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filterPrivacy="1" codeName="ThisWorkbook"/>
  <xr:revisionPtr revIDLastSave="0" documentId="13_ncr:1_{BA8CAF28-A4A9-D04C-B4D5-761E8620B57C}" xr6:coauthVersionLast="47" xr6:coauthVersionMax="47" xr10:uidLastSave="{00000000-0000-0000-0000-000000000000}"/>
  <bookViews>
    <workbookView xWindow="0" yWindow="500" windowWidth="28800" windowHeight="15960" activeTab="1" xr2:uid="{00000000-000D-0000-FFFF-FFFF00000000}"/>
  </bookViews>
  <sheets>
    <sheet name="HH" sheetId="11" state="hidden" r:id="rId1"/>
    <sheet name="HQ" sheetId="1" r:id="rId2"/>
    <sheet name="Sheet1" sheetId="3" r:id="rId3"/>
    <sheet name="KM" sheetId="2" r:id="rId4"/>
    <sheet name="Thêm dòng" sheetId="10" r:id="rId5"/>
    <sheet name="Sheet1 (2)" sheetId="6" r:id="rId6"/>
    <sheet name=" Data_Đường" sheetId="5" r:id="rId7"/>
    <sheet name="Lấy tên đường" sheetId="7" r:id="rId8"/>
    <sheet name="Công thức" sheetId="9" r:id="rId9"/>
  </sheets>
  <externalReferences>
    <externalReference r:id="rId10"/>
  </externalReferences>
  <definedNames>
    <definedName name="_xlnm._FilterDatabase" localSheetId="6" hidden="1">' Data_Đường'!$A$6:$T$159</definedName>
    <definedName name="_xlnm._FilterDatabase" localSheetId="7" hidden="1">'Lấy tên đường'!$A$6:$T$159</definedName>
    <definedName name="_xlnm._FilterDatabase" localSheetId="2" hidden="1">Sheet1!$A$4:$U$143</definedName>
    <definedName name="_xlnm._FilterDatabase" localSheetId="5" hidden="1">'Sheet1 (2)'!$A$4:$T$172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4" i="1" l="1"/>
  <c r="B824" i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A825" i="1"/>
  <c r="A826" i="1"/>
  <c r="A827" i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F837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508" i="1" l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B265" i="2"/>
  <c r="B266" i="2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F621" i="1" l="1"/>
  <c r="F640" i="1"/>
  <c r="K166" i="2" l="1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506" i="1" l="1"/>
  <c r="K507" i="1"/>
  <c r="K497" i="1"/>
  <c r="K498" i="1"/>
  <c r="K499" i="1"/>
  <c r="K500" i="1"/>
  <c r="K501" i="1"/>
  <c r="K502" i="1"/>
  <c r="K503" i="1"/>
  <c r="K504" i="1"/>
  <c r="K505" i="1"/>
  <c r="F317" i="1"/>
  <c r="F306" i="1"/>
  <c r="F305" i="1"/>
  <c r="K303" i="1"/>
  <c r="F297" i="1" l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276" i="1"/>
  <c r="K277" i="1"/>
  <c r="K278" i="1"/>
  <c r="K279" i="1"/>
  <c r="K280" i="1"/>
  <c r="K281" i="1"/>
  <c r="K282" i="1"/>
  <c r="K283" i="1"/>
  <c r="K284" i="1"/>
  <c r="K285" i="1"/>
  <c r="K286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F221" i="1"/>
  <c r="F194" i="1"/>
  <c r="F195" i="1"/>
  <c r="F225" i="1"/>
  <c r="F214" i="1"/>
  <c r="F204" i="1"/>
  <c r="F92" i="2" l="1"/>
  <c r="F102" i="2"/>
  <c r="F120" i="2"/>
  <c r="K132" i="1" l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F87" i="2" l="1"/>
  <c r="F86" i="2"/>
  <c r="F82" i="2"/>
  <c r="F81" i="2"/>
  <c r="F68" i="2"/>
  <c r="F64" i="2"/>
  <c r="F58" i="2" l="1"/>
  <c r="F131" i="1"/>
  <c r="F128" i="1"/>
  <c r="F126" i="1"/>
  <c r="F125" i="1"/>
  <c r="F124" i="1"/>
  <c r="F119" i="1"/>
  <c r="F118" i="1"/>
  <c r="F117" i="1"/>
  <c r="F116" i="1"/>
  <c r="F115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14" i="1"/>
  <c r="F114" i="1"/>
  <c r="K113" i="1"/>
  <c r="K112" i="1"/>
  <c r="F112" i="1"/>
  <c r="K111" i="1"/>
  <c r="F111" i="1"/>
  <c r="K110" i="1"/>
  <c r="K109" i="1"/>
  <c r="K108" i="1"/>
  <c r="K107" i="1"/>
  <c r="K106" i="1"/>
  <c r="K105" i="1"/>
  <c r="F105" i="1"/>
  <c r="K104" i="1"/>
  <c r="K103" i="1"/>
  <c r="K102" i="1"/>
  <c r="K101" i="1"/>
  <c r="K100" i="1"/>
  <c r="K99" i="1"/>
  <c r="K98" i="1"/>
  <c r="K97" i="1"/>
  <c r="F97" i="1"/>
  <c r="K96" i="1"/>
  <c r="F96" i="1"/>
  <c r="K95" i="1"/>
  <c r="F95" i="1"/>
  <c r="K94" i="1"/>
  <c r="F94" i="1"/>
  <c r="K93" i="1"/>
  <c r="F93" i="1"/>
  <c r="K92" i="1"/>
  <c r="F92" i="1"/>
  <c r="K91" i="1"/>
  <c r="K90" i="1"/>
  <c r="K89" i="1"/>
  <c r="K88" i="1"/>
  <c r="K87" i="1"/>
  <c r="F87" i="1"/>
  <c r="K86" i="1"/>
  <c r="K85" i="1"/>
  <c r="K84" i="1"/>
  <c r="K83" i="1"/>
  <c r="F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F70" i="1"/>
  <c r="K69" i="1"/>
  <c r="F69" i="1"/>
  <c r="K68" i="1"/>
  <c r="K67" i="1"/>
  <c r="K66" i="1"/>
  <c r="K65" i="1"/>
  <c r="K64" i="1"/>
  <c r="K63" i="1"/>
  <c r="K62" i="1"/>
  <c r="K61" i="1"/>
  <c r="F61" i="1"/>
  <c r="K60" i="1"/>
  <c r="F60" i="1"/>
  <c r="K59" i="1"/>
  <c r="F59" i="1"/>
  <c r="K58" i="1"/>
  <c r="K57" i="1"/>
  <c r="K56" i="1"/>
  <c r="K55" i="1"/>
  <c r="F55" i="1"/>
  <c r="B33" i="1" l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K47" i="1"/>
  <c r="K46" i="1"/>
  <c r="F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F33" i="1"/>
  <c r="K57" i="2"/>
  <c r="K31" i="1"/>
  <c r="K32" i="1"/>
  <c r="K48" i="1"/>
  <c r="K49" i="1"/>
  <c r="K50" i="1"/>
  <c r="K51" i="1"/>
  <c r="K52" i="1"/>
  <c r="K53" i="1"/>
  <c r="K54" i="1"/>
  <c r="K52" i="2" l="1"/>
  <c r="K53" i="2"/>
  <c r="K54" i="2"/>
  <c r="K55" i="2"/>
  <c r="K56" i="2"/>
  <c r="K58" i="2"/>
  <c r="K59" i="2"/>
  <c r="K60" i="2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K5" i="2" l="1"/>
  <c r="K23" i="2" l="1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B44" i="2" l="1"/>
  <c r="B45" i="2" s="1"/>
  <c r="B46" i="2" s="1"/>
  <c r="B52" i="2" s="1"/>
  <c r="B53" i="2" s="1"/>
  <c r="B54" i="2" s="1"/>
  <c r="B55" i="2" s="1"/>
  <c r="B56" i="2" s="1"/>
  <c r="B5" i="1"/>
  <c r="B57" i="2" l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4" i="2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4" i="1" l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30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6" i="1"/>
  <c r="K5" i="1"/>
  <c r="K4" i="1"/>
  <c r="J6" i="11" l="1"/>
  <c r="J5" i="11"/>
  <c r="J4" i="11"/>
  <c r="J3" i="11"/>
  <c r="J2" i="11"/>
  <c r="B5" i="11"/>
  <c r="B6" i="11" s="1"/>
  <c r="P142" i="3" l="1"/>
  <c r="P141" i="3"/>
  <c r="P140" i="3"/>
  <c r="P137" i="3"/>
  <c r="P136" i="3"/>
  <c r="P135" i="3"/>
  <c r="P134" i="3"/>
  <c r="P132" i="3"/>
  <c r="P129" i="3"/>
  <c r="P128" i="3"/>
  <c r="P125" i="3"/>
  <c r="P124" i="3"/>
  <c r="P123" i="3"/>
  <c r="P122" i="3"/>
  <c r="P120" i="3"/>
  <c r="P118" i="3"/>
  <c r="P117" i="3"/>
  <c r="P116" i="3"/>
  <c r="P113" i="3"/>
  <c r="P111" i="3"/>
  <c r="P109" i="3"/>
  <c r="P108" i="3"/>
  <c r="P107" i="3"/>
  <c r="P106" i="3"/>
  <c r="P105" i="3"/>
  <c r="P103" i="3"/>
  <c r="P102" i="3"/>
  <c r="P100" i="3"/>
  <c r="P99" i="3"/>
  <c r="P98" i="3"/>
  <c r="P97" i="3"/>
  <c r="P96" i="3"/>
  <c r="P95" i="3"/>
  <c r="P94" i="3"/>
  <c r="P93" i="3"/>
  <c r="P90" i="3"/>
  <c r="P86" i="3"/>
  <c r="P83" i="3"/>
  <c r="P73" i="3"/>
  <c r="P74" i="3"/>
  <c r="P75" i="3"/>
  <c r="P68" i="3"/>
  <c r="P67" i="3"/>
  <c r="P66" i="3"/>
  <c r="P65" i="3"/>
  <c r="P64" i="3"/>
  <c r="P62" i="3"/>
  <c r="P61" i="3"/>
  <c r="P60" i="3"/>
  <c r="A1" i="9"/>
  <c r="P114" i="3"/>
  <c r="P80" i="3"/>
  <c r="P71" i="3"/>
  <c r="P89" i="3"/>
  <c r="P88" i="3"/>
  <c r="P87" i="3"/>
  <c r="P82" i="3"/>
  <c r="P72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P115" i="3"/>
  <c r="P104" i="3"/>
  <c r="P92" i="3"/>
  <c r="P81" i="3"/>
  <c r="P78" i="3"/>
  <c r="T67" i="6"/>
  <c r="S67" i="6"/>
  <c r="R67" i="6"/>
  <c r="Q67" i="6"/>
  <c r="T66" i="6"/>
  <c r="S66" i="6"/>
  <c r="R66" i="6"/>
  <c r="Q66" i="6"/>
  <c r="T65" i="6"/>
  <c r="S65" i="6"/>
  <c r="R65" i="6"/>
  <c r="Q65" i="6"/>
  <c r="T64" i="6"/>
  <c r="S64" i="6"/>
  <c r="R64" i="6"/>
  <c r="Q64" i="6"/>
  <c r="T63" i="6"/>
  <c r="S63" i="6"/>
  <c r="R63" i="6"/>
  <c r="Q63" i="6"/>
  <c r="T62" i="6"/>
  <c r="S62" i="6"/>
  <c r="R62" i="6"/>
  <c r="Q62" i="6"/>
  <c r="T61" i="6"/>
  <c r="S61" i="6"/>
  <c r="R61" i="6"/>
  <c r="Q61" i="6"/>
  <c r="T60" i="6"/>
  <c r="S60" i="6"/>
  <c r="R60" i="6"/>
  <c r="Q60" i="6"/>
  <c r="T59" i="6"/>
  <c r="S59" i="6"/>
  <c r="R59" i="6"/>
  <c r="Q59" i="6"/>
  <c r="T58" i="6"/>
  <c r="S58" i="6"/>
  <c r="R58" i="6"/>
  <c r="Q58" i="6"/>
  <c r="T57" i="6"/>
  <c r="S57" i="6"/>
  <c r="R57" i="6"/>
  <c r="Q57" i="6"/>
  <c r="T56" i="6"/>
  <c r="S56" i="6"/>
  <c r="R56" i="6"/>
  <c r="Q56" i="6"/>
  <c r="T55" i="6"/>
  <c r="S55" i="6"/>
  <c r="R55" i="6"/>
  <c r="Q55" i="6"/>
  <c r="T54" i="6"/>
  <c r="S54" i="6"/>
  <c r="R54" i="6"/>
  <c r="Q54" i="6"/>
  <c r="T53" i="6"/>
  <c r="S53" i="6"/>
  <c r="R53" i="6"/>
  <c r="Q53" i="6"/>
  <c r="T52" i="6"/>
  <c r="S52" i="6"/>
  <c r="R52" i="6"/>
  <c r="Q52" i="6"/>
  <c r="T51" i="6"/>
  <c r="S51" i="6"/>
  <c r="R51" i="6"/>
  <c r="Q51" i="6"/>
  <c r="T50" i="6"/>
  <c r="S50" i="6"/>
  <c r="R50" i="6"/>
  <c r="Q50" i="6"/>
  <c r="T49" i="6"/>
  <c r="S49" i="6"/>
  <c r="R49" i="6"/>
  <c r="Q49" i="6"/>
  <c r="T48" i="6"/>
  <c r="S48" i="6"/>
  <c r="R48" i="6"/>
  <c r="Q48" i="6"/>
  <c r="T47" i="6"/>
  <c r="S47" i="6"/>
  <c r="R47" i="6"/>
  <c r="Q47" i="6"/>
  <c r="T46" i="6"/>
  <c r="S46" i="6"/>
  <c r="R46" i="6"/>
  <c r="Q46" i="6"/>
  <c r="T45" i="6"/>
  <c r="S45" i="6"/>
  <c r="R45" i="6"/>
  <c r="Q45" i="6"/>
  <c r="T44" i="6"/>
  <c r="S44" i="6"/>
  <c r="R44" i="6"/>
  <c r="Q44" i="6"/>
  <c r="T43" i="6"/>
  <c r="S43" i="6"/>
  <c r="R43" i="6"/>
  <c r="Q43" i="6"/>
  <c r="T42" i="6"/>
  <c r="S42" i="6"/>
  <c r="R42" i="6"/>
  <c r="Q42" i="6"/>
  <c r="T41" i="6"/>
  <c r="S41" i="6"/>
  <c r="R41" i="6"/>
  <c r="Q41" i="6"/>
  <c r="T40" i="6"/>
  <c r="S40" i="6"/>
  <c r="R40" i="6"/>
  <c r="Q40" i="6"/>
  <c r="T39" i="6"/>
  <c r="S39" i="6"/>
  <c r="R39" i="6"/>
  <c r="Q39" i="6"/>
  <c r="T38" i="6"/>
  <c r="S38" i="6"/>
  <c r="R38" i="6"/>
  <c r="Q38" i="6"/>
  <c r="T37" i="6"/>
  <c r="S37" i="6"/>
  <c r="R37" i="6"/>
  <c r="Q37" i="6"/>
  <c r="T36" i="6"/>
  <c r="S36" i="6"/>
  <c r="R36" i="6"/>
  <c r="Q36" i="6"/>
  <c r="T35" i="6"/>
  <c r="S35" i="6"/>
  <c r="R35" i="6"/>
  <c r="Q35" i="6"/>
  <c r="T34" i="6"/>
  <c r="S34" i="6"/>
  <c r="R34" i="6"/>
  <c r="Q34" i="6"/>
  <c r="T33" i="6"/>
  <c r="S33" i="6"/>
  <c r="R33" i="6"/>
  <c r="Q33" i="6"/>
  <c r="T32" i="6"/>
  <c r="S32" i="6"/>
  <c r="R32" i="6"/>
  <c r="Q32" i="6"/>
  <c r="T31" i="6"/>
  <c r="S31" i="6"/>
  <c r="R31" i="6"/>
  <c r="Q31" i="6"/>
  <c r="T30" i="6"/>
  <c r="S30" i="6"/>
  <c r="R30" i="6"/>
  <c r="Q30" i="6"/>
  <c r="T29" i="6"/>
  <c r="S29" i="6"/>
  <c r="R29" i="6"/>
  <c r="Q29" i="6"/>
  <c r="T28" i="6"/>
  <c r="S28" i="6"/>
  <c r="R28" i="6"/>
  <c r="Q28" i="6"/>
  <c r="T27" i="6"/>
  <c r="S27" i="6"/>
  <c r="R27" i="6"/>
  <c r="Q27" i="6"/>
  <c r="T26" i="6"/>
  <c r="S26" i="6"/>
  <c r="R26" i="6"/>
  <c r="Q26" i="6"/>
  <c r="T25" i="6"/>
  <c r="S25" i="6"/>
  <c r="R25" i="6"/>
  <c r="Q25" i="6"/>
  <c r="T24" i="6"/>
  <c r="S24" i="6"/>
  <c r="R24" i="6"/>
  <c r="Q24" i="6"/>
  <c r="T23" i="6"/>
  <c r="S23" i="6"/>
  <c r="R23" i="6"/>
  <c r="Q23" i="6"/>
  <c r="T22" i="6"/>
  <c r="S22" i="6"/>
  <c r="R22" i="6"/>
  <c r="Q22" i="6"/>
  <c r="T21" i="6"/>
  <c r="S21" i="6"/>
  <c r="R21" i="6"/>
  <c r="Q21" i="6"/>
  <c r="T20" i="6"/>
  <c r="S20" i="6"/>
  <c r="R20" i="6"/>
  <c r="Q20" i="6"/>
  <c r="T19" i="6"/>
  <c r="S19" i="6"/>
  <c r="R19" i="6"/>
  <c r="Q19" i="6"/>
  <c r="T18" i="6"/>
  <c r="S18" i="6"/>
  <c r="R18" i="6"/>
  <c r="Q18" i="6"/>
  <c r="T17" i="6"/>
  <c r="S17" i="6"/>
  <c r="R17" i="6"/>
  <c r="Q17" i="6"/>
  <c r="T16" i="6"/>
  <c r="S16" i="6"/>
  <c r="R16" i="6"/>
  <c r="Q16" i="6"/>
  <c r="T15" i="6"/>
  <c r="S15" i="6"/>
  <c r="R15" i="6"/>
  <c r="Q15" i="6"/>
  <c r="T14" i="6"/>
  <c r="S14" i="6"/>
  <c r="R14" i="6"/>
  <c r="Q14" i="6"/>
  <c r="T13" i="6"/>
  <c r="S13" i="6"/>
  <c r="R13" i="6"/>
  <c r="Q13" i="6"/>
  <c r="T12" i="6"/>
  <c r="S12" i="6"/>
  <c r="R12" i="6"/>
  <c r="Q12" i="6"/>
  <c r="T11" i="6"/>
  <c r="S11" i="6"/>
  <c r="R11" i="6"/>
  <c r="Q11" i="6"/>
  <c r="T10" i="6"/>
  <c r="S10" i="6"/>
  <c r="R10" i="6"/>
  <c r="Q10" i="6"/>
  <c r="T9" i="6"/>
  <c r="S9" i="6"/>
  <c r="R9" i="6"/>
  <c r="Q9" i="6"/>
  <c r="T8" i="6"/>
  <c r="S8" i="6"/>
  <c r="R8" i="6"/>
  <c r="Q8" i="6"/>
  <c r="T7" i="6"/>
  <c r="S7" i="6"/>
  <c r="R7" i="6"/>
  <c r="Q7" i="6"/>
  <c r="T6" i="6"/>
  <c r="S6" i="6"/>
  <c r="R6" i="6"/>
  <c r="Q6" i="6"/>
  <c r="T5" i="6"/>
  <c r="S5" i="6"/>
  <c r="R5" i="6"/>
  <c r="Q5" i="6"/>
  <c r="S5" i="3" l="1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T5" i="3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56" i="3"/>
  <c r="U56" i="3"/>
  <c r="T57" i="3"/>
  <c r="U57" i="3"/>
  <c r="T58" i="3"/>
  <c r="U58" i="3"/>
  <c r="R5" i="3"/>
  <c r="R6" i="3"/>
  <c r="R7" i="3"/>
  <c r="R8" i="3"/>
  <c r="R9" i="3"/>
  <c r="R10" i="3"/>
  <c r="R11" i="3"/>
  <c r="R12" i="3"/>
  <c r="R13" i="3"/>
  <c r="R14" i="3"/>
  <c r="Q14" i="3" s="1"/>
  <c r="R15" i="3"/>
  <c r="R16" i="3"/>
  <c r="Q16" i="3" s="1"/>
  <c r="R17" i="3"/>
  <c r="R18" i="3"/>
  <c r="Q18" i="3" s="1"/>
  <c r="R19" i="3"/>
  <c r="R20" i="3"/>
  <c r="R21" i="3"/>
  <c r="R22" i="3"/>
  <c r="R23" i="3"/>
  <c r="R24" i="3"/>
  <c r="R25" i="3"/>
  <c r="R26" i="3"/>
  <c r="Q26" i="3" s="1"/>
  <c r="R27" i="3"/>
  <c r="R28" i="3"/>
  <c r="R29" i="3"/>
  <c r="R30" i="3"/>
  <c r="R31" i="3"/>
  <c r="R32" i="3"/>
  <c r="Q32" i="3" s="1"/>
  <c r="R33" i="3"/>
  <c r="Q33" i="3" s="1"/>
  <c r="R34" i="3"/>
  <c r="R35" i="3"/>
  <c r="R36" i="3"/>
  <c r="R37" i="3"/>
  <c r="Q37" i="3" s="1"/>
  <c r="R38" i="3"/>
  <c r="R39" i="3"/>
  <c r="Q39" i="3" s="1"/>
  <c r="R40" i="3"/>
  <c r="R41" i="3"/>
  <c r="R42" i="3"/>
  <c r="Q42" i="3" s="1"/>
  <c r="R43" i="3"/>
  <c r="R44" i="3"/>
  <c r="R45" i="3"/>
  <c r="Q45" i="3" s="1"/>
  <c r="R46" i="3"/>
  <c r="Q46" i="3" s="1"/>
  <c r="R47" i="3"/>
  <c r="Q47" i="3" s="1"/>
  <c r="R48" i="3"/>
  <c r="R49" i="3"/>
  <c r="R50" i="3"/>
  <c r="R51" i="3"/>
  <c r="R52" i="3"/>
  <c r="R53" i="3"/>
  <c r="R54" i="3"/>
  <c r="R55" i="3"/>
  <c r="R56" i="3"/>
  <c r="R57" i="3"/>
  <c r="R58" i="3"/>
  <c r="P5" i="3" l="1"/>
  <c r="Q9" i="3"/>
  <c r="P9" i="3"/>
  <c r="Q55" i="3"/>
  <c r="P55" i="3"/>
  <c r="Q43" i="3"/>
  <c r="P43" i="3"/>
  <c r="Q31" i="3"/>
  <c r="P31" i="3"/>
  <c r="Q19" i="3"/>
  <c r="P19" i="3"/>
  <c r="Q34" i="3"/>
  <c r="P34" i="3"/>
  <c r="Q56" i="3"/>
  <c r="P56" i="3"/>
  <c r="Q30" i="3"/>
  <c r="P30" i="3"/>
  <c r="Q58" i="3"/>
  <c r="P58" i="3"/>
  <c r="Q29" i="3"/>
  <c r="P29" i="3"/>
  <c r="Q53" i="3"/>
  <c r="P53" i="3"/>
  <c r="Q17" i="3"/>
  <c r="P17" i="3"/>
  <c r="Q51" i="3"/>
  <c r="P51" i="3"/>
  <c r="Q38" i="3"/>
  <c r="P38" i="3"/>
  <c r="Q25" i="3"/>
  <c r="P25" i="3"/>
  <c r="Q22" i="3"/>
  <c r="P22" i="3"/>
  <c r="Q57" i="3"/>
  <c r="P57" i="3"/>
  <c r="Q44" i="3"/>
  <c r="P44" i="3"/>
  <c r="Q54" i="3"/>
  <c r="P54" i="3"/>
  <c r="Q50" i="3"/>
  <c r="P50" i="3"/>
  <c r="Q49" i="3"/>
  <c r="P49" i="3"/>
  <c r="Q48" i="3"/>
  <c r="P48" i="3"/>
  <c r="Q12" i="3"/>
  <c r="P12" i="3"/>
  <c r="Q10" i="3"/>
  <c r="P10" i="3"/>
  <c r="Q41" i="3"/>
  <c r="P41" i="3"/>
  <c r="Q40" i="3"/>
  <c r="P40" i="3"/>
  <c r="Q35" i="3"/>
  <c r="P35" i="3"/>
  <c r="Q23" i="3"/>
  <c r="P23" i="3"/>
  <c r="Q11" i="3"/>
  <c r="P11" i="3"/>
  <c r="P8" i="3"/>
  <c r="Q28" i="3"/>
  <c r="P28" i="3"/>
  <c r="Q27" i="3"/>
  <c r="P27" i="3"/>
  <c r="P101" i="3"/>
  <c r="A2" i="9"/>
  <c r="Q21" i="3"/>
  <c r="P21" i="3"/>
  <c r="Q7" i="3"/>
  <c r="P7" i="3"/>
  <c r="Q5" i="3"/>
  <c r="Q13" i="3"/>
  <c r="P13" i="3"/>
  <c r="Q20" i="3"/>
  <c r="P20" i="3"/>
  <c r="Q15" i="3"/>
  <c r="P15" i="3"/>
  <c r="Q36" i="3"/>
  <c r="P36" i="3"/>
  <c r="Q24" i="3"/>
  <c r="P24" i="3"/>
  <c r="P6" i="3"/>
  <c r="Q6" i="3"/>
  <c r="P52" i="3"/>
  <c r="Q52" i="3"/>
  <c r="Q8" i="3"/>
  <c r="P37" i="3"/>
  <c r="P47" i="3"/>
  <c r="P39" i="3"/>
  <c r="P4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TK phường KM, nhầm số QĐ</t>
        </r>
      </text>
    </comment>
    <comment ref="B1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TK phường KM, nhầm số QĐ</t>
        </r>
      </text>
    </comment>
    <comment ref="B1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TK phường KM, nhầm số QĐ</t>
        </r>
      </text>
    </comment>
    <comment ref="B1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TK phường KM, nhầm số QĐ</t>
        </r>
      </text>
    </comment>
    <comment ref="B1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TK phường KM, nhầm số QĐ</t>
        </r>
      </text>
    </comment>
    <comment ref="B1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TK phường KM, nhầm số QĐ</t>
        </r>
      </text>
    </comment>
    <comment ref="B1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TK phường KM, nhầm số QĐ</t>
        </r>
      </text>
    </comment>
    <comment ref="B18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TK phường KM, nhầm số QĐ</t>
        </r>
      </text>
    </comment>
    <comment ref="B1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TK phường KM, nhầm số QĐ</t>
        </r>
      </text>
    </comment>
    <comment ref="B20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TK phường KM, nhầm số QĐ</t>
        </r>
      </text>
    </comment>
    <comment ref="B2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TK phường KM, nhầm số QĐ</t>
        </r>
      </text>
    </comment>
    <comment ref="B2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TK phường KM, nhầm số QĐ</t>
        </r>
      </text>
    </comment>
    <comment ref="J1063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Phát sinh NVT từ 08/2019 (TĐS 41-77)</t>
        </r>
      </text>
    </comment>
    <comment ref="J108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Nhập nhầm "Phát sinh NVT từ 12/2022 (TĐS 142-37)"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522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>Author:</t>
        </r>
        <r>
          <rPr>
            <sz val="11"/>
            <color indexed="81"/>
            <rFont val="Tahoma"/>
            <family val="2"/>
          </rPr>
          <t xml:space="preserve">
Đẩy vào TMS nhầm số thửa đất, tờ bản đồ "Phát sinh NVT từ 01/2012 (TĐS 441-71)"</t>
        </r>
      </text>
    </comment>
    <comment ref="J523" authorId="0" shapeId="0" xr:uid="{00000000-0006-0000-0300-000002000000}">
      <text>
        <r>
          <rPr>
            <b/>
            <sz val="11"/>
            <color indexed="81"/>
            <rFont val="Tahoma"/>
            <family val="2"/>
          </rPr>
          <t>Author:</t>
        </r>
        <r>
          <rPr>
            <sz val="11"/>
            <color indexed="81"/>
            <rFont val="Tahoma"/>
            <family val="2"/>
          </rPr>
          <t xml:space="preserve">
Đẩy vào TMS nhầm số thửa đất, tờ bản đồ "Phát sinh NVT từ 01/2012 (TĐS 441-71)"</t>
        </r>
      </text>
    </comment>
    <comment ref="J524" authorId="0" shapeId="0" xr:uid="{00000000-0006-0000-0300-000003000000}">
      <text>
        <r>
          <rPr>
            <b/>
            <sz val="11"/>
            <color indexed="81"/>
            <rFont val="Tahoma"/>
            <family val="2"/>
          </rPr>
          <t>Author:</t>
        </r>
        <r>
          <rPr>
            <sz val="11"/>
            <color indexed="81"/>
            <rFont val="Tahoma"/>
            <family val="2"/>
          </rPr>
          <t xml:space="preserve">
Đẩy vào TMS nhầm số thửa đất, tờ bản đồ "Phát sinh NVT từ 01/2012 (TĐS 441-71)"</t>
        </r>
      </text>
    </comment>
    <comment ref="J525" authorId="0" shapeId="0" xr:uid="{00000000-0006-0000-0300-000004000000}">
      <text>
        <r>
          <rPr>
            <b/>
            <sz val="11"/>
            <color indexed="81"/>
            <rFont val="Tahoma"/>
            <family val="2"/>
          </rPr>
          <t>Author:</t>
        </r>
        <r>
          <rPr>
            <sz val="11"/>
            <color indexed="81"/>
            <rFont val="Tahoma"/>
            <family val="2"/>
          </rPr>
          <t xml:space="preserve">
Đẩy vào TMS nhầm số thửa đất, tờ bản đồ "Phát sinh NVT từ 01/2012 (TĐS 441-71)"</t>
        </r>
      </text>
    </comment>
    <comment ref="J526" authorId="0" shapeId="0" xr:uid="{00000000-0006-0000-0300-000005000000}">
      <text>
        <r>
          <rPr>
            <b/>
            <sz val="11"/>
            <color indexed="81"/>
            <rFont val="Tahoma"/>
            <family val="2"/>
          </rPr>
          <t>Author:</t>
        </r>
        <r>
          <rPr>
            <sz val="11"/>
            <color indexed="81"/>
            <rFont val="Tahoma"/>
            <family val="2"/>
          </rPr>
          <t xml:space="preserve">
Đẩy vào TMS nhầm số thửa đất, tờ bản đồ "Phát sinh NVT từ 01/2012 (TĐS 441-71)"</t>
        </r>
      </text>
    </comment>
  </commentList>
</comments>
</file>

<file path=xl/sharedStrings.xml><?xml version="1.0" encoding="utf-8"?>
<sst xmlns="http://schemas.openxmlformats.org/spreadsheetml/2006/main" count="6937" uniqueCount="1649">
  <si>
    <t>STT</t>
  </si>
  <si>
    <t>QD</t>
  </si>
  <si>
    <t>Mã số thuế [2]</t>
  </si>
  <si>
    <t>Chương [1]</t>
  </si>
  <si>
    <t>Tiểu mục [4]</t>
  </si>
  <si>
    <t>Số tiền thuế điều chỉnh</t>
  </si>
  <si>
    <t>Hạn nộp [6]</t>
  </si>
  <si>
    <t>MaPNN</t>
  </si>
  <si>
    <t>Ghi chú</t>
  </si>
  <si>
    <t>Kỳ thuế</t>
  </si>
  <si>
    <t>Mẫu tờ khai</t>
  </si>
  <si>
    <t>Trạng thái</t>
  </si>
  <si>
    <t>01.11.2015</t>
  </si>
  <si>
    <t>0047</t>
  </si>
  <si>
    <t>01.11.2016</t>
  </si>
  <si>
    <t>01.11.2014</t>
  </si>
  <si>
    <t>TK.HQ001.2012</t>
  </si>
  <si>
    <t>8436870912</t>
  </si>
  <si>
    <t>01.11.2012</t>
  </si>
  <si>
    <t>TĐS 74-73, Bình Kỳ</t>
  </si>
  <si>
    <t>12CN</t>
  </si>
  <si>
    <t>01.11.2013</t>
  </si>
  <si>
    <t>OK</t>
  </si>
  <si>
    <t>0401279454</t>
  </si>
  <si>
    <t>01.11.2017</t>
  </si>
  <si>
    <t>01.11.2018</t>
  </si>
  <si>
    <t>01.11.2019</t>
  </si>
  <si>
    <t>01.11.2020</t>
  </si>
  <si>
    <t>01.11.2021</t>
  </si>
  <si>
    <t>01.11.2022</t>
  </si>
  <si>
    <t>01.11.2023</t>
  </si>
  <si>
    <t>8000208651</t>
  </si>
  <si>
    <t>0400791116</t>
  </si>
  <si>
    <t>8074530944</t>
  </si>
  <si>
    <t>8304092889</t>
  </si>
  <si>
    <t>8780151474</t>
  </si>
  <si>
    <t>8150645587</t>
  </si>
  <si>
    <t>8154223089</t>
  </si>
  <si>
    <t>0401878698</t>
  </si>
  <si>
    <t>8486498231</t>
  </si>
  <si>
    <t>0400318679</t>
  </si>
  <si>
    <t>8416106748</t>
  </si>
  <si>
    <t>8039541573</t>
  </si>
  <si>
    <t>0400112484</t>
  </si>
  <si>
    <t>8469701878</t>
  </si>
  <si>
    <t>8086877394</t>
  </si>
  <si>
    <t>8113289757</t>
  </si>
  <si>
    <t>0402018430</t>
  </si>
  <si>
    <t>0402046572</t>
  </si>
  <si>
    <t>8519260445</t>
  </si>
  <si>
    <t>0400320396</t>
  </si>
  <si>
    <t>8452570955</t>
  </si>
  <si>
    <t>8445988389</t>
  </si>
  <si>
    <t>8029304936</t>
  </si>
  <si>
    <t>0400454960</t>
  </si>
  <si>
    <t>8090373713</t>
  </si>
  <si>
    <t>8057105971</t>
  </si>
  <si>
    <t>8036813677</t>
  </si>
  <si>
    <t>8175187723</t>
  </si>
  <si>
    <t>8058286174</t>
  </si>
  <si>
    <t>8153595736</t>
  </si>
  <si>
    <t>8150645996</t>
  </si>
  <si>
    <t>8484017140</t>
  </si>
  <si>
    <t>8461304290</t>
  </si>
  <si>
    <t>8363538886</t>
  </si>
  <si>
    <t>8672651920</t>
  </si>
  <si>
    <t>8064104295</t>
  </si>
  <si>
    <t>0400274460</t>
  </si>
  <si>
    <t>8446845217</t>
  </si>
  <si>
    <t>8449606256</t>
  </si>
  <si>
    <t>0401660204</t>
  </si>
  <si>
    <t>8422775225</t>
  </si>
  <si>
    <t>8780156627</t>
  </si>
  <si>
    <t>8071410078</t>
  </si>
  <si>
    <t>8448170432</t>
  </si>
  <si>
    <t>8029790556</t>
  </si>
  <si>
    <t>8042562936</t>
  </si>
  <si>
    <t>8406882879</t>
  </si>
  <si>
    <t>8354693846</t>
  </si>
  <si>
    <t>8569207366</t>
  </si>
  <si>
    <t>0400163841</t>
  </si>
  <si>
    <t>8042560985</t>
  </si>
  <si>
    <t>4000805594</t>
  </si>
  <si>
    <t>0400676191</t>
  </si>
  <si>
    <t>8001724680</t>
  </si>
  <si>
    <t>8039529463</t>
  </si>
  <si>
    <t>0400354194</t>
  </si>
  <si>
    <t>8039527681</t>
  </si>
  <si>
    <t>Giá đất</t>
  </si>
  <si>
    <t>Tên đường</t>
  </si>
  <si>
    <t>Diện tích</t>
  </si>
  <si>
    <t>Mã đoạn đường</t>
  </si>
  <si>
    <t>Hạn mức</t>
  </si>
  <si>
    <t xml:space="preserve">Giá đất ở </t>
  </si>
  <si>
    <t>Tên đường phố</t>
  </si>
  <si>
    <t>Địa bàn</t>
  </si>
  <si>
    <t>Phường</t>
  </si>
  <si>
    <t>2023-2026</t>
  </si>
  <si>
    <t>Chu kỳ ổn định 2022-2026</t>
  </si>
  <si>
    <t>Chu kỳ ổn định 2017-2021</t>
  </si>
  <si>
    <t>Mã-Tên đường</t>
  </si>
  <si>
    <t>Mã-Tên đoạn đường</t>
  </si>
  <si>
    <t>Vị trí 1</t>
  </si>
  <si>
    <t>Vị trí 2</t>
  </si>
  <si>
    <t>Vị trí 3</t>
  </si>
  <si>
    <t>Vị trí 4</t>
  </si>
  <si>
    <t>Vị trí 5</t>
  </si>
  <si>
    <t>An Bắc 1</t>
  </si>
  <si>
    <t>NHS</t>
  </si>
  <si>
    <t>KM</t>
  </si>
  <si>
    <t>1014-An Bắc 1</t>
  </si>
  <si>
    <t>1014100-Từ đầu đến cuối</t>
  </si>
  <si>
    <t>An Bắc 2</t>
  </si>
  <si>
    <t>1015-An Bắc 2</t>
  </si>
  <si>
    <t>1015100-Từ đầu đến cuối</t>
  </si>
  <si>
    <t>An Bắc 3</t>
  </si>
  <si>
    <t>1016-An Bắc 3</t>
  </si>
  <si>
    <t>1016100-Từ đầu đến cuối</t>
  </si>
  <si>
    <t>An Bắc 4</t>
  </si>
  <si>
    <t>1017-An Bắc 4</t>
  </si>
  <si>
    <t>1017100-Từ đầu đến cuối</t>
  </si>
  <si>
    <t>An Bắc 5</t>
  </si>
  <si>
    <t>1018-An Bắc 5</t>
  </si>
  <si>
    <t>1018100-Từ đầu đến cuối</t>
  </si>
  <si>
    <t>Anh Thơ</t>
  </si>
  <si>
    <t>1060-Anh Thơ</t>
  </si>
  <si>
    <t>1060100-Từ đầu đến cuối</t>
  </si>
  <si>
    <t>Bùi Tá Hán</t>
  </si>
  <si>
    <t>1081-Bùi Tá Hán</t>
  </si>
  <si>
    <t>1081100-Từ đầu đến cuối</t>
  </si>
  <si>
    <r>
      <t xml:space="preserve">Chương Dương - </t>
    </r>
    <r>
      <rPr>
        <sz val="13"/>
        <color theme="1"/>
        <rFont val="Times New Roman"/>
        <family val="1"/>
      </rPr>
      <t>Đoạn còn lại</t>
    </r>
  </si>
  <si>
    <t>KM-MA</t>
  </si>
  <si>
    <t>1096-Chương Dương</t>
  </si>
  <si>
    <t>1096101-Đoạn còn lại</t>
  </si>
  <si>
    <t>Doãn Kế Thiện</t>
  </si>
  <si>
    <t>1097-Doãn Kế Thiện</t>
  </si>
  <si>
    <t>1097100-Từ đầu đến cuối</t>
  </si>
  <si>
    <t>Doãn Uẩn</t>
  </si>
  <si>
    <t>1098-Doãn Uẩn</t>
  </si>
  <si>
    <t>1098100-Từ đầu đến cuối</t>
  </si>
  <si>
    <t>Dương Tử Giang</t>
  </si>
  <si>
    <t>1103-Dương Tử Giang</t>
  </si>
  <si>
    <t>1103100-Từ đầu đến cuối</t>
  </si>
  <si>
    <t>Đa Mặn 1</t>
  </si>
  <si>
    <t>1105-Đa Mặn 1</t>
  </si>
  <si>
    <t>1105100-Từ đầu đến cuối</t>
  </si>
  <si>
    <t>Đa Mặn 2</t>
  </si>
  <si>
    <t>1106-Đa Mặn 2</t>
  </si>
  <si>
    <t>1106100-Từ đầu đến cuối</t>
  </si>
  <si>
    <t>Đa Mặn 3</t>
  </si>
  <si>
    <t>màu đỏ hiệu lực từ 10/07/2017 theo QĐ22/2017</t>
  </si>
  <si>
    <t>1107-Đa Mặn 3</t>
  </si>
  <si>
    <t>1107100-Từ đầu đến cuối</t>
  </si>
  <si>
    <t>Đa Mặn 4</t>
  </si>
  <si>
    <t>1108-Đa Mặn 4</t>
  </si>
  <si>
    <t>1108100-Từ đầu đến cuối</t>
  </si>
  <si>
    <t>Đa Mặn 5</t>
  </si>
  <si>
    <t>1109-Đa Mặn 5</t>
  </si>
  <si>
    <t>1109100-Từ đầu đến cuối</t>
  </si>
  <si>
    <t>Đa Mặn 6</t>
  </si>
  <si>
    <t>1110-Đa Mặn 6</t>
  </si>
  <si>
    <t>1110100-Từ đầu đến cuối</t>
  </si>
  <si>
    <t>Đa Mặn 7</t>
  </si>
  <si>
    <t>1111-Đa Mặn 7</t>
  </si>
  <si>
    <t>1111100-Từ đầu đến cuối</t>
  </si>
  <si>
    <t>Đa Mặn 8</t>
  </si>
  <si>
    <t>1112-Đa Mặn 8</t>
  </si>
  <si>
    <t>1112100-Từ đầu đến cuối</t>
  </si>
  <si>
    <t>Đa Mặn 9</t>
  </si>
  <si>
    <t>1113-Đa Mặn 9</t>
  </si>
  <si>
    <t>1113100-Từ đầu đến cuối</t>
  </si>
  <si>
    <t>Đa Mặn 10</t>
  </si>
  <si>
    <t>1114-Đa Mặn 10</t>
  </si>
  <si>
    <t>1114100-Từ đầu đến cuối</t>
  </si>
  <si>
    <t>Đa Mặn 11</t>
  </si>
  <si>
    <t>1115-Đa Mặn 11</t>
  </si>
  <si>
    <t>1115100-Từ đầu đến cuối</t>
  </si>
  <si>
    <t>Khu số 4 5,5m</t>
  </si>
  <si>
    <t>Đa Mặn 12</t>
  </si>
  <si>
    <t>1116-Đa Mặn 12</t>
  </si>
  <si>
    <t>1116100-Từ đầu đến cuối</t>
  </si>
  <si>
    <t>Khu số 4 10.5m</t>
  </si>
  <si>
    <t>Đa Mặn 14</t>
  </si>
  <si>
    <t>1117-Đa Mặn 14</t>
  </si>
  <si>
    <t>1117100-Từ đầu đến cuối</t>
  </si>
  <si>
    <t>Đa Mặn Đông 1</t>
  </si>
  <si>
    <t>Phụ lục 1B, QĐ22/2017 ngày 28/06/2017</t>
  </si>
  <si>
    <t>1118-Đa Mặn Đông 1</t>
  </si>
  <si>
    <t>1118100-Từ đầu đến cuối</t>
  </si>
  <si>
    <t>Đa Mặn Đông 2</t>
  </si>
  <si>
    <t>1119-Đa Mặn Đông 2</t>
  </si>
  <si>
    <t>1119100-Từ đầu đến cuối</t>
  </si>
  <si>
    <t>Đa Mặn Đông 3</t>
  </si>
  <si>
    <t>1120-Đa Mặn Đông 3</t>
  </si>
  <si>
    <t>1120100-Từ đầu đến cuối</t>
  </si>
  <si>
    <t>Đa Mặn Đông 4</t>
  </si>
  <si>
    <t>1121-Đa Mặn Đông 4</t>
  </si>
  <si>
    <t>1121100-Từ đầu đến cuối</t>
  </si>
  <si>
    <t>Đa Phước 1</t>
  </si>
  <si>
    <t>1122-Đa Phước 1</t>
  </si>
  <si>
    <t>1122100-Từ đầu đến cuối</t>
  </si>
  <si>
    <t>Đa Phước 2</t>
  </si>
  <si>
    <t>1123-Đa Phước 2</t>
  </si>
  <si>
    <t>1123100-Từ đầu đến cuối</t>
  </si>
  <si>
    <t>Đa Phước 3</t>
  </si>
  <si>
    <t>1124-Đa Phước 3</t>
  </si>
  <si>
    <t>1124100-Từ đầu đến cuối</t>
  </si>
  <si>
    <t>Đa Phước 4</t>
  </si>
  <si>
    <t>1125-Đa Phước 4</t>
  </si>
  <si>
    <t>1125100-Từ đầu đến cuối</t>
  </si>
  <si>
    <t>Đa Phước 5</t>
  </si>
  <si>
    <t>1126-Đa Phước 5</t>
  </si>
  <si>
    <t>1126100-Từ đầu đến cuối</t>
  </si>
  <si>
    <t>Đa Phước 6</t>
  </si>
  <si>
    <t>1127-Đa Phước 6</t>
  </si>
  <si>
    <t>1127100-Từ đầu đến cuối</t>
  </si>
  <si>
    <t>Đa Phước 7</t>
  </si>
  <si>
    <t>1128-Đa Phước 7</t>
  </si>
  <si>
    <t>1128100-Từ đầu đến cuối</t>
  </si>
  <si>
    <t>Đa Phước 8</t>
  </si>
  <si>
    <t>1129-Đa Phước 8</t>
  </si>
  <si>
    <t>1129100-Từ đầu đến cuối</t>
  </si>
  <si>
    <t>Đa Phước 9</t>
  </si>
  <si>
    <t>1130-Đa Phước 9</t>
  </si>
  <si>
    <t>1130100-Từ đầu đến cuối</t>
  </si>
  <si>
    <t>Đa Phước 10</t>
  </si>
  <si>
    <t>1131-Đa Phước 10</t>
  </si>
  <si>
    <t>1131100-Từ đầu đến cuối</t>
  </si>
  <si>
    <t>Đinh Gia Khánh</t>
  </si>
  <si>
    <t>1142-Đinh Gia Khánh</t>
  </si>
  <si>
    <t>1142100-Từ đầu đến cuối</t>
  </si>
  <si>
    <t>Đoàn Khuê</t>
  </si>
  <si>
    <t>1143-Đoàn Khuê</t>
  </si>
  <si>
    <t>1143100-Từ đầu đến cuối</t>
  </si>
  <si>
    <t>Giang Châu 1</t>
  </si>
  <si>
    <t>1168-Giang Châu 1</t>
  </si>
  <si>
    <t>1168100-Từ đầu đến cuối</t>
  </si>
  <si>
    <t>Giang Châu 2</t>
  </si>
  <si>
    <t>1169-Giang Châu 2</t>
  </si>
  <si>
    <t>1169100-Từ đầu đến cuối</t>
  </si>
  <si>
    <t>Giang Châu 3</t>
  </si>
  <si>
    <t>1170-Giang Châu 3</t>
  </si>
  <si>
    <t>1170100-Từ đầu đến cuối</t>
  </si>
  <si>
    <t>Hoàng Công Chất</t>
  </si>
  <si>
    <t>KM-HH</t>
  </si>
  <si>
    <t>1189-Hoàng Công Chất</t>
  </si>
  <si>
    <t>1189100-Từ đầu đến cuối</t>
  </si>
  <si>
    <t>Hoàng Trọng Mậu</t>
  </si>
  <si>
    <t>1192-Hoàng Trọng Mậu</t>
  </si>
  <si>
    <t>1192100-Từ đầu đến cuối</t>
  </si>
  <si>
    <r>
      <rPr>
        <b/>
        <sz val="13"/>
        <color theme="1"/>
        <rFont val="Times New Roman"/>
        <family val="1"/>
      </rPr>
      <t>Hoàng Văn Hòe</t>
    </r>
    <r>
      <rPr>
        <sz val="13"/>
        <color theme="1"/>
        <rFont val="Times New Roman"/>
        <family val="1"/>
      </rPr>
      <t xml:space="preserve"> - Đoạn từ Bùi Tá Hán đến Nguyễn Đình Chiểu</t>
    </r>
  </si>
  <si>
    <t>1193-Hoàng Văn Hòe</t>
  </si>
  <si>
    <t>1193100-Đoạn từ Bùi Tá Hán đến Nguyễn Đình Chiểu</t>
  </si>
  <si>
    <r>
      <rPr>
        <b/>
        <sz val="13"/>
        <color theme="1"/>
        <rFont val="Times New Roman"/>
        <family val="1"/>
      </rPr>
      <t>Hoàng Văn Hòe</t>
    </r>
    <r>
      <rPr>
        <sz val="13"/>
        <color theme="1"/>
        <rFont val="Times New Roman"/>
        <family val="1"/>
      </rPr>
      <t xml:space="preserve"> - Đoạn còn lại</t>
    </r>
  </si>
  <si>
    <t>1193101-Đoạn còn lại</t>
  </si>
  <si>
    <r>
      <rPr>
        <b/>
        <sz val="13"/>
        <color theme="1"/>
        <rFont val="Times New Roman"/>
        <family val="1"/>
      </rPr>
      <t>K20</t>
    </r>
    <r>
      <rPr>
        <sz val="13"/>
        <color theme="1"/>
        <rFont val="Times New Roman"/>
        <family val="1"/>
      </rPr>
      <t xml:space="preserve"> - Đoạn từ Lê Văn Hiến đến Nguyễn Đình Chiểu</t>
    </r>
  </si>
  <si>
    <t>QĐ 46/2016 không chia đoạn</t>
  </si>
  <si>
    <t>1202-K20</t>
  </si>
  <si>
    <t>1202100-Đoạn từ Lê Văn Hiến đến Nguyễn Đình Chiểu</t>
  </si>
  <si>
    <r>
      <rPr>
        <b/>
        <sz val="13"/>
        <color theme="1"/>
        <rFont val="Times New Roman"/>
        <family val="1"/>
      </rPr>
      <t>K20</t>
    </r>
    <r>
      <rPr>
        <sz val="13"/>
        <color theme="1"/>
        <rFont val="Times New Roman"/>
        <family val="1"/>
      </rPr>
      <t xml:space="preserve"> - Đoạn từ Nguyễn Đình Chiểu đến Đoàn Khuê</t>
    </r>
  </si>
  <si>
    <t>1202103-Đoạn từ Nguyễn Đình Chiểu đến Đoàn Khuê</t>
  </si>
  <si>
    <r>
      <rPr>
        <b/>
        <sz val="13"/>
        <color theme="1"/>
        <rFont val="Times New Roman"/>
        <family val="1"/>
      </rPr>
      <t>K20</t>
    </r>
    <r>
      <rPr>
        <sz val="13"/>
        <color theme="1"/>
        <rFont val="Times New Roman"/>
        <family val="1"/>
      </rPr>
      <t xml:space="preserve"> - Đoạn còn lại từ Đoàn Khuê đến Nghiêm Xuân Yêm</t>
    </r>
  </si>
  <si>
    <t>1202104-Đoạn còn lại từ Đoàn Khuê đến Nghiêm Xuân Yêm</t>
  </si>
  <si>
    <t>Khuê Mỹ Đông 1</t>
  </si>
  <si>
    <t>1214-Khuê Mỹ Đông 1</t>
  </si>
  <si>
    <t>1214100-Từ đầu đến cuối</t>
  </si>
  <si>
    <t>Khuê Mỹ Đông 2</t>
  </si>
  <si>
    <t>1215-Khuê Mỹ Đông 2</t>
  </si>
  <si>
    <t>1215100-Từ đầu đến cuối</t>
  </si>
  <si>
    <r>
      <rPr>
        <b/>
        <sz val="13"/>
        <color theme="1"/>
        <rFont val="Times New Roman"/>
        <family val="1"/>
      </rPr>
      <t>Khuê Mỹ Đông 3</t>
    </r>
    <r>
      <rPr>
        <sz val="13"/>
        <color theme="1"/>
        <rFont val="Times New Roman"/>
        <family val="1"/>
      </rPr>
      <t xml:space="preserve"> - Đoạn 7,5m</t>
    </r>
  </si>
  <si>
    <t>1216-Khuê Mỹ Đông 3</t>
  </si>
  <si>
    <t>1216100-Đoạn 7,5m</t>
  </si>
  <si>
    <r>
      <rPr>
        <b/>
        <sz val="13"/>
        <color theme="1"/>
        <rFont val="Times New Roman"/>
        <family val="1"/>
      </rPr>
      <t>Khuê Mỹ Đông 3</t>
    </r>
    <r>
      <rPr>
        <sz val="13"/>
        <color theme="1"/>
        <rFont val="Times New Roman"/>
        <family val="1"/>
      </rPr>
      <t xml:space="preserve"> - Đoạn 5,5m</t>
    </r>
  </si>
  <si>
    <t>1216101-Đoạn 5,5m</t>
  </si>
  <si>
    <t>Khuê Mỹ Đông 4</t>
  </si>
  <si>
    <t>1217-Khuê Mỹ Đông 4</t>
  </si>
  <si>
    <t>1217100-Từ đầu đến cuối</t>
  </si>
  <si>
    <t>Khuê Mỹ Đông 5</t>
  </si>
  <si>
    <t>1218-Khuê Mỹ Đông 5</t>
  </si>
  <si>
    <t>1218100-Từ đầu đến cuối</t>
  </si>
  <si>
    <t>Khuê Mỹ Đông 6</t>
  </si>
  <si>
    <t>1219-Khuê Mỹ Đông 6</t>
  </si>
  <si>
    <t>1219100-Từ đầu đến cuối</t>
  </si>
  <si>
    <t>Khuê Mỹ Đông 7</t>
  </si>
  <si>
    <t>1220-Khuê Mỹ Đông 7</t>
  </si>
  <si>
    <t>1220100-Từ đầu đến cuối</t>
  </si>
  <si>
    <r>
      <rPr>
        <b/>
        <sz val="13"/>
        <color theme="1"/>
        <rFont val="Times New Roman"/>
        <family val="1"/>
      </rPr>
      <t>Khuê Mỹ Đông 8</t>
    </r>
    <r>
      <rPr>
        <sz val="13"/>
        <color theme="1"/>
        <rFont val="Times New Roman"/>
        <family val="1"/>
      </rPr>
      <t xml:space="preserve"> - Đoạn 7,5m</t>
    </r>
  </si>
  <si>
    <t>1221-Khuê Mỹ Đông 8</t>
  </si>
  <si>
    <t>1221100-Đoạn 7,5m</t>
  </si>
  <si>
    <r>
      <rPr>
        <b/>
        <sz val="13"/>
        <color theme="1"/>
        <rFont val="Times New Roman"/>
        <family val="1"/>
      </rPr>
      <t>Khuê Mỹ Đông 8</t>
    </r>
    <r>
      <rPr>
        <sz val="13"/>
        <color theme="1"/>
        <rFont val="Times New Roman"/>
        <family val="1"/>
      </rPr>
      <t xml:space="preserve"> - Đoạn 5,5m</t>
    </r>
  </si>
  <si>
    <t>1221101-Đoạn 5,5m</t>
  </si>
  <si>
    <t>Khuê Mỹ Đông 9</t>
  </si>
  <si>
    <t>1222-Khuê Mỹ Đông 9</t>
  </si>
  <si>
    <t>1222100-Từ đầu đến cuối</t>
  </si>
  <si>
    <t>Khuê Mỹ Đông 10</t>
  </si>
  <si>
    <t>1223-Khuê Mỹ Đông 10</t>
  </si>
  <si>
    <t>1223100-Từ đầu đến cuối</t>
  </si>
  <si>
    <t>Khuê Mỹ Đông 11</t>
  </si>
  <si>
    <t>1224-Khuê Mỹ Đông 11</t>
  </si>
  <si>
    <t>1224100-Từ đầu đến cuối</t>
  </si>
  <si>
    <t>Khuê Mỹ Đông 12</t>
  </si>
  <si>
    <t>1225-Khuê Mỹ Đông 12</t>
  </si>
  <si>
    <t>1225100-Từ đầu đến cuối</t>
  </si>
  <si>
    <t>Khuê Mỹ Đông 14</t>
  </si>
  <si>
    <t>1226-Khuê Mỹ Đông 14</t>
  </si>
  <si>
    <t>1226100-Từ đầu đến cuối</t>
  </si>
  <si>
    <t>Khuê Mỹ Đông 15</t>
  </si>
  <si>
    <t>1227-Khuê Mỹ Đông 15</t>
  </si>
  <si>
    <t>1227100-Từ đầu đến cuối</t>
  </si>
  <si>
    <t>Lê Hữu Khánh</t>
  </si>
  <si>
    <t>1230-Lê Hữu Khánh</t>
  </si>
  <si>
    <t>1230100-Từ đầu đến cuối</t>
  </si>
  <si>
    <t>Lê Hy Cát</t>
  </si>
  <si>
    <t>1231-Lê Hy Cát</t>
  </si>
  <si>
    <t>1231100-Từ đầu đến cuối</t>
  </si>
  <si>
    <r>
      <rPr>
        <b/>
        <sz val="13"/>
        <color theme="1"/>
        <rFont val="Times New Roman"/>
        <family val="1"/>
      </rPr>
      <t>Lê Văn Hiến</t>
    </r>
    <r>
      <rPr>
        <sz val="13"/>
        <color theme="1"/>
        <rFont val="Times New Roman"/>
        <family val="1"/>
      </rPr>
      <t xml:space="preserve"> - Đoạn từ Hồ Xuân Hương đến Trần Hoành</t>
    </r>
  </si>
  <si>
    <t>1240-Lê Văn Hiến</t>
  </si>
  <si>
    <t>1240100-Đoạn từ Hồ Xuân Hương đến Minh Mạng</t>
  </si>
  <si>
    <r>
      <rPr>
        <b/>
        <sz val="13"/>
        <color theme="1"/>
        <rFont val="Times New Roman"/>
        <family val="1"/>
      </rPr>
      <t>Lê Văn Hiến</t>
    </r>
    <r>
      <rPr>
        <sz val="13"/>
        <color theme="1"/>
        <rFont val="Times New Roman"/>
        <family val="1"/>
      </rPr>
      <t xml:space="preserve"> - Đoạn từ Trần Hoành đến Minh Mạng</t>
    </r>
  </si>
  <si>
    <r>
      <rPr>
        <b/>
        <sz val="13"/>
        <color theme="1"/>
        <rFont val="Times New Roman"/>
        <family val="1"/>
      </rPr>
      <t>Lê Văn Hiến</t>
    </r>
    <r>
      <rPr>
        <sz val="13"/>
        <color theme="1"/>
        <rFont val="Times New Roman"/>
        <family val="1"/>
      </rPr>
      <t xml:space="preserve"> - Đoạn từ Minh Mạng đến Trần Đại Nghĩa</t>
    </r>
  </si>
  <si>
    <t>1240101-Đoạn từ Minh Mạng đến Trần Đại Nghĩa</t>
  </si>
  <si>
    <t>Lê Văn Tâm</t>
  </si>
  <si>
    <t>1242-Lê Văn Tâm</t>
  </si>
  <si>
    <t>1242100-Từ đầu đến cuối</t>
  </si>
  <si>
    <t>Lê Văn Thủ</t>
  </si>
  <si>
    <t>1243-Lê Văn Thủ</t>
  </si>
  <si>
    <t>1243100-Từ đầu đến cuối</t>
  </si>
  <si>
    <t>Mạc Cửu</t>
  </si>
  <si>
    <t>1252-Mạc Cửu</t>
  </si>
  <si>
    <t>1252100-Từ đầu đến cuối</t>
  </si>
  <si>
    <r>
      <t xml:space="preserve">Mạc Thiên Tích - </t>
    </r>
    <r>
      <rPr>
        <sz val="13"/>
        <color theme="1"/>
        <rFont val="Times New Roman"/>
        <family val="1"/>
      </rPr>
      <t>Đoạn từ đường Nguyễn Đình Chiểu đến giáp đường Đoàn Khuê</t>
    </r>
  </si>
  <si>
    <t>1253-Mạc Thiên Tích</t>
  </si>
  <si>
    <t>1253101-Đoạn từ đường Nguyễn Đình Chiểu đến giáp đường Đoàn Khuê</t>
  </si>
  <si>
    <r>
      <t xml:space="preserve">Mạc Thiên Tích - </t>
    </r>
    <r>
      <rPr>
        <sz val="13"/>
        <color theme="1"/>
        <rFont val="Times New Roman"/>
        <family val="1"/>
      </rPr>
      <t>Đoạn từ đường Đoàn Khuê đến giáp đường Anh Thơ</t>
    </r>
  </si>
  <si>
    <t>1253102-Đoạn từ đường Đoàn Khuê đến giáp đường Anh Thơ</t>
  </si>
  <si>
    <r>
      <rPr>
        <b/>
        <sz val="13"/>
        <color theme="1"/>
        <rFont val="Times New Roman"/>
        <family val="1"/>
      </rPr>
      <t>Minh Mạng</t>
    </r>
    <r>
      <rPr>
        <sz val="13"/>
        <color theme="1"/>
        <rFont val="Times New Roman"/>
        <family val="1"/>
      </rPr>
      <t xml:space="preserve"> - Đoạn 15mx2</t>
    </r>
  </si>
  <si>
    <t>HH-KM</t>
  </si>
  <si>
    <t>1256-Minh Mạng</t>
  </si>
  <si>
    <t>1256100-Đoạn 15mx2</t>
  </si>
  <si>
    <r>
      <rPr>
        <b/>
        <sz val="13"/>
        <color theme="1"/>
        <rFont val="Times New Roman"/>
        <family val="1"/>
      </rPr>
      <t>Minh Mạng</t>
    </r>
    <r>
      <rPr>
        <sz val="13"/>
        <color theme="1"/>
        <rFont val="Times New Roman"/>
        <family val="1"/>
      </rPr>
      <t xml:space="preserve"> - Đoạn 7,5mx2</t>
    </r>
  </si>
  <si>
    <t>1256101-Đoạn 7,5mx2</t>
  </si>
  <si>
    <t>Mỹ Đa Tây 1</t>
  </si>
  <si>
    <t>1300-Mỹ Đa Tây 1</t>
  </si>
  <si>
    <t>1300100-Từ đầu đến cuối</t>
  </si>
  <si>
    <t>Mỹ Đa Tây 2</t>
  </si>
  <si>
    <t>1301-Mỹ Đa Tây 2</t>
  </si>
  <si>
    <t>1301100-Từ đầu đến cuối</t>
  </si>
  <si>
    <t>Mỹ Đa Tây 3</t>
  </si>
  <si>
    <t>1302-Mỹ Đa Tây 3</t>
  </si>
  <si>
    <t>1302100-Từ đầu đến cuối</t>
  </si>
  <si>
    <t>Mỹ Đa Tây 4</t>
  </si>
  <si>
    <t>1303-Mỹ Đa Tây 4</t>
  </si>
  <si>
    <t>1303100-Từ đầu đến cuối</t>
  </si>
  <si>
    <t>Mỹ Đa Tây 5</t>
  </si>
  <si>
    <t>1304-Mỹ Đa Tây 5</t>
  </si>
  <si>
    <t>1304100-Từ đầu đến cuối</t>
  </si>
  <si>
    <t>Mỹ Đa Tây 6</t>
  </si>
  <si>
    <t>1305-Mỹ Đa Tây 6</t>
  </si>
  <si>
    <t>1305100-Từ đầu đến cuối</t>
  </si>
  <si>
    <t>Mỹ Đa Tây 7</t>
  </si>
  <si>
    <t>1306-Mỹ Đa Tây 7</t>
  </si>
  <si>
    <t>1306100-Từ đầu đến cuối</t>
  </si>
  <si>
    <t>Mỹ Đa Tây 8</t>
  </si>
  <si>
    <t>1307-Mỹ Đa Tây 8</t>
  </si>
  <si>
    <t>1307100-Từ đầu đến cuối</t>
  </si>
  <si>
    <t>Mỹ Đa Tây 9</t>
  </si>
  <si>
    <t>1308-Mỹ Đa Tây 9</t>
  </si>
  <si>
    <t>1308100-Từ đầu đến cuối</t>
  </si>
  <si>
    <t>Nước Mặn 1</t>
  </si>
  <si>
    <t>1312-Nước Mặn 1</t>
  </si>
  <si>
    <t>1312100-Từ đầu đến cuối</t>
  </si>
  <si>
    <t>Nước Mặn 2</t>
  </si>
  <si>
    <t>1313-Nước Mặn 2</t>
  </si>
  <si>
    <t>1313100-Từ đầu đến cuối</t>
  </si>
  <si>
    <t>Nước Mặn 3</t>
  </si>
  <si>
    <t>1314-Nước Mặn 3</t>
  </si>
  <si>
    <t>1314100-Từ đầu đến cuối</t>
  </si>
  <si>
    <t>Nước Mặn 4</t>
  </si>
  <si>
    <t>1315-Nước Mặn 4</t>
  </si>
  <si>
    <t>1315100-Từ đầu đến cuối</t>
  </si>
  <si>
    <t>Nước Mặn 5</t>
  </si>
  <si>
    <t>1316-Nước Mặn 5</t>
  </si>
  <si>
    <t>1316100-Từ đầu đến cuối</t>
  </si>
  <si>
    <t>Khu số 4 mở rộng-7,5m</t>
  </si>
  <si>
    <t>Nước Mặn 6</t>
  </si>
  <si>
    <t>1317-Nước Mặn 6</t>
  </si>
  <si>
    <t>1317100-Từ đầu đến cuối</t>
  </si>
  <si>
    <t>Nước Mặn 7</t>
  </si>
  <si>
    <t>1318-Nước Mặn 7</t>
  </si>
  <si>
    <t>1318100-Từ đầu đến cuối</t>
  </si>
  <si>
    <t>Nước Mặn 8</t>
  </si>
  <si>
    <t>1319-Nước Mặn 8</t>
  </si>
  <si>
    <t>1319100-Từ đầu đến cuối</t>
  </si>
  <si>
    <t>Nghiêm Xuân Yêm</t>
  </si>
  <si>
    <t>1320-Nghiêm Xuân Yêm</t>
  </si>
  <si>
    <t>1320100-Từ đầu đến cuối</t>
  </si>
  <si>
    <r>
      <rPr>
        <b/>
        <sz val="13"/>
        <color theme="1"/>
        <rFont val="Times New Roman"/>
        <family val="1"/>
      </rPr>
      <t>Nguyễn Đình Chiểu</t>
    </r>
    <r>
      <rPr>
        <sz val="13"/>
        <color theme="1"/>
        <rFont val="Times New Roman"/>
        <family val="1"/>
      </rPr>
      <t xml:space="preserve"> - Đoạn từ Lê Văn Hiến đến Đa Mặn 7</t>
    </r>
  </si>
  <si>
    <t>1331-Nguyễn Đình Chiểu</t>
  </si>
  <si>
    <t>1331100-Đoạn từ Lê Văn Hiến đến Đa Mặn 7</t>
  </si>
  <si>
    <r>
      <rPr>
        <b/>
        <sz val="13"/>
        <color theme="1"/>
        <rFont val="Times New Roman"/>
        <family val="1"/>
      </rPr>
      <t>Nguyễn Đình Chiểu</t>
    </r>
    <r>
      <rPr>
        <sz val="13"/>
        <color theme="1"/>
        <rFont val="Times New Roman"/>
        <family val="1"/>
      </rPr>
      <t xml:space="preserve"> - Đoạn còn lại</t>
    </r>
  </si>
  <si>
    <t>1331101-Đoạn còn lại</t>
  </si>
  <si>
    <t>Nguyễn Đình Trân</t>
  </si>
  <si>
    <t>1333-Nguyễn Đình Trân</t>
  </si>
  <si>
    <t>1333100-Từ đầu đến cuối</t>
  </si>
  <si>
    <t>Nguyễn Đức Thuận</t>
  </si>
  <si>
    <t>1334-Nguyễn Đức Thuận</t>
  </si>
  <si>
    <t>1334100-Từ đầu đến cuối</t>
  </si>
  <si>
    <t>Nguyễn Hữu Hào</t>
  </si>
  <si>
    <t>1336-Nguyễn Hữu Hào</t>
  </si>
  <si>
    <t>1336100-Từ đầu đến cuối</t>
  </si>
  <si>
    <t>KDC bufui ts hadn</t>
  </si>
  <si>
    <t>Nguyễn Khắc Viện</t>
  </si>
  <si>
    <t>1337-Nguyễn Khắc Viện</t>
  </si>
  <si>
    <t>1337100-Từ đầu đến cuối</t>
  </si>
  <si>
    <t>Nguyễn Lữ</t>
  </si>
  <si>
    <t>1338-Nguyễn Lữ</t>
  </si>
  <si>
    <t>1338100-Từ đầu đến cuối</t>
  </si>
  <si>
    <t>Nguyễn Quốc Trị</t>
  </si>
  <si>
    <t>1343-Nguyễn Quốc Trị</t>
  </si>
  <si>
    <t>1343100-Từ đầu đến cuối</t>
  </si>
  <si>
    <t>Nguyễn Thế Kỷ</t>
  </si>
  <si>
    <t>1349-Nguyễn Thế Kỷ</t>
  </si>
  <si>
    <t>1349100-Từ đầu đến cuối</t>
  </si>
  <si>
    <t>Nguyễn Xiển</t>
  </si>
  <si>
    <t>1357-Nguyễn Xiển</t>
  </si>
  <si>
    <t>1357100-Từ đầu đến cuối</t>
  </si>
  <si>
    <t>Phạm Kiệt</t>
  </si>
  <si>
    <t>1361-Phạm Kiệt</t>
  </si>
  <si>
    <t>1361100-Từ đầu đến cuối</t>
  </si>
  <si>
    <t>Phạm Khiêm Ích</t>
  </si>
  <si>
    <t>1362-Phạm Khiêm Ích</t>
  </si>
  <si>
    <t>1362100-Từ đầu đến cuối</t>
  </si>
  <si>
    <t>Phạm Tuấn Tài</t>
  </si>
  <si>
    <t>Đường 10,5m</t>
  </si>
  <si>
    <t>1365-Phạm Tuấn Tài</t>
  </si>
  <si>
    <t>1365100-Từ đầu đến cuối</t>
  </si>
  <si>
    <t>Tùng Thiện Vương</t>
  </si>
  <si>
    <t>1409-Tùng Thiện Vương</t>
  </si>
  <si>
    <t>1409100-Từ đầu đến cuối</t>
  </si>
  <si>
    <t>Tuy Lý Vương</t>
  </si>
  <si>
    <t>1410-Tuy Lý Vương</t>
  </si>
  <si>
    <t>1410100-Từ đầu đến cuối</t>
  </si>
  <si>
    <r>
      <t xml:space="preserve">Trần Hoành </t>
    </r>
    <r>
      <rPr>
        <sz val="13"/>
        <color theme="1"/>
        <rFont val="Times New Roman"/>
        <family val="1"/>
      </rPr>
      <t>(từ Lê Văn Hiến đến Nguyễn Đình Chiểu)</t>
    </r>
  </si>
  <si>
    <t>1435-Trần Hoành (từ Lê Văn Hiến đến Nguyễn Đình Chiểu)</t>
  </si>
  <si>
    <t>1435100-Từ đầu đến cuối</t>
  </si>
  <si>
    <t>Trần Hữu Độ</t>
  </si>
  <si>
    <t>1437-Trần Hữu Độ</t>
  </si>
  <si>
    <t>1437100-Từ đầu đến cuối</t>
  </si>
  <si>
    <t>Trần Trọng Khiêm</t>
  </si>
  <si>
    <t>1442-Trần Trọng Khiêm</t>
  </si>
  <si>
    <t>1442100-Từ đầu đến cuối</t>
  </si>
  <si>
    <t>Trần Văn Đán</t>
  </si>
  <si>
    <t>1444-Trần Văn Đán</t>
  </si>
  <si>
    <t>1444100-Từ đầu đến cuối</t>
  </si>
  <si>
    <r>
      <rPr>
        <b/>
        <sz val="13"/>
        <color theme="1"/>
        <rFont val="Times New Roman"/>
        <family val="1"/>
      </rPr>
      <t>Trần Văn Thành</t>
    </r>
    <r>
      <rPr>
        <sz val="13"/>
        <color theme="1"/>
        <rFont val="Times New Roman"/>
        <family val="1"/>
      </rPr>
      <t xml:space="preserve"> - Đoạn từ Hồ Xuân Hương đến Vũ Mộng Nguyên</t>
    </r>
  </si>
  <si>
    <t>1447-Trần Văn Thành</t>
  </si>
  <si>
    <t>1447100-Đoạn từ Hồ Xuân Hương đến Vũ Mộng Nguyên</t>
  </si>
  <si>
    <r>
      <rPr>
        <b/>
        <sz val="13"/>
        <color theme="1"/>
        <rFont val="Times New Roman"/>
        <family val="1"/>
      </rPr>
      <t>Trần Văn Thành</t>
    </r>
    <r>
      <rPr>
        <sz val="13"/>
        <color theme="1"/>
        <rFont val="Times New Roman"/>
        <family val="1"/>
      </rPr>
      <t xml:space="preserve"> - Đoạn nối tiếp đường Trần Văn Thành chưa đặt tên</t>
    </r>
  </si>
  <si>
    <t>1447101-Đoạn nối tiếp đường Trần Văn Thành chưa đặt tên</t>
  </si>
  <si>
    <t>Trịnh Lỗi</t>
  </si>
  <si>
    <t>1449-Trịnh Lỗi</t>
  </si>
  <si>
    <t>1449100-Từ đầu đến cuối</t>
  </si>
  <si>
    <t>Trương Công Hy</t>
  </si>
  <si>
    <t>1455-Trương Công Hy</t>
  </si>
  <si>
    <t>1455100-Từ đầu đến cuối</t>
  </si>
  <si>
    <r>
      <rPr>
        <b/>
        <sz val="13"/>
        <color theme="1"/>
        <rFont val="Times New Roman"/>
        <family val="1"/>
      </rPr>
      <t>Trường Sa</t>
    </r>
    <r>
      <rPr>
        <sz val="13"/>
        <color theme="1"/>
        <rFont val="Times New Roman"/>
        <family val="1"/>
      </rPr>
      <t xml:space="preserve"> - Đoạn từ Minh Mạng đến đường Non Nước</t>
    </r>
  </si>
  <si>
    <t>1459-Trường Sa</t>
  </si>
  <si>
    <t>1459100-Đoạn từ Minh Mạng đến đường Non Nước</t>
  </si>
  <si>
    <t>Trương Văn Hiến</t>
  </si>
  <si>
    <t>1460-Trương Văn Hiến</t>
  </si>
  <si>
    <t>1460100-Từ đầu đến cuối</t>
  </si>
  <si>
    <r>
      <rPr>
        <b/>
        <sz val="13"/>
        <color theme="1"/>
        <rFont val="Times New Roman"/>
        <family val="1"/>
      </rPr>
      <t>Võ Nguyên Giáp</t>
    </r>
    <r>
      <rPr>
        <sz val="13"/>
        <color theme="1"/>
        <rFont val="Times New Roman"/>
        <family val="1"/>
      </rPr>
      <t xml:space="preserve"> - Đoạn từ Hồ Xuân Hương đến Minh Mạng</t>
    </r>
  </si>
  <si>
    <t>1467-Võ Nguyên Giáp</t>
  </si>
  <si>
    <t>1467102-Đoạn từ Hồ Xuân Hương đến Minh Mạng</t>
  </si>
  <si>
    <t>Vũ Duy Đoán</t>
  </si>
  <si>
    <t>1472-Vũ Duy Đoán</t>
  </si>
  <si>
    <t>1472100-Từ đầu đến cuối</t>
  </si>
  <si>
    <r>
      <t xml:space="preserve">Vũ Mộng Nguyên </t>
    </r>
    <r>
      <rPr>
        <sz val="13"/>
        <color theme="1"/>
        <rFont val="Times New Roman"/>
        <family val="1"/>
      </rPr>
      <t>- Đoạn 7,5m</t>
    </r>
  </si>
  <si>
    <t>1474-Vũ Mộng Nguyên</t>
  </si>
  <si>
    <t>1474100-Đoạn 7,5m</t>
  </si>
  <si>
    <r>
      <t xml:space="preserve">Vũ Mộng Nguyên </t>
    </r>
    <r>
      <rPr>
        <sz val="13"/>
        <color theme="1"/>
        <rFont val="Times New Roman"/>
        <family val="1"/>
      </rPr>
      <t>- Đoạn 5,5m</t>
    </r>
  </si>
  <si>
    <t>1474101-Đoạn 5,5m</t>
  </si>
  <si>
    <t>Xóm Đồng</t>
  </si>
  <si>
    <t>1494-Xóm Đồng</t>
  </si>
  <si>
    <t>1494100-Từ đầu đến cuối</t>
  </si>
  <si>
    <t>kiệt Xuân Yêm, vị trí 2</t>
  </si>
  <si>
    <t>kiệt NĐC trước 2012</t>
  </si>
  <si>
    <t>Xuân Quỳnh</t>
  </si>
  <si>
    <t>1495-Xuân Quỳnh</t>
  </si>
  <si>
    <t>1495100-Từ đầu đến cuối</t>
  </si>
  <si>
    <t>Khu số 4 15m</t>
  </si>
  <si>
    <t>Yersin</t>
  </si>
  <si>
    <t>1496-Yersin</t>
  </si>
  <si>
    <t>1496100-Từ đầu đến cuối</t>
  </si>
  <si>
    <r>
      <rPr>
        <b/>
        <sz val="13"/>
        <rFont val="Times New Roman"/>
        <family val="1"/>
      </rPr>
      <t>Khu gia đình quân nhân vùng 3 Hải quân</t>
    </r>
    <r>
      <rPr>
        <sz val="13"/>
        <rFont val="Times New Roman"/>
        <family val="1"/>
      </rPr>
      <t xml:space="preserve"> - Đường 5,5m</t>
    </r>
  </si>
  <si>
    <t>1516-Khu gia đình quân nhân vùng 3 Hải quân</t>
  </si>
  <si>
    <t>1516100-Đường 5,5m</t>
  </si>
  <si>
    <r>
      <rPr>
        <b/>
        <sz val="13"/>
        <rFont val="Times New Roman"/>
        <family val="1"/>
      </rPr>
      <t>Khu gia đình quân nhân vùng 3 Hải quân</t>
    </r>
    <r>
      <rPr>
        <sz val="13"/>
        <rFont val="Times New Roman"/>
        <family val="1"/>
      </rPr>
      <t xml:space="preserve"> - Đường 7,5m</t>
    </r>
  </si>
  <si>
    <t>1516101-Đường 7,5m</t>
  </si>
  <si>
    <r>
      <rPr>
        <b/>
        <sz val="13"/>
        <rFont val="Times New Roman"/>
        <family val="1"/>
      </rPr>
      <t>Khu dân cư Nhà máy cao su</t>
    </r>
    <r>
      <rPr>
        <sz val="13"/>
        <rFont val="Times New Roman"/>
        <family val="1"/>
      </rPr>
      <t xml:space="preserve"> - Đường 7,5m</t>
    </r>
  </si>
  <si>
    <t>1517-Khu dân cư Nhà máy cao su</t>
  </si>
  <si>
    <t>1517100-Đường 7,5m</t>
  </si>
  <si>
    <r>
      <rPr>
        <b/>
        <sz val="13"/>
        <rFont val="Times New Roman"/>
        <family val="1"/>
      </rPr>
      <t>Khu dân cư Bùi Tá Hán</t>
    </r>
    <r>
      <rPr>
        <sz val="13"/>
        <rFont val="Times New Roman"/>
        <family val="1"/>
      </rPr>
      <t xml:space="preserve"> - Đường 5,5m</t>
    </r>
  </si>
  <si>
    <t>1518-Khu dân cư Bùi Tá Hán</t>
  </si>
  <si>
    <t>1518100-Đường 5,5m</t>
  </si>
  <si>
    <r>
      <rPr>
        <b/>
        <sz val="13"/>
        <rFont val="Times New Roman"/>
        <family val="1"/>
      </rPr>
      <t>Khu số 4 mở rộng - Khu đô thị mới Nam cầu Tiên Sơn</t>
    </r>
    <r>
      <rPr>
        <i/>
        <sz val="13"/>
        <rFont val="Times New Roman"/>
        <family val="1"/>
      </rPr>
      <t xml:space="preserve"> - </t>
    </r>
    <r>
      <rPr>
        <sz val="13"/>
        <rFont val="Times New Roman"/>
        <family val="1"/>
      </rPr>
      <t>Đường 7,5m</t>
    </r>
  </si>
  <si>
    <t>1519-Khu số 4 mở rộng - Khu đô thị mới Nam cầu Tiên Sơn</t>
  </si>
  <si>
    <t>1519100-Đường 7,5m</t>
  </si>
  <si>
    <r>
      <rPr>
        <b/>
        <sz val="13"/>
        <rFont val="Times New Roman"/>
        <family val="1"/>
      </rPr>
      <t>Khu số 4 mở rộng - Khu đô thị mới Nam cầu Tiên Sơn</t>
    </r>
    <r>
      <rPr>
        <sz val="13"/>
        <rFont val="Times New Roman"/>
        <family val="1"/>
      </rPr>
      <t xml:space="preserve"> - Đường 10,5m</t>
    </r>
  </si>
  <si>
    <t>1519101-Đường 10,5m</t>
  </si>
  <si>
    <r>
      <rPr>
        <b/>
        <sz val="13"/>
        <rFont val="Times New Roman"/>
        <family val="1"/>
      </rPr>
      <t>Khu số 4 mở rộng - Khu đô thị mới Nam cầu Tiên Sơn</t>
    </r>
    <r>
      <rPr>
        <sz val="13"/>
        <rFont val="Times New Roman"/>
        <family val="1"/>
      </rPr>
      <t xml:space="preserve"> - Đường 15m</t>
    </r>
  </si>
  <si>
    <t>1519102-Đường 15m</t>
  </si>
  <si>
    <r>
      <rPr>
        <b/>
        <sz val="13"/>
        <rFont val="Times New Roman"/>
        <family val="1"/>
      </rPr>
      <t>Khu TĐC Mỹ Đa Tây</t>
    </r>
    <r>
      <rPr>
        <sz val="13"/>
        <rFont val="Times New Roman"/>
        <family val="1"/>
      </rPr>
      <t xml:space="preserve"> - Đường 3,5m</t>
    </r>
  </si>
  <si>
    <t>1520-Khu TĐC Mỹ Đa Tây</t>
  </si>
  <si>
    <t>1520100-Đường 3,5m</t>
  </si>
  <si>
    <r>
      <rPr>
        <b/>
        <sz val="13"/>
        <rFont val="Times New Roman"/>
        <family val="1"/>
      </rPr>
      <t>Khu TĐC Mỹ Đa Tây</t>
    </r>
    <r>
      <rPr>
        <sz val="13"/>
        <rFont val="Times New Roman"/>
        <family val="1"/>
      </rPr>
      <t xml:space="preserve"> - Đường 5,5m</t>
    </r>
  </si>
  <si>
    <t>1520101-Đường 5,5m</t>
  </si>
  <si>
    <r>
      <rPr>
        <b/>
        <sz val="13"/>
        <rFont val="Times New Roman"/>
        <family val="1"/>
      </rPr>
      <t>Khu TĐC Mỹ Đa Tây</t>
    </r>
    <r>
      <rPr>
        <sz val="13"/>
        <rFont val="Times New Roman"/>
        <family val="1"/>
      </rPr>
      <t xml:space="preserve"> - Đường 7,5m</t>
    </r>
  </si>
  <si>
    <t>1520102-Đường 7,5m</t>
  </si>
  <si>
    <r>
      <rPr>
        <b/>
        <sz val="13"/>
        <rFont val="Times New Roman"/>
        <family val="1"/>
      </rPr>
      <t>Khu TĐC chợ và khu phố chợ Khuê Mỹ</t>
    </r>
    <r>
      <rPr>
        <sz val="13"/>
        <rFont val="Times New Roman"/>
        <family val="1"/>
      </rPr>
      <t xml:space="preserve"> - Đường 5,5m</t>
    </r>
  </si>
  <si>
    <t>QĐ12/2022 HL 08/07/2022</t>
  </si>
  <si>
    <t>1521-Khu TĐC chợ và khu phố chợ Khuê Mỹ</t>
  </si>
  <si>
    <r>
      <rPr>
        <b/>
        <sz val="13"/>
        <rFont val="Times New Roman"/>
        <family val="1"/>
      </rPr>
      <t>Khu TĐC chợ và khu phố chợ Khuê Mỹ</t>
    </r>
    <r>
      <rPr>
        <sz val="13"/>
        <rFont val="Times New Roman"/>
        <family val="1"/>
      </rPr>
      <t xml:space="preserve"> - Đường 7,5m</t>
    </r>
  </si>
  <si>
    <t>1521100-Đường 7,5m</t>
  </si>
  <si>
    <r>
      <rPr>
        <b/>
        <sz val="13"/>
        <rFont val="Times New Roman"/>
        <family val="1"/>
      </rPr>
      <t>Khu TĐC chợ và khu phố chợ Khuê Mỹ</t>
    </r>
    <r>
      <rPr>
        <sz val="13"/>
        <rFont val="Times New Roman"/>
        <family val="1"/>
      </rPr>
      <t xml:space="preserve"> - Đường 10,5m</t>
    </r>
  </si>
  <si>
    <t>1521101-Đường 10,5m</t>
  </si>
  <si>
    <r>
      <rPr>
        <b/>
        <sz val="13"/>
        <rFont val="Times New Roman"/>
        <family val="1"/>
      </rPr>
      <t>Khu số 4 vệt khai thác quỹ đất dự án mở rộng Lê Văn Hiến – Trần Đại Nghĩa (Đường Từ Ngã 4 Lê Văn Hiến - Nguyễn Đức Thuận đến Trần Văn Đán</t>
    </r>
    <r>
      <rPr>
        <sz val="13"/>
        <rFont val="Times New Roman"/>
        <family val="1"/>
      </rPr>
      <t xml:space="preserve"> - Đường 5,5m</t>
    </r>
  </si>
  <si>
    <t>1522-Khu số 4 vệt khai thác quỹ đất dự án mở rộng Lê Văn Hiến – Trần Đại Nghĩa (Đường Từ Ngã 4 Lê Văn Hiến - Nguyễn Đức Thuận đến Trần Văn Đán</t>
  </si>
  <si>
    <t>1522100-Đường 5,5m</t>
  </si>
  <si>
    <r>
      <rPr>
        <b/>
        <sz val="13"/>
        <rFont val="Times New Roman"/>
        <family val="1"/>
      </rPr>
      <t>Khu số 4 vệt khai thác quỹ đất dự án mở rộng Lê Văn Hiến – Trần Đại Nghĩa (Đường Từ Ngã 4 Lê Văn Hiến - Nguyễn Đức Thuận đến Trần Văn Đán</t>
    </r>
    <r>
      <rPr>
        <sz val="13"/>
        <rFont val="Times New Roman"/>
        <family val="1"/>
      </rPr>
      <t xml:space="preserve"> - Đường 15m</t>
    </r>
  </si>
  <si>
    <t>1522101-Đường 15m</t>
  </si>
  <si>
    <r>
      <rPr>
        <b/>
        <sz val="13"/>
        <rFont val="Times New Roman"/>
        <family val="1"/>
      </rPr>
      <t>Khu dân cư số 12 Hồ Xuân Hương</t>
    </r>
    <r>
      <rPr>
        <sz val="13"/>
        <rFont val="Times New Roman"/>
        <family val="1"/>
      </rPr>
      <t xml:space="preserve"> - Đường 5,5m</t>
    </r>
  </si>
  <si>
    <t>1523-Khu dân cư số 12 Hồ Xuân Hương</t>
  </si>
  <si>
    <t>1523100-Đường 5,5m</t>
  </si>
  <si>
    <r>
      <rPr>
        <b/>
        <sz val="13"/>
        <rFont val="Times New Roman"/>
        <family val="1"/>
      </rPr>
      <t>Khu dân cư dự án Saphia</t>
    </r>
    <r>
      <rPr>
        <sz val="13"/>
        <rFont val="Times New Roman"/>
        <family val="1"/>
      </rPr>
      <t xml:space="preserve"> - Đường 7,5m</t>
    </r>
  </si>
  <si>
    <t xml:space="preserve">khu </t>
  </si>
  <si>
    <r>
      <rPr>
        <b/>
        <sz val="13"/>
        <rFont val="Times New Roman"/>
        <family val="1"/>
      </rPr>
      <t>Khu dân cư dự án Saphia</t>
    </r>
    <r>
      <rPr>
        <sz val="13"/>
        <rFont val="Times New Roman"/>
        <family val="1"/>
      </rPr>
      <t xml:space="preserve"> - Đường 10,5m</t>
    </r>
  </si>
  <si>
    <t>Đa Mặn 15</t>
  </si>
  <si>
    <t>QĐ30/2022 HL 01/01/2023</t>
  </si>
  <si>
    <t>1531-Đa Mặn 15</t>
  </si>
  <si>
    <t>1531100-Từ đầu đến cuối</t>
  </si>
  <si>
    <t>GCN là kDC phía Nam đường Bùi Tá Hán</t>
  </si>
  <si>
    <r>
      <t xml:space="preserve">Lê Hữu Khánh </t>
    </r>
    <r>
      <rPr>
        <sz val="13"/>
        <color rgb="FFFF0000"/>
        <rFont val="Times New Roman"/>
        <family val="1"/>
      </rPr>
      <t>(Đoạn tiếp theo từ đường Mỹ Đa Tây 10 đến giáp đường Lê Hữu Khánh hiện hữu)</t>
    </r>
  </si>
  <si>
    <t>MĐTây 7,5m</t>
  </si>
  <si>
    <r>
      <rPr>
        <b/>
        <sz val="13"/>
        <color rgb="FFFF0000"/>
        <rFont val="Times New Roman"/>
        <family val="1"/>
      </rPr>
      <t>Phạm Tuấn Tài</t>
    </r>
    <r>
      <rPr>
        <sz val="13"/>
        <color rgb="FFFF0000"/>
        <rFont val="Times New Roman"/>
        <family val="1"/>
      </rPr>
      <t xml:space="preserve"> - Đoạn 7,5m (Đoạn đường từ đường Mỹ Đa Tây 10 đến giáp đường Nguyễn Lữ)</t>
    </r>
  </si>
  <si>
    <t>7,5m TĐC Mỹ Đa Tây</t>
  </si>
  <si>
    <t>Mỹ Đa Tây 10 - Đoạn 7,5m</t>
  </si>
  <si>
    <t xml:space="preserve">MĐTây </t>
  </si>
  <si>
    <t>Mỹ Đa Tây 10 - Đoạn 5,5m</t>
  </si>
  <si>
    <t>Mỹ Đa Tây 11</t>
  </si>
  <si>
    <t>1529-Mỹ Đa Tây 11</t>
  </si>
  <si>
    <t>1529100-Từ đầu đến cuối</t>
  </si>
  <si>
    <t>khu TĐC Mỹ đa tây 5.5m</t>
  </si>
  <si>
    <t>Mỹ Đa Tây 12</t>
  </si>
  <si>
    <t>1530-Mỹ Đa Tây 12</t>
  </si>
  <si>
    <t>1530100-Từ đầu đến cuối</t>
  </si>
  <si>
    <t>khu TĐC Mỹ đa tây 7.5m</t>
  </si>
  <si>
    <t>Vị trí</t>
  </si>
  <si>
    <t>0401660194</t>
  </si>
  <si>
    <t>8427684331</t>
  </si>
  <si>
    <t>8044303084</t>
  </si>
  <si>
    <t>8557046178</t>
  </si>
  <si>
    <t>8350196579</t>
  </si>
  <si>
    <t>8492641592</t>
  </si>
  <si>
    <t>8128739198</t>
  </si>
  <si>
    <t>8015963657</t>
  </si>
  <si>
    <t>0400387753</t>
  </si>
  <si>
    <t>0401937110</t>
  </si>
  <si>
    <t>8558252102</t>
  </si>
  <si>
    <t>0401687622</t>
  </si>
  <si>
    <t>8036658365</t>
  </si>
  <si>
    <t>8171640244</t>
  </si>
  <si>
    <t>8443315074</t>
  </si>
  <si>
    <t>8495889506</t>
  </si>
  <si>
    <t>8523279174</t>
  </si>
  <si>
    <t>0101036450</t>
  </si>
  <si>
    <t>8352314940</t>
  </si>
  <si>
    <t>8752718377</t>
  </si>
  <si>
    <t>8095573804</t>
  </si>
  <si>
    <t>0400741820</t>
  </si>
  <si>
    <t>0401310143</t>
  </si>
  <si>
    <t>0103736602</t>
  </si>
  <si>
    <t>8550540959</t>
  </si>
  <si>
    <t>8704276030</t>
  </si>
  <si>
    <t>0400384618</t>
  </si>
  <si>
    <t>8007350174</t>
  </si>
  <si>
    <t>8154225657</t>
  </si>
  <si>
    <t>0400618506</t>
  </si>
  <si>
    <t>0306284782</t>
  </si>
  <si>
    <t>8065675703</t>
  </si>
  <si>
    <t>8516456182</t>
  </si>
  <si>
    <t>8330242001</t>
  </si>
  <si>
    <t>0401131698</t>
  </si>
  <si>
    <t>8055739122</t>
  </si>
  <si>
    <t>8457053460</t>
  </si>
  <si>
    <t>0401446835</t>
  </si>
  <si>
    <t>8078018134</t>
  </si>
  <si>
    <t>4000559130</t>
  </si>
  <si>
    <t>0400917383</t>
  </si>
  <si>
    <t>8528339564</t>
  </si>
  <si>
    <t>4000554277</t>
  </si>
  <si>
    <t>8072650731</t>
  </si>
  <si>
    <t>0402017652</t>
  </si>
  <si>
    <t>8605861390</t>
  </si>
  <si>
    <t>8547405999</t>
  </si>
  <si>
    <t>0401540789</t>
  </si>
  <si>
    <t>8175513021</t>
  </si>
  <si>
    <t>0400279518</t>
  </si>
  <si>
    <t>8015370738</t>
  </si>
  <si>
    <t>8113121747</t>
  </si>
  <si>
    <t>8314109468</t>
  </si>
  <si>
    <t>0401440167</t>
  </si>
  <si>
    <t>0311578717</t>
  </si>
  <si>
    <t>8582017283</t>
  </si>
  <si>
    <t>8452545500</t>
  </si>
  <si>
    <t>0401875866</t>
  </si>
  <si>
    <t>8093751995</t>
  </si>
  <si>
    <t>8575833192</t>
  </si>
  <si>
    <t>8413733966</t>
  </si>
  <si>
    <t>8433602513</t>
  </si>
  <si>
    <t>8438358957</t>
  </si>
  <si>
    <t>8490672066</t>
  </si>
  <si>
    <t>8482650277</t>
  </si>
  <si>
    <t>8098612593</t>
  </si>
  <si>
    <t>8450765807</t>
  </si>
  <si>
    <t>8058399636</t>
  </si>
  <si>
    <t>8100511108</t>
  </si>
  <si>
    <t>8126946551</t>
  </si>
  <si>
    <t>8070572816</t>
  </si>
  <si>
    <t>8586274387</t>
  </si>
  <si>
    <t>0401303280</t>
  </si>
  <si>
    <t>8007311601</t>
  </si>
  <si>
    <t>8049158553</t>
  </si>
  <si>
    <t>8072726973</t>
  </si>
  <si>
    <t>8732334767</t>
  </si>
  <si>
    <t>8028830090</t>
  </si>
  <si>
    <t>8609677032</t>
  </si>
  <si>
    <t>8101819086</t>
  </si>
  <si>
    <t>8107008990</t>
  </si>
  <si>
    <t>0400107741</t>
  </si>
  <si>
    <t>8407589707</t>
  </si>
  <si>
    <t>4000527925</t>
  </si>
  <si>
    <t>8708547098</t>
  </si>
  <si>
    <t>8429053589</t>
  </si>
  <si>
    <t>8695232394</t>
  </si>
  <si>
    <t>8713741372</t>
  </si>
  <si>
    <t>8507898258</t>
  </si>
  <si>
    <t>8318818930</t>
  </si>
  <si>
    <t>8708564618</t>
  </si>
  <si>
    <t>8154217857</t>
  </si>
  <si>
    <t>0400828768</t>
  </si>
  <si>
    <t>Tên NNT</t>
  </si>
  <si>
    <t>Lê Thành Đạt</t>
  </si>
  <si>
    <t>Đoàn Minh Thanh</t>
  </si>
  <si>
    <t>Phạm Minh Tứ</t>
  </si>
  <si>
    <t>NGUYỄN VIẾT THI</t>
  </si>
  <si>
    <t>Nguyễn Hồng Hòa</t>
  </si>
  <si>
    <t>Trương Minh Đức</t>
  </si>
  <si>
    <t>VÕ ĐỨC THỦY</t>
  </si>
  <si>
    <t>Bùi Thị Tấm</t>
  </si>
  <si>
    <t>Võ Thị Doanh</t>
  </si>
  <si>
    <t>Phạm Thị Lan</t>
  </si>
  <si>
    <t>Lê Minh Hải</t>
  </si>
  <si>
    <t>Nguyễn Tường</t>
  </si>
  <si>
    <t>Nguyễn Văn Cừ</t>
  </si>
  <si>
    <t>Huỳnh Huy Hoàng</t>
  </si>
  <si>
    <t>Hồ Văn Khanh</t>
  </si>
  <si>
    <t>Nguyễn Thị Hoàng Oanh</t>
  </si>
  <si>
    <t>Trần thị Thanh Vân</t>
  </si>
  <si>
    <t>Nguyễn Thị Thúy Liễu</t>
  </si>
  <si>
    <t>Nguyễn Cao Nhân</t>
  </si>
  <si>
    <t>Đặng Văn Diên</t>
  </si>
  <si>
    <t>TRƯƠNG CÔNG THÁI</t>
  </si>
  <si>
    <t>Trần Văn Thanh</t>
  </si>
  <si>
    <t>Trần Cao Linh</t>
  </si>
  <si>
    <t>Lê Thị Phúc</t>
  </si>
  <si>
    <t>Huỳnh Thị Xuân Trang</t>
  </si>
  <si>
    <t>Vũ Quốc Thái</t>
  </si>
  <si>
    <t>Đặng Thị Hồng Hoa</t>
  </si>
  <si>
    <t>Nguyễn Đẩu</t>
  </si>
  <si>
    <t>Trần Thị Kim Chi</t>
  </si>
  <si>
    <t>Lê Văn Mai</t>
  </si>
  <si>
    <t>Mai Hữu Khôi</t>
  </si>
  <si>
    <t>Lê Vân</t>
  </si>
  <si>
    <t>Mai Trần Khoa</t>
  </si>
  <si>
    <t>Phạm Thị Nhựt</t>
  </si>
  <si>
    <t>Mai Trần Kiều</t>
  </si>
  <si>
    <t>Võ Thị Cúc</t>
  </si>
  <si>
    <t>Phùng Tấn Đình</t>
  </si>
  <si>
    <t>Trần Thị Thơ</t>
  </si>
  <si>
    <t>Lê Thị Ánh Nguyệt</t>
  </si>
  <si>
    <t>Lê Hoàng Khánh</t>
  </si>
  <si>
    <t>Trần Ký</t>
  </si>
  <si>
    <t>Mai Văn Hà</t>
  </si>
  <si>
    <t>Nguyễn Tấn Dũng</t>
  </si>
  <si>
    <t>Trần Thị Thảo</t>
  </si>
  <si>
    <t>Hồ Văn Trường</t>
  </si>
  <si>
    <t>Nguyễn Thị Kim Lan</t>
  </si>
  <si>
    <t>Trần Viết Hóa</t>
  </si>
  <si>
    <t>Lê Ngọc Quyền</t>
  </si>
  <si>
    <t>Trần Thị Thu Xuân</t>
  </si>
  <si>
    <t>Lê Quang Vinh</t>
  </si>
  <si>
    <t>Huỳnh Châu</t>
  </si>
  <si>
    <t>Trần Việt Hùng</t>
  </si>
  <si>
    <t>Phạm Hồng Dương</t>
  </si>
  <si>
    <t>Phan Minh Ngà</t>
  </si>
  <si>
    <t>Vũ Thị Ngọc Minh</t>
  </si>
  <si>
    <t>Lê Văn Liên</t>
  </si>
  <si>
    <t>Huỳnh Thị Tài</t>
  </si>
  <si>
    <t>Lưu Văn Hiệp</t>
  </si>
  <si>
    <t>Nguyễn Văn Xuyên</t>
  </si>
  <si>
    <t>Nguyễn Thị Sọn</t>
  </si>
  <si>
    <t>Đinh Thị Thoang</t>
  </si>
  <si>
    <t>Nguyễn Đức Bá</t>
  </si>
  <si>
    <t>Nguyễn Văn Duyệt</t>
  </si>
  <si>
    <t>Hoàng Văn Trung</t>
  </si>
  <si>
    <t>Mai Thu</t>
  </si>
  <si>
    <t>Khổng Minh Phương Uyên</t>
  </si>
  <si>
    <t>Nguyễn Thanh Tuấn</t>
  </si>
  <si>
    <t>Phạm Văn Quang</t>
  </si>
  <si>
    <t>Lê Văn Trâm</t>
  </si>
  <si>
    <t>Ngô Thị Cẩm</t>
  </si>
  <si>
    <t>Lê Văn Trữ</t>
  </si>
  <si>
    <t>Trương Hữu Lực</t>
  </si>
  <si>
    <t>Ngô Thanh Sơn</t>
  </si>
  <si>
    <t>Nguyễn Thị Hương Giang</t>
  </si>
  <si>
    <t>Lê Nhâm Thân</t>
  </si>
  <si>
    <t>Nguyễn Bình Phương</t>
  </si>
  <si>
    <t>Phan Văn Thông</t>
  </si>
  <si>
    <t>Lê Ngọc Nhiệm</t>
  </si>
  <si>
    <t>Nguyễn Thị Chiến</t>
  </si>
  <si>
    <t>Nguyễn Hồng Hạnh</t>
  </si>
  <si>
    <t>Huỳnh Thị Ngọc Nga</t>
  </si>
  <si>
    <t>Nguyễn Thị Khánh Vân</t>
  </si>
  <si>
    <t>Ngô Văn Phi</t>
  </si>
  <si>
    <t>Nguyễn Hữu Hùng</t>
  </si>
  <si>
    <t>Huỳnh Bá Hiếu</t>
  </si>
  <si>
    <t>Phạm Tiến</t>
  </si>
  <si>
    <t>Trương Gia Minh</t>
  </si>
  <si>
    <t>Phạm Hồng Phong</t>
  </si>
  <si>
    <t>Nguyễn Đức Tùy</t>
  </si>
  <si>
    <t>Ngô Đình Nhật Hoàng</t>
  </si>
  <si>
    <t>Nguyễn Thị Anh Thư</t>
  </si>
  <si>
    <t>Nguyễn Thị Kim Thúy</t>
  </si>
  <si>
    <t>Thái Quang Tuấn</t>
  </si>
  <si>
    <t>Phan Thị Hồng Hạnh</t>
  </si>
  <si>
    <t>Lê Thị Thu Thảo</t>
  </si>
  <si>
    <t>Hà Thị Lan</t>
  </si>
  <si>
    <t>Ngô Minh Tùng</t>
  </si>
  <si>
    <t>Đặng Thị Hoàng Oanh</t>
  </si>
  <si>
    <t>Trần Văn Hậu</t>
  </si>
  <si>
    <t>Mai Trọng Ân</t>
  </si>
  <si>
    <t>Phan Thị Ngọc Ly</t>
  </si>
  <si>
    <t>Trần Văn Mạnh</t>
  </si>
  <si>
    <t>Trương Minh Thu Thủy</t>
  </si>
  <si>
    <t>Trương Thị Bích Ngọc</t>
  </si>
  <si>
    <t>Nguyễn Nam Anh</t>
  </si>
  <si>
    <t>Trần Đình Nguyên</t>
  </si>
  <si>
    <t>Nguyễn Văn Trung</t>
  </si>
  <si>
    <t>Đinh Duy Bảo</t>
  </si>
  <si>
    <t>Trần Cao Hiệp</t>
  </si>
  <si>
    <t>Trần Diệu Linh</t>
  </si>
  <si>
    <t>Nguyễn Thị Thanh Châu</t>
  </si>
  <si>
    <t>Đinh Duy Trường</t>
  </si>
  <si>
    <t>Nguyễn Thị Minh An</t>
  </si>
  <si>
    <t>Võ Đức Nghiêm</t>
  </si>
  <si>
    <t>Trần Phước Nhựt</t>
  </si>
  <si>
    <t>Chu Thị Thiên Hương</t>
  </si>
  <si>
    <t>Đỗ Quang Triết</t>
  </si>
  <si>
    <t>Hồ Trúc Thanh Hiền</t>
  </si>
  <si>
    <t>Trần Xuân Phúc</t>
  </si>
  <si>
    <t>Lê Hồng Vũ</t>
  </si>
  <si>
    <t>Huỳnh Ngọc Thanh Nhàn</t>
  </si>
  <si>
    <t>Nguyễn Trung Anh</t>
  </si>
  <si>
    <t>Nguyễn Đức</t>
  </si>
  <si>
    <t>Thái Thị Ngọc Bích</t>
  </si>
  <si>
    <t>Phạm Thị Nhung</t>
  </si>
  <si>
    <t>Phạm Văn Sáu</t>
  </si>
  <si>
    <t>Hoàng Vũ Thị Quỳnh Nga</t>
  </si>
  <si>
    <t>Lê Thị Thắm</t>
  </si>
  <si>
    <t>Trần thị Kim Kha</t>
  </si>
  <si>
    <t>Trương Thị Hoa</t>
  </si>
  <si>
    <t>Huỳnh Văn Dũng</t>
  </si>
  <si>
    <t>Nguyễn Tấn Hưng</t>
  </si>
  <si>
    <t>Huỳnh Thị Kim Chi</t>
  </si>
  <si>
    <t>Mai Thị Xuân Hoa</t>
  </si>
  <si>
    <t>Trần Lê Huy</t>
  </si>
  <si>
    <t>Lê Thế Lân</t>
  </si>
  <si>
    <t>Phan Nhựt Hội</t>
  </si>
  <si>
    <t>Phạm Hoàng Diễm Ly</t>
  </si>
  <si>
    <t>Nguyễn Thị An</t>
  </si>
  <si>
    <t>Trần Thị Phương</t>
  </si>
  <si>
    <t>Nguyễn Ngọc Thương</t>
  </si>
  <si>
    <t>Nguyễn Ngọc Vỹ</t>
  </si>
  <si>
    <t>Nguyễn Ngọc Hùng</t>
  </si>
  <si>
    <t>Trịnh Quốc Việt</t>
  </si>
  <si>
    <t>Trần Văn Cư</t>
  </si>
  <si>
    <t>Nguyễn Thị Quế</t>
  </si>
  <si>
    <t>Vương Thị Khánh Hòa</t>
  </si>
  <si>
    <t>Nguyễn Tấn Lợi</t>
  </si>
  <si>
    <t>Đặng Văn Thục</t>
  </si>
  <si>
    <t>Nguyễn Văn Phước</t>
  </si>
  <si>
    <t>2017-2022</t>
  </si>
  <si>
    <t>2018-2022</t>
  </si>
  <si>
    <t>2019-2022</t>
  </si>
  <si>
    <t>2021-2022</t>
  </si>
  <si>
    <t>2020-2022</t>
  </si>
  <si>
    <t>2014-2022</t>
  </si>
  <si>
    <t>2009-2022</t>
  </si>
  <si>
    <t>2008-2022</t>
  </si>
  <si>
    <t>2016-2022</t>
  </si>
  <si>
    <t>2012-2022</t>
  </si>
  <si>
    <t>2011-2022</t>
  </si>
  <si>
    <t>Ngày cấp GCN</t>
  </si>
  <si>
    <t/>
  </si>
  <si>
    <t>29/122015</t>
  </si>
  <si>
    <t>VT100-Vị trí 1</t>
  </si>
  <si>
    <t>VT200-Vị trí 2</t>
  </si>
  <si>
    <t>VT300-Vị trí 3</t>
  </si>
  <si>
    <t>1528-Mỹ Đa Tây 10</t>
  </si>
  <si>
    <t>1528101-Đoạn 5,5m</t>
  </si>
  <si>
    <t>01.11.2024</t>
  </si>
  <si>
    <t>047067654767</t>
  </si>
  <si>
    <t>Phát sinh NVT từ 07/2019 (TĐS 60-156)</t>
  </si>
  <si>
    <t>TK047067654767.HH2019</t>
  </si>
  <si>
    <t>TK047067654767.HH2020</t>
  </si>
  <si>
    <t>TK047067654767.HH2021</t>
  </si>
  <si>
    <t>8500727775</t>
  </si>
  <si>
    <t>Phát sinh NVT từ 09/2022 (TĐS 171-35)</t>
  </si>
  <si>
    <t>Số tiền VND</t>
  </si>
  <si>
    <t>8698618251</t>
  </si>
  <si>
    <t>047067731404</t>
  </si>
  <si>
    <t>8494529557</t>
  </si>
  <si>
    <t>047067731753</t>
  </si>
  <si>
    <t>Phát sinh NVT từ 03/2021 (TĐS 298-29)</t>
  </si>
  <si>
    <t>8402933554</t>
  </si>
  <si>
    <t>TK.HQ591.2022</t>
  </si>
  <si>
    <t>047067731870</t>
  </si>
  <si>
    <t>Phát sinh NVT từ 11/2021 (TĐS 127-122)</t>
  </si>
  <si>
    <t>8055676345</t>
  </si>
  <si>
    <t>Phát sinh NVT từ 02/2024 (TĐS 722-74)</t>
  </si>
  <si>
    <t>047067732010</t>
  </si>
  <si>
    <t>047067732014</t>
  </si>
  <si>
    <t>Phát sinh NVT từ 02/2024 (TĐS 721-74)</t>
  </si>
  <si>
    <t>047067732193</t>
  </si>
  <si>
    <t>Phát sinh NVT từ 07/2023 (TĐS 48-139)</t>
  </si>
  <si>
    <t>0401146630</t>
  </si>
  <si>
    <t>8570589737</t>
  </si>
  <si>
    <t>Phát sinh NVT từ 06/2022 (TĐS 49-10)</t>
  </si>
  <si>
    <t>047067732322</t>
  </si>
  <si>
    <t>TK.KM202.2022</t>
  </si>
  <si>
    <t>0309128397</t>
  </si>
  <si>
    <t>Phát sinh NVT từ 06/2016 (TĐS 99-68);ngã tư;HS1,2</t>
  </si>
  <si>
    <t>Phát sinh NVT từ 06/2016 (TĐS 148-67)</t>
  </si>
  <si>
    <t>047067738598</t>
  </si>
  <si>
    <t>8058756574</t>
  </si>
  <si>
    <t>Phát sinh NVT từ 06/2022 (TĐS 202-34)</t>
  </si>
  <si>
    <t>047067750179</t>
  </si>
  <si>
    <t>047067750182</t>
  </si>
  <si>
    <t>8108178681</t>
  </si>
  <si>
    <t>Phát sinh NVT từ 02/2022 (TĐS 88-18)</t>
  </si>
  <si>
    <t>047067751266</t>
  </si>
  <si>
    <t>TK.KM202.2017</t>
  </si>
  <si>
    <t>TK.KM202.2018</t>
  </si>
  <si>
    <t>TK.KM202.2019</t>
  </si>
  <si>
    <t>TK.KM202.2020</t>
  </si>
  <si>
    <t>TK.KM202.2021</t>
  </si>
  <si>
    <t>TK.KM203.2016</t>
  </si>
  <si>
    <t>TK.KM203.2017</t>
  </si>
  <si>
    <t>TK.KM203.2018</t>
  </si>
  <si>
    <t>TK.KM203.2019</t>
  </si>
  <si>
    <t>TK.KM203.2020</t>
  </si>
  <si>
    <t>TK.KM203.2021</t>
  </si>
  <si>
    <t>TK.KM204.2022</t>
  </si>
  <si>
    <t>TK.KM205.2022</t>
  </si>
  <si>
    <t>8023593590</t>
  </si>
  <si>
    <t>Phát sinh NVT từ 12/2019 (TĐS 500-69)</t>
  </si>
  <si>
    <t>047067736463</t>
  </si>
  <si>
    <t>8150643808</t>
  </si>
  <si>
    <t>Phát sinh NVT từ 01/2012 (TĐS 94-B2.2)</t>
  </si>
  <si>
    <t>047067736749</t>
  </si>
  <si>
    <t>0401474550</t>
  </si>
  <si>
    <t>TK.KM206.2019</t>
  </si>
  <si>
    <t>TK.KM206.2020</t>
  </si>
  <si>
    <t>TK.KM206.2021</t>
  </si>
  <si>
    <t>TK.KM207.2012</t>
  </si>
  <si>
    <t>TK.KM207.2013</t>
  </si>
  <si>
    <t>TK.KM207.2014</t>
  </si>
  <si>
    <t>TK.KM207.2015</t>
  </si>
  <si>
    <t>TK.KM207.2016</t>
  </si>
  <si>
    <t>TK.KM207.2017</t>
  </si>
  <si>
    <t>TK.KM207.2018</t>
  </si>
  <si>
    <t>TK.KM207.2019</t>
  </si>
  <si>
    <t>TK.KM207.2020</t>
  </si>
  <si>
    <t>TK.KM207.2021</t>
  </si>
  <si>
    <t>047067736950</t>
  </si>
  <si>
    <t>Phát sinh NVT từ 12/2016 (TĐS 90-68);DT:595,2</t>
  </si>
  <si>
    <t>PS NVT từ 12/2016 (TĐS 90-68);từ 07/2019 DT:428,2</t>
  </si>
  <si>
    <t>TK.KM208.2016</t>
  </si>
  <si>
    <t>TK.KM208.2017</t>
  </si>
  <si>
    <t>TK.KM208.2018</t>
  </si>
  <si>
    <t>TK.KM209.2019</t>
  </si>
  <si>
    <t>TK.KM209.2020</t>
  </si>
  <si>
    <t>TK.KM209.2021</t>
  </si>
  <si>
    <t>8450201247</t>
  </si>
  <si>
    <t>Phát sinh NVT từ 10/2016 (TĐS 353-79)</t>
  </si>
  <si>
    <t>047067737120</t>
  </si>
  <si>
    <t>Phát sinh NVT từ 10/2016 (TĐS 353-79);P:4950</t>
  </si>
  <si>
    <t>TK.KM210.2016</t>
  </si>
  <si>
    <t>TK.KM211.2017</t>
  </si>
  <si>
    <t>TK.KM211.2018</t>
  </si>
  <si>
    <t>TK.KM211.2019</t>
  </si>
  <si>
    <t>TK.KM211.2020</t>
  </si>
  <si>
    <t>TK.KM211.2021</t>
  </si>
  <si>
    <t>4000529721</t>
  </si>
  <si>
    <t>Phát sinh NVT từ 09/2022 (TĐS 283-25)</t>
  </si>
  <si>
    <t>047067737281</t>
  </si>
  <si>
    <t>Phát sinh NVT từ 10/2023 (TĐS 122-77)</t>
  </si>
  <si>
    <t>047067737411</t>
  </si>
  <si>
    <t>0401643752</t>
  </si>
  <si>
    <t>Phát sinh NVT từ 09/2023 (TĐS 108-48)</t>
  </si>
  <si>
    <t>047067737551</t>
  </si>
  <si>
    <t>8096741184</t>
  </si>
  <si>
    <t>047066399210</t>
  </si>
  <si>
    <t>NVT từ 06/2017;DT:193,4;P:1750;HS0,85</t>
  </si>
  <si>
    <t>NVT từ 06/2017;từ 03/2018 DT:121,6;P:1750;HS0,85</t>
  </si>
  <si>
    <t>TK.KM215.2017</t>
  </si>
  <si>
    <t>TK.KM216.2018</t>
  </si>
  <si>
    <t>TK.KM216.2019</t>
  </si>
  <si>
    <t>TK.KM216.2020</t>
  </si>
  <si>
    <t>TK.KM216.2021</t>
  </si>
  <si>
    <t>TK.KM202.2022.</t>
  </si>
  <si>
    <t>047067754116</t>
  </si>
  <si>
    <t>Phát sinh NVT từ 07/2019 (TĐS 84-35)</t>
  </si>
  <si>
    <t>8361768122</t>
  </si>
  <si>
    <t>8045883423</t>
  </si>
  <si>
    <t>Phát sinh NVT từ 03/2019 (TĐS 199-102)</t>
  </si>
  <si>
    <t>047067756960</t>
  </si>
  <si>
    <t>047067756961</t>
  </si>
  <si>
    <t>Phát sinh NVT từ 10/2016 (TĐS 25-110)</t>
  </si>
  <si>
    <t>8233538564</t>
  </si>
  <si>
    <t>047067756962</t>
  </si>
  <si>
    <t>8494279917</t>
  </si>
  <si>
    <t>8134067466</t>
  </si>
  <si>
    <t>Phát sinh NVT từ 10/2018 (TĐS 8-45)</t>
  </si>
  <si>
    <t>047067756963</t>
  </si>
  <si>
    <t>8150645918</t>
  </si>
  <si>
    <t>Phát sinh NVT từ 03/2022 (TĐS 306-92)</t>
  </si>
  <si>
    <t>Phát sinh NVT từ 02/2024 (TĐS 4-103)</t>
  </si>
  <si>
    <t>047067756964</t>
  </si>
  <si>
    <t>8699812484</t>
  </si>
  <si>
    <t>Phát sinh NVT từ 04/2022 (TĐS 57-68)</t>
  </si>
  <si>
    <t>047067757772</t>
  </si>
  <si>
    <t>8381253548</t>
  </si>
  <si>
    <t>Phát sinh NVT từ 11/2023 (TĐS 44-101)</t>
  </si>
  <si>
    <t>8810356753</t>
  </si>
  <si>
    <t>Phát sinh NVT từ 11/2023 (TĐS 509-80)</t>
  </si>
  <si>
    <t>0401487278</t>
  </si>
  <si>
    <t>Phát sinh NVT từ 06/2023 (TĐS 240-36)</t>
  </si>
  <si>
    <t>8825835727</t>
  </si>
  <si>
    <t>8594644578</t>
  </si>
  <si>
    <t>Phát sinh NVT từ 07/2022 (TĐS 54-18)</t>
  </si>
  <si>
    <t>047067737995</t>
  </si>
  <si>
    <t>047067738103</t>
  </si>
  <si>
    <t>047067738201</t>
  </si>
  <si>
    <t>047067738204</t>
  </si>
  <si>
    <t>047067738454</t>
  </si>
  <si>
    <t>Phát sinh NVT từ 04/2023 (TĐS 142-35)</t>
  </si>
  <si>
    <t>0401448776</t>
  </si>
  <si>
    <t>Phát sinh NVT từ 03/2021 (TĐS 32-120)</t>
  </si>
  <si>
    <t>047067759222</t>
  </si>
  <si>
    <t>0401315529</t>
  </si>
  <si>
    <t>Phát sinh NVT từ 08/2019 (TĐS 364-13)</t>
  </si>
  <si>
    <t>047067759406</t>
  </si>
  <si>
    <t>8547002710</t>
  </si>
  <si>
    <t>8150646654</t>
  </si>
  <si>
    <t>Phát sinh NVT từ 12/2023 (TĐS 415-239)</t>
  </si>
  <si>
    <t>8116099641</t>
  </si>
  <si>
    <t>Phát sinh NVT từ 05/2023 (TĐS 8-12)</t>
  </si>
  <si>
    <t>8119661851</t>
  </si>
  <si>
    <t>Phát sinh NVT từ 10/2018 (TĐS 150-52)</t>
  </si>
  <si>
    <t>8806425891</t>
  </si>
  <si>
    <t>Phát sinh NVT từ 11/2023 (TĐS 101-62)</t>
  </si>
  <si>
    <t>8449933711</t>
  </si>
  <si>
    <t>Phát sinh NVT từ 04/2023 (TĐS 49-81)</t>
  </si>
  <si>
    <t>0400643069</t>
  </si>
  <si>
    <t>Phát sinh NVT từ 09/2023 (TĐS 28-104)</t>
  </si>
  <si>
    <t>0400762242</t>
  </si>
  <si>
    <t>Phát sinh NVT từ 06/2023 (TĐS 139-46)</t>
  </si>
  <si>
    <t>6400243128</t>
  </si>
  <si>
    <t>Phát sinh NVT từ 07/2023 (TĐS 143-230)</t>
  </si>
  <si>
    <t>Phát sinh NVT từ 07/2023 (TĐS 44-52)</t>
  </si>
  <si>
    <t>0400741281</t>
  </si>
  <si>
    <t>Phát sinh NVT từ 03/2022 (TĐS 292-19)</t>
  </si>
  <si>
    <t>0400932102</t>
  </si>
  <si>
    <t>Phát sinh NVT từ 08/2020 (TĐS 95-137)</t>
  </si>
  <si>
    <t>047067732474</t>
  </si>
  <si>
    <t>047067732607</t>
  </si>
  <si>
    <t>047067732768</t>
  </si>
  <si>
    <t>047067734441</t>
  </si>
  <si>
    <t>047067734490</t>
  </si>
  <si>
    <t>047067734493</t>
  </si>
  <si>
    <t>047067734540</t>
  </si>
  <si>
    <t>047067734607</t>
  </si>
  <si>
    <t>047067735823</t>
  </si>
  <si>
    <t>047067736263</t>
  </si>
  <si>
    <t>TK.HQ601.2022</t>
  </si>
  <si>
    <t>TK.HQ602.2018</t>
  </si>
  <si>
    <t>TK.HQ602.2019</t>
  </si>
  <si>
    <t>TK.HQ602.2020</t>
  </si>
  <si>
    <t>TK.HQ602.2021</t>
  </si>
  <si>
    <t>TK.HQ603.2024</t>
  </si>
  <si>
    <t>TK.HQ604.2021</t>
  </si>
  <si>
    <t>TK.HQ605.2019</t>
  </si>
  <si>
    <t>TK.HQ605.2020</t>
  </si>
  <si>
    <t>TK.HQ605.2021</t>
  </si>
  <si>
    <t>047067735821</t>
  </si>
  <si>
    <t>Phát sinh NVT từ 10/2018 (TĐS 22-51)</t>
  </si>
  <si>
    <t>047067761183</t>
  </si>
  <si>
    <t>8438339915</t>
  </si>
  <si>
    <t>Phát sinh NVT từ 12/2019 (TĐS 215-8)</t>
  </si>
  <si>
    <t>047067761185</t>
  </si>
  <si>
    <t>8551825996</t>
  </si>
  <si>
    <t>01/11/2018</t>
  </si>
  <si>
    <t>Phát sinh NVT từ 03/2018 (TĐS 278-12)</t>
  </si>
  <si>
    <t>01/11/2019</t>
  </si>
  <si>
    <t>01/11/2020</t>
  </si>
  <si>
    <t>01/11/2021</t>
  </si>
  <si>
    <t>0400751018</t>
  </si>
  <si>
    <t>01/11/2022</t>
  </si>
  <si>
    <t>Phát sinh NVT từ 05/2022 (TĐS 70-92)</t>
  </si>
  <si>
    <t>8062283916</t>
  </si>
  <si>
    <t>Phát sinh NVT từ 04/2022 (TĐS 54-46)</t>
  </si>
  <si>
    <t>8413277199</t>
  </si>
  <si>
    <t>01/11/2023</t>
  </si>
  <si>
    <t>Phát sinh NVT từ 10/2023 (TĐS 35-26)</t>
  </si>
  <si>
    <t>8083235783</t>
  </si>
  <si>
    <t>Phát sinh NVT từ 01/2018 (TĐS 456-74)</t>
  </si>
  <si>
    <t>8543797752</t>
  </si>
  <si>
    <t>Phát sinh NVT từ 03/2019 (TĐS 206-36)</t>
  </si>
  <si>
    <t>8091933407</t>
  </si>
  <si>
    <t>Phát sinh NVT từ 12/2023 (TĐS 82-50)</t>
  </si>
  <si>
    <t>8019566202</t>
  </si>
  <si>
    <t>Phát sinh NVT từ 02/2024 (TĐS 190-222)</t>
  </si>
  <si>
    <t>8455223332</t>
  </si>
  <si>
    <t>Phát sinh NVT từ 08/2018 (TĐS 94-44)</t>
  </si>
  <si>
    <t>Phát sinh NVT từ 08/2018 (TĐS 95-44)</t>
  </si>
  <si>
    <t>Phát sinh NVT từ 08/2018 (TĐS 93-44)</t>
  </si>
  <si>
    <t>8331624629</t>
  </si>
  <si>
    <t>Phát sinh NVT từ 08/2022 (TĐS 302-209)</t>
  </si>
  <si>
    <t>8440534335</t>
  </si>
  <si>
    <t>Phát sinh NVT từ 11/2020 (TĐS 112-43)</t>
  </si>
  <si>
    <t>8171646214</t>
  </si>
  <si>
    <t>Phát sinh NVT từ 04/2021 (TĐS 36-205)</t>
  </si>
  <si>
    <t>Phát sinh NVT từ 11/2022 (TĐS 263-206)</t>
  </si>
  <si>
    <t>Phát sinh NVT từ 05/2021 (TĐS 41-176)</t>
  </si>
  <si>
    <t>8084390397</t>
  </si>
  <si>
    <t>Phát sinh NVT từ 04/2019 (TĐS 181-126)</t>
  </si>
  <si>
    <t>8062136326</t>
  </si>
  <si>
    <t>Phát sinh NVT từ 11/2023 (TĐS 278-206)</t>
  </si>
  <si>
    <t>Phát sinh NVT từ 08/2023 (TĐS 273-206)</t>
  </si>
  <si>
    <t>Phát sinh NVT từ 11/2023 (TĐS 282-206)</t>
  </si>
  <si>
    <t>Phát sinh NVT từ 11/2023 (TĐS 280-206)</t>
  </si>
  <si>
    <t>Phát sinh NVT từ 11/2023 (TĐS 281-206)</t>
  </si>
  <si>
    <t>Phát sinh NVT từ 11/2023 (TĐS 279-206)</t>
  </si>
  <si>
    <t>8869438702</t>
  </si>
  <si>
    <t>Phát sinh NVT từ 07/2021 (TĐS 675-92)</t>
  </si>
  <si>
    <t>Phát sinh NVT từ 07/2021 (TĐS 676-92)</t>
  </si>
  <si>
    <t>0400678015</t>
  </si>
  <si>
    <t>Phát sinh NVT từ 02/2021 (TĐS 206-27)</t>
  </si>
  <si>
    <t>8055673249</t>
  </si>
  <si>
    <t>Phát sinh NVT từ 10/2018 (TĐS 254-45)</t>
  </si>
  <si>
    <t>3300514114</t>
  </si>
  <si>
    <t>Phát sinh NVT từ 04/2023 (TĐS 163-13)</t>
  </si>
  <si>
    <t>Phát sinh NVT từ 07/2018 (TĐS 165-45)</t>
  </si>
  <si>
    <t>Phát sinh NVT từ 12/2021 (TĐS 206-43)</t>
  </si>
  <si>
    <t>Phát sinh NVT từ 12/2023 (TĐS 197-36)</t>
  </si>
  <si>
    <t>8848394010</t>
  </si>
  <si>
    <t>Phát sinh NVT từ 10/2023 (TĐS 220-25)</t>
  </si>
  <si>
    <t>8492755180</t>
  </si>
  <si>
    <t>Phát sinh NVT từ 05/2021 (TĐS 50-36)</t>
  </si>
  <si>
    <t>8545463804</t>
  </si>
  <si>
    <t>Phát sinh NVT từ 08/2022 (TĐS 448-192)</t>
  </si>
  <si>
    <t>Phát sinh NVT từ 03/2022 (TĐS 173-28)</t>
  </si>
  <si>
    <t>Phát sinh NVT từ 03/2022 (TĐS 174-28)</t>
  </si>
  <si>
    <t>Phát sinh NVT từ 11/2023 (TĐS 251-66)</t>
  </si>
  <si>
    <t>Phát sinh NVT từ 06/2023 (TĐS 209-65)</t>
  </si>
  <si>
    <t>01/11/2017</t>
  </si>
  <si>
    <t>Phát sinh NVT từ 12/2017 (TĐS 93-20)</t>
  </si>
  <si>
    <t>0401703232</t>
  </si>
  <si>
    <t>Phát sinh NVT từ 05/2022 (TĐS 339-147)</t>
  </si>
  <si>
    <t>Phát sinh NVT từ 02/2022 (TĐS 351-208)</t>
  </si>
  <si>
    <t>Phát sinh NVT từ 02/2022 (TĐS 353-208)</t>
  </si>
  <si>
    <t>Phát sinh NVT từ 05/2021 (TĐS 341-29)</t>
  </si>
  <si>
    <t>Phát sinh NVT từ 03/2019 (TĐS 142-208)</t>
  </si>
  <si>
    <t>Phát sinh NVT từ 05/2023 (TĐS 114-24)</t>
  </si>
  <si>
    <t>0106145005</t>
  </si>
  <si>
    <t>01/11/2016</t>
  </si>
  <si>
    <t>Phát sinh NVT từ 05/2022 (TĐS 29-95)</t>
  </si>
  <si>
    <t>Phát sinh NVT từ 01/2017 (TĐS 147-109)</t>
  </si>
  <si>
    <t>Phát sinh NVT từ 09/2018 (TĐS 165-92)</t>
  </si>
  <si>
    <t>Phát sinh NVT từ 06/2016 (TĐS 320-91)</t>
  </si>
  <si>
    <t>Phát sinh NVT từ 04/2021 (TĐS 242-B2.4)</t>
  </si>
  <si>
    <t>Phát sinh NVT từ 07/2016 (TĐS 84-45)</t>
  </si>
  <si>
    <t>Phát sinh NVT từ 03/2022 (TĐS 23-109)</t>
  </si>
  <si>
    <t>Phát sinh NVT từ 11/2018 (TĐS 260-67)</t>
  </si>
  <si>
    <t>Phát sinh NVT từ 12/2023 (TĐS 12-B2)</t>
  </si>
  <si>
    <t>Phát sinh NVT từ 11/2017 (TĐS 82-18)</t>
  </si>
  <si>
    <t>Phát sinh NVT từ 12/2020 (TĐS 76-48)</t>
  </si>
  <si>
    <t>Phát sinh NVT từ 05/2021 (TĐS 81-B2.13)</t>
  </si>
  <si>
    <t>Phát sinh NVT từ 06/2020 (TĐS 62-26)</t>
  </si>
  <si>
    <t>Phát sinh NVT từ 09/2023 (TĐS 99-84)</t>
  </si>
  <si>
    <t>Phát sinh NVT từ 09/2023 (TĐS 49-73)</t>
  </si>
  <si>
    <t>Phát sinh NVT từ 06/2022 (TĐS 242-29)</t>
  </si>
  <si>
    <t>Phát sinh NVT từ 06/2021 (TĐS 66-52)</t>
  </si>
  <si>
    <t>Phát sinh NVT từ 10/2023 (TĐS 440-148)</t>
  </si>
  <si>
    <t>Phát sinh NVT từ 01/2019 (TĐS 130-121)</t>
  </si>
  <si>
    <t>Phát sinh NVT từ 08/2018 (TĐS 168-34)</t>
  </si>
  <si>
    <t>Phát sinh NVT từ 10/2018 (TĐS 47-35)</t>
  </si>
  <si>
    <t>Phát sinh NVT từ 06/2022 (TĐS 96-49)</t>
  </si>
  <si>
    <t>Phát sinh NVT từ 03/2023 (TĐS 316-137)</t>
  </si>
  <si>
    <t>Phát sinh NVT từ 12/2023 (TĐS 129-25)</t>
  </si>
  <si>
    <t>Phát sinh NVT từ 11/2023 (TĐS 68-49)</t>
  </si>
  <si>
    <t>Phát sinh NVT từ 10/2023 (TĐS 39-221)</t>
  </si>
  <si>
    <t>Phát sinh NVT từ 08/2022 (TĐS 675-74)</t>
  </si>
  <si>
    <t>Phát sinh NVT từ 02/2022 (TĐS 641-74)</t>
  </si>
  <si>
    <t>Phát sinh NVT từ 07/2022 (TĐS 676-74)</t>
  </si>
  <si>
    <t>Phát sinh NVT từ 07/2022 (TĐS 673-74)</t>
  </si>
  <si>
    <t>Phát sinh NVT từ 05/2022 (TĐS 14-47)</t>
  </si>
  <si>
    <t>Phát sinh NVT từ 06/2019 (TĐS 282-B2.20)</t>
  </si>
  <si>
    <t>Phát sinh NVT từ 10/2022 (TĐS 126-60)</t>
  </si>
  <si>
    <t>Phát sinh NVT từ 05/2022 (TĐS 364-37)</t>
  </si>
  <si>
    <t>Phát sinh NVT từ 05/2017 (TĐS 57-81)</t>
  </si>
  <si>
    <t>Phát sinh NVT từ 01/2019 (TĐS 240-148)</t>
  </si>
  <si>
    <t>Phát sinh NVT từ 11/2019 (TĐS 70-250)</t>
  </si>
  <si>
    <t>Phát sinh NVT từ 11/2019 (TĐS 32-250)</t>
  </si>
  <si>
    <t>Phát sinh NVT từ 10/2023 (TĐS 165-51)</t>
  </si>
  <si>
    <t>0400741154</t>
  </si>
  <si>
    <t>0400989123</t>
  </si>
  <si>
    <t>0400881867</t>
  </si>
  <si>
    <t>0400685171</t>
  </si>
  <si>
    <t>0401142315</t>
  </si>
  <si>
    <t>0400990496</t>
  </si>
  <si>
    <t>Phát sinh NVT từ 03/2018 (TĐS 41-18)</t>
  </si>
  <si>
    <t>Phát sinh NVT từ 01/2024 (TĐS 701-104)</t>
  </si>
  <si>
    <t>Phát sinh NVT từ 05/2018 (TĐS 136-21)</t>
  </si>
  <si>
    <t>Phát sinh NVT từ 06/2021 (TĐS 126-21)</t>
  </si>
  <si>
    <t>Phát sinh NVT từ 05/2023 (TĐS 76-77)</t>
  </si>
  <si>
    <t>Phát sinh NVT từ 05/2023 (TĐS 177-33)</t>
  </si>
  <si>
    <t>Phát sinh NVT từ 09/2023 (TĐS 394-222)</t>
  </si>
  <si>
    <t>Phát sinh NVT từ 07/2020 (TĐS 83-20)</t>
  </si>
  <si>
    <t>Phát sinh NVT từ 07/2020 (TĐS 84-20)</t>
  </si>
  <si>
    <t>Phát sinh NVT từ 05/2021 (TĐS 365-44)</t>
  </si>
  <si>
    <t>Phát sinh NVT từ 02/2023 (TĐS 78-242)</t>
  </si>
  <si>
    <t>Phát sinh NVT từ 03/2022 (TĐS 355-8)</t>
  </si>
  <si>
    <t>Phát sinh NVT từ 04/2023 (TĐS 189-16)</t>
  </si>
  <si>
    <t>Phát sinh NVT từ 06/2015 (TĐS 317-160)</t>
  </si>
  <si>
    <t>Phát sinh NVT từ 11/2023 (TĐS 163-20)</t>
  </si>
  <si>
    <t>Phát sinh NVT từ 07/2023 (TĐS 436-148)</t>
  </si>
  <si>
    <t>Phát sinh NVT từ 07/2023 (TĐS 435-148)</t>
  </si>
  <si>
    <t>Phát sinh NVT từ 11/2022 (TĐS 219-91)</t>
  </si>
  <si>
    <t>Phát sinh NVT từ 07/2014 (TĐS 124-91)</t>
  </si>
  <si>
    <t>Phát sinh NVT từ 08/2022 (TĐS 20-91)</t>
  </si>
  <si>
    <t>Phát sinh NVT từ 01/2024 (TĐS 59-125)</t>
  </si>
  <si>
    <t>Phát sinh NVT từ 12/2021 (TĐS 73-71)</t>
  </si>
  <si>
    <t>Phát sinh NVT từ 01/2024 (TĐS 141-103)</t>
  </si>
  <si>
    <t>Phát sinh NVT từ 11/2023 (TĐS 77-91)</t>
  </si>
  <si>
    <t>Phát sinh NVT từ 11/2020 (TĐS 95-92)</t>
  </si>
  <si>
    <t>Phát sinh NVT từ 07/2023 (TĐS 438-148)</t>
  </si>
  <si>
    <t>Phát sinh NVT từ 11/2023 (TĐS 441-148)</t>
  </si>
  <si>
    <t>Phát sinh NVT từ 05/2023 (TĐS 353-238)</t>
  </si>
  <si>
    <t>Phát sinh NVT từ 05/2021 (TĐS 25-111)</t>
  </si>
  <si>
    <t>Phát sinh NVT từ 07/2022 (TĐS 8-18)</t>
  </si>
  <si>
    <t>Phát sinh NVT từ 09/2018 (TĐS 362-51)</t>
  </si>
  <si>
    <t>Phát sinh NVT từ 11/2020 (TĐS 113-43)</t>
  </si>
  <si>
    <t>Phát sinh NVT từ 12/2021 (TĐS 80-16)</t>
  </si>
  <si>
    <t>Phát sinh NVT từ 01/2022 (TĐS 61-105)</t>
  </si>
  <si>
    <t>Phát sinh NVT từ 03/2020 (TĐS 148-29)</t>
  </si>
  <si>
    <t>Phát sinh NVT từ 10/2023 (TĐS 109-25)</t>
  </si>
  <si>
    <t>Phát sinh NVT từ 09/2019 (TĐS 14-16)</t>
  </si>
  <si>
    <t>Phát sinh NVT từ 12/2023 (TĐS 271-26)</t>
  </si>
  <si>
    <t>Phát sinh NVT từ 11/2022 (TĐS 138-60)</t>
  </si>
  <si>
    <t>Phát sinh NVT từ 02/2019 (TĐS 13-64)</t>
  </si>
  <si>
    <t>Phát sinh NVT từ 09/2023 (TĐS 49-72)</t>
  </si>
  <si>
    <t>0401235231</t>
  </si>
  <si>
    <t>0400708848</t>
  </si>
  <si>
    <t>Phát sinh NVT từ 07/2018 (TĐS 89-47)</t>
  </si>
  <si>
    <t>Phát sinh NVT từ 09/2023 (TĐS 339-34)</t>
  </si>
  <si>
    <t>Phát sinh NVT từ 01/2018 (TĐS D.14-B2.1)</t>
  </si>
  <si>
    <t>Phát sinh NVT từ 01/2020 (TĐS 88-80)</t>
  </si>
  <si>
    <t>Phát sinh NVT từ 07/2018 (TĐS 13-58)</t>
  </si>
  <si>
    <t>Phát sinh NVT từ 01/2019 (TĐS 106-109)</t>
  </si>
  <si>
    <t>Phát sinh NVT từ 01/2013 (TĐS 25-B4.3)</t>
  </si>
  <si>
    <t>Phát sinh NVT từ 02/2023 (TĐS 210-33)</t>
  </si>
  <si>
    <t>Phát sinh NVT từ 05/2022 (TĐS 215-44)</t>
  </si>
  <si>
    <t>Phát sinh NVT từ 01/2022 (TĐS 116-17)</t>
  </si>
  <si>
    <t>Phát sinh NVT từ 01/2012 (TĐS 123-204)</t>
  </si>
  <si>
    <t>Phát sinh NVT từ 01/2012 (TĐS 111+117-91)</t>
  </si>
  <si>
    <t>Phát sinh NVT từ 01/2012 (TĐS 23-119)</t>
  </si>
  <si>
    <t>0401422746</t>
  </si>
  <si>
    <t>0307550123</t>
  </si>
  <si>
    <t>Phát sinh NVT từ 11/2022 (TĐS 648-105)</t>
  </si>
  <si>
    <t>Phát sinh NVT từ 11/2022 (TĐS 647-105)</t>
  </si>
  <si>
    <t>Phát sinh NVT từ 11/2022 (TĐS 646-105)</t>
  </si>
  <si>
    <t>Phát sinh NVT từ 06/2019 (TĐS 86-9)</t>
  </si>
  <si>
    <t>Phát sinh NVT từ 10/2023 (TĐS 622-147)</t>
  </si>
  <si>
    <t>Phát sinh NVT từ 11/2023 (TĐS 512-84)</t>
  </si>
  <si>
    <t>Phát sinh NVT từ 11/2023 (TĐS 515-84)</t>
  </si>
  <si>
    <t>Phát sinh NVT từ 11/2023 (TĐS 514-84)</t>
  </si>
  <si>
    <t>Phát sinh NVT từ 11/2023 (TĐS 513-84)</t>
  </si>
  <si>
    <t>Phát sinh NVT từ 09/2023 (TĐS 298-90)</t>
  </si>
  <si>
    <t>Phát sinh NVT từ 01/2019 (TĐS 45-13)</t>
  </si>
  <si>
    <t>Phát sinh NVT từ 03/2022 (TĐS 224-91)</t>
  </si>
  <si>
    <t>Phát sinh NVT từ 07/2022 (TĐS 419-106)</t>
  </si>
  <si>
    <t>Phát sinh NVT từ 05/2021 (TĐS 218-51)</t>
  </si>
  <si>
    <t>Phát sinh NVT từ 10/2022 (TĐS 657-2337)</t>
  </si>
  <si>
    <t>Phát sinh NVT từ 07/2021 (TĐS 224-160)</t>
  </si>
  <si>
    <t>Phát sinh NVT từ 07/2021 (TĐS 223-160)</t>
  </si>
  <si>
    <t>Phát sinh NVT từ 05/2019 (TĐS 24-105)</t>
  </si>
  <si>
    <t>Phát sinh NVT từ 12/2023 (TĐS 500-84)</t>
  </si>
  <si>
    <t>Phát sinh NVT từ 06/2022 (TĐS 330-105)</t>
  </si>
  <si>
    <t>Phát sinh NVT từ 01/2018 (TĐS 369-105)</t>
  </si>
  <si>
    <t>Phát sinh NVT từ 07/2017 (TĐS 65+103-105)</t>
  </si>
  <si>
    <t>Phát sinh NVT từ 05/2019 (TĐS 140-209)</t>
  </si>
  <si>
    <t>Phát sinh NVT từ 05/2023 (TĐS 154-60)</t>
  </si>
  <si>
    <t>Phát sinh NVT từ 12/2022 (TĐS 139-91)</t>
  </si>
  <si>
    <t>Phát sinh NVT từ 12/2022 (TĐS 350-35)</t>
  </si>
  <si>
    <t>0401301815</t>
  </si>
  <si>
    <t>0401213044</t>
  </si>
  <si>
    <t>Phát sinh NVT từ 08/2012 (TĐS 161-91)</t>
  </si>
  <si>
    <t>Phát sinh NVT từ 01/2012 (TĐS 117-110)</t>
  </si>
  <si>
    <t>Phát sinh NVT từ 05/2018 (TĐS 86-102)</t>
  </si>
  <si>
    <t>Phát sinh NVT từ 01/2014 (TĐS 183-91)</t>
  </si>
  <si>
    <t>Phát sinh NVT từ 09/2017 (TĐS 306-67)</t>
  </si>
  <si>
    <t>Phát sinh NVT từ 10/2019 (TĐS 68-109)</t>
  </si>
  <si>
    <t>Phát sinh NVT từ 01/2012 (TĐS 156-45)</t>
  </si>
  <si>
    <t>Phát sinh NVT từ 09/2019 (TĐS 128-101)</t>
  </si>
  <si>
    <t>Phát sinh NVT từ 11/2017 (TĐS 55-102)</t>
  </si>
  <si>
    <t>Phát sinh NVT từ 01/2012 (TĐS 65-D)</t>
  </si>
  <si>
    <t>Phát sinh NVT từ 02/2023 (TĐS 37-9)</t>
  </si>
  <si>
    <t>0401683339</t>
  </si>
  <si>
    <t>0400740055</t>
  </si>
  <si>
    <t>Phát sinh NVT từ 06/2019 (TĐS 55-54)</t>
  </si>
  <si>
    <t>Phát sinh NVT từ 01/2024 (TĐS 242-158)</t>
  </si>
  <si>
    <t>Phát sinh NVT từ 01/2024 (TĐS 245-158)</t>
  </si>
  <si>
    <t>Phát sinh NVT từ 01/2024 (TĐS 244-158)</t>
  </si>
  <si>
    <t>Phát sinh NVT từ 05/2022 (TĐS 385-137)</t>
  </si>
  <si>
    <t>Phát sinh NVT từ 06/2023 (TĐS 225-76)</t>
  </si>
  <si>
    <t>Phát sinh NVT từ 01/2019 (TĐS 188-84)</t>
  </si>
  <si>
    <t>Phát sinh NVT từ 06/2018 (TĐS 45-244)</t>
  </si>
  <si>
    <t>Phát sinh NVT từ 05/2023 (TĐS 178-48)</t>
  </si>
  <si>
    <t>Phát sinh NVT từ 03/2017 (TĐS 17-250)</t>
  </si>
  <si>
    <t>Phát sinh NVT từ 02/2023 (TĐS 393-239)</t>
  </si>
  <si>
    <t>Phát sinh NVT từ 02/2023 (TĐS 394-239)</t>
  </si>
  <si>
    <t>Phát sinh NVT từ 02/2023 (TĐS 392-239)</t>
  </si>
  <si>
    <t>Phát sinh NVT từ 01/2012 (TĐS 867-4)</t>
  </si>
  <si>
    <t>Phát sinh NVT từ 04/2022 (TĐS 35-239)</t>
  </si>
  <si>
    <t>Phát sinh NVT từ 05/2018 (TĐS 211-47)</t>
  </si>
  <si>
    <t>Phát sinh NVT từ 02/2019 (TĐS 114-34)</t>
  </si>
  <si>
    <t>Phát sinh NVT từ 07/2022 (TĐS 34-33)</t>
  </si>
  <si>
    <t>Phát sinh NVT từ 07/2022 (TĐS 35-33)</t>
  </si>
  <si>
    <t>Phát sinh NVT từ 03/2023 (TĐS 57-10)</t>
  </si>
  <si>
    <t>Phát sinh NVT từ 08/2018 (TĐS 66-68)</t>
  </si>
  <si>
    <t>Phát sinh NVT từ 01/2024 (TĐS 152-9)</t>
  </si>
  <si>
    <t>Phát sinh NVT từ 12/2016 (TĐS 691-18)</t>
  </si>
  <si>
    <t>Phát sinh NVT từ 02/2023 (TĐS 149-60)</t>
  </si>
  <si>
    <t>Phát sinh NVT từ 01/2024 (TĐS 55-70)</t>
  </si>
  <si>
    <t>Phát sinh NVT từ 02/2021 (TĐS 207-68)</t>
  </si>
  <si>
    <t>0400937950</t>
  </si>
  <si>
    <t>Phát sinh NVT từ 01/2012 (TĐS 4-70)</t>
  </si>
  <si>
    <t>Phát sinh NVT từ 01/2012 (TĐS 52-58)</t>
  </si>
  <si>
    <t>0400226604</t>
  </si>
  <si>
    <t>0400731004</t>
  </si>
  <si>
    <t>0401266712</t>
  </si>
  <si>
    <t>0400666813</t>
  </si>
  <si>
    <t>Phát sinh NVT từ 01/2012 (TĐS 80-222)</t>
  </si>
  <si>
    <t>Phát sinh NVT từ 07/2019 (TĐS 59-106)</t>
  </si>
  <si>
    <t>Phát sinh NVT từ 03/2024 (TĐS 700-92)</t>
  </si>
  <si>
    <t>Phát sinh NVT từ 03/2024 (TĐS 701-92)</t>
  </si>
  <si>
    <t>Phát sinh NVT từ 01/2024 (TĐS 243-158)</t>
  </si>
  <si>
    <t>Phát sinh NVT từ 12/2019 (TĐS 129-14)</t>
  </si>
  <si>
    <t>Phát sinh NVT từ 11/2021 (TĐS 51-20)</t>
  </si>
  <si>
    <t>Phát sinh NVT từ 01/2024 (TĐS 241-158)</t>
  </si>
  <si>
    <t>Phát sinh NVT từ 01/2020 (TĐS 170-26)</t>
  </si>
  <si>
    <t>Phát sinh NVT từ 05/2022 (TĐS 70-81)</t>
  </si>
  <si>
    <t>Phát sinh NVT từ 06/2021 (TĐS 63-34)</t>
  </si>
  <si>
    <t>Phát sinh NVT từ 04/2022 (TĐS 235-26)</t>
  </si>
  <si>
    <t>Phát sinh NVT từ 02/2022 (TĐS 159-35)</t>
  </si>
  <si>
    <t>Phát sinh NVT từ 06/2020 (TĐS 102-45)</t>
  </si>
  <si>
    <t>Phát sinh NVT từ 01/2022 (TĐS 632-105)</t>
  </si>
  <si>
    <t>Phát sinh NVT từ 01/2022 (TĐS 633-105)</t>
  </si>
  <si>
    <t>Phát sinh NVT từ 02/2019 (TĐS 248-45)</t>
  </si>
  <si>
    <t>Phát sinh NVT từ 09/2023 (TĐS 260-114)</t>
  </si>
  <si>
    <t>Phát sinh NVT từ 09/2023 (TĐS 261-114)</t>
  </si>
  <si>
    <t>Phát sinh NVT từ 01/2022 (TĐS 210-33)</t>
  </si>
  <si>
    <t>Phát sinh NVT từ 01/2024 (TĐS 39-9)</t>
  </si>
  <si>
    <t>Phát sinh NVT từ 06/2021 (TĐS 79-86)</t>
  </si>
  <si>
    <t>Phát sinh NVT từ 07/2023 (TĐS 156-20)</t>
  </si>
  <si>
    <t>Phát sinh NVT từ 12/2023 (TĐS 28-137)</t>
  </si>
  <si>
    <t>Phát sinh NVT từ 04/2020 (TĐS 169-37)</t>
  </si>
  <si>
    <t>Phát sinh NVT từ 02/2021 (TĐS 48-21)</t>
  </si>
  <si>
    <t>Phát sinh NVT từ 01/2018 (TĐS 16-18)</t>
  </si>
  <si>
    <t>Phát sinh NVT từ 09/2023 (TĐS 200-17)</t>
  </si>
  <si>
    <t>Phát sinh NVT từ 09/2023 (TĐS 86-47)</t>
  </si>
  <si>
    <t>Phát sinh NVT từ 05/2022 (TĐS 177-122)</t>
  </si>
  <si>
    <t>Phát sinh NVT từ 07/2018 (TĐS 77-112)</t>
  </si>
  <si>
    <t>Phát sinh NVT từ 06/2023 (TĐS 224-13)</t>
  </si>
  <si>
    <t>Phát sinh NVT từ 03/2022 (TĐS 30-34)</t>
  </si>
  <si>
    <t>Phát sinh NVT từ 08/2023 (TĐS 363-35)</t>
  </si>
  <si>
    <t>Phát sinh NVT từ 04/2018 (TĐS 349-26)</t>
  </si>
  <si>
    <t>Phát sinh NVT từ 01/2019 (TĐS 322-35)</t>
  </si>
  <si>
    <t>Phát sinh NVT từ 03/2021 (TĐS 92-9)</t>
  </si>
  <si>
    <t>Phát sinh NVT từ 11/2021 (TĐS 140-71)</t>
  </si>
  <si>
    <t>Phát sinh NVT từ 01/2020 (TĐS 274-13)</t>
  </si>
  <si>
    <t>Phát sinh NVT từ 01/2019 (TĐS 328-19)</t>
  </si>
  <si>
    <t>Phát sinh NVT từ 05/2018 (TĐS 141-21)</t>
  </si>
  <si>
    <t>Phát sinh NVT từ 11/2022 (TĐS 650-104)</t>
  </si>
  <si>
    <t>Phát sinh NVT từ 11/2022 (TĐS 651-104)</t>
  </si>
  <si>
    <t>Phát sinh NVT từ 11/2022 (TĐS 652-104)</t>
  </si>
  <si>
    <t>Phát sinh NVT từ 11/2022 (TĐS 653-104)</t>
  </si>
  <si>
    <t>Phát sinh NVT từ 11/2023 (TĐS 720-75)</t>
  </si>
  <si>
    <t>0401341896</t>
  </si>
  <si>
    <t>0400696046</t>
  </si>
  <si>
    <t>Phát sinh NVT từ 03/2024 (TĐS 83-138)</t>
  </si>
  <si>
    <t>Phát sinh NVT từ 08/2019 (TĐS 67-51)</t>
  </si>
  <si>
    <t>Phát sinh NVT từ 12/2023 (TĐS 440-223)</t>
  </si>
  <si>
    <t>Phát sinh NVT từ 04/2023 (TĐS 313-147)</t>
  </si>
  <si>
    <t>Phát sinh NVT từ 07/2023 (TĐS 311-160)</t>
  </si>
  <si>
    <t>Phát sinh NVT từ 07/2023 (TĐS 310-160)</t>
  </si>
  <si>
    <t>Phát sinh NVT từ 09/2019 (TĐS 76-14)</t>
  </si>
  <si>
    <t>Phát sinh NVT từ 09/2019 (TĐS 75-14)</t>
  </si>
  <si>
    <t>Phát sinh NVT từ 05/2021 (TĐS 136-111)</t>
  </si>
  <si>
    <t>Phát sinh NVT từ 06/2018 (TĐS 53-51)</t>
  </si>
  <si>
    <t>Phát sinh NVT từ 12/2018 (TĐS 132-44)</t>
  </si>
  <si>
    <t>Phát sinh NVT từ 06/2017 (TĐS 195-114)</t>
  </si>
  <si>
    <t>Phát sinh NVT từ 06/2020 (TĐS 98-34)</t>
  </si>
  <si>
    <t>047067848625</t>
  </si>
  <si>
    <t>047067842294</t>
  </si>
  <si>
    <t>Phát sinh NVT từ 12/2022 (TĐS 403-221)</t>
  </si>
  <si>
    <t>047067842295</t>
  </si>
  <si>
    <t>Phát sinh NVT từ 12/2019 (TĐS 96-33)</t>
  </si>
  <si>
    <t>047067842418</t>
  </si>
  <si>
    <t>Phát sinh NVT từ 05/2019 (TĐS 55-59)</t>
  </si>
  <si>
    <t>047067842419</t>
  </si>
  <si>
    <t>Phát sinh NVT từ 11/2019 (TĐS 286-81)</t>
  </si>
  <si>
    <t>047067842420</t>
  </si>
  <si>
    <t>Phát sinh NVT từ 05/2023 (TĐS 189-77)</t>
  </si>
  <si>
    <t>047067838189</t>
  </si>
  <si>
    <t>Phát sinh NVT từ 08/2023 (TĐS 192-17)</t>
  </si>
  <si>
    <t>047067838364</t>
  </si>
  <si>
    <t>Phát sinh NVT từ 12/2016 (TĐS 186-105)</t>
  </si>
  <si>
    <t>047067838425</t>
  </si>
  <si>
    <t>Phát sinh NVT từ 07/2018 (TĐS 142-21)</t>
  </si>
  <si>
    <t>047067838502</t>
  </si>
  <si>
    <t>Phát sinh NVT từ 02/2024 (TĐS 434-243)</t>
  </si>
  <si>
    <t>047067838505</t>
  </si>
  <si>
    <t>Phát sinh NVT từ 10/2018 (TĐS 161-18)</t>
  </si>
  <si>
    <t>047067838690</t>
  </si>
  <si>
    <t>Phát sinh NVT từ 04/2018 (TĐS 195-20)</t>
  </si>
  <si>
    <t>047067838692</t>
  </si>
  <si>
    <t>Phát sinh NVT từ 06/2023 (TĐS 160-48)</t>
  </si>
  <si>
    <t>047067838693</t>
  </si>
  <si>
    <t>Phát sinh NVT từ 03/2019 (TĐS 97-159)</t>
  </si>
  <si>
    <t>0401192242</t>
  </si>
  <si>
    <t>047067840012</t>
  </si>
  <si>
    <t>Phát sinh NVT từ 09/2018 (TĐS 213-65)</t>
  </si>
  <si>
    <t xml:space="preserve"> 8150647672</t>
  </si>
  <si>
    <t>047067840075</t>
  </si>
  <si>
    <t xml:space="preserve"> 4001118403</t>
  </si>
  <si>
    <t>047067840842</t>
  </si>
  <si>
    <t>Phát sinh NVT từ 01/2019 (TĐS 39-63)</t>
  </si>
  <si>
    <t>047067840998</t>
  </si>
  <si>
    <t>Phát sinh NVT từ 03/2021 (TĐS 117-54)</t>
  </si>
  <si>
    <t>047067841087</t>
  </si>
  <si>
    <t>Phát sinh NVT từ 09/2023 (TĐS 376-220)</t>
  </si>
  <si>
    <t>047067841153</t>
  </si>
  <si>
    <t>Phát sinh NVT từ 09/2023 (TĐS 374-220)</t>
  </si>
  <si>
    <t>047067841293</t>
  </si>
  <si>
    <t>Phát sinh NVT từ 09/2023 (TĐS 375-220)</t>
  </si>
  <si>
    <t>047067841458</t>
  </si>
  <si>
    <t>Phát sinh NVT từ 05/2023 (TĐS 13-158)</t>
  </si>
  <si>
    <t>047067841702</t>
  </si>
  <si>
    <t>Phát sinh NVT từ 06/2020 (TĐS 203-35)</t>
  </si>
  <si>
    <t>047067841870</t>
  </si>
  <si>
    <t>Phát sinh NVT từ 08/2021 (TĐS 371-83)</t>
  </si>
  <si>
    <t>0401252276</t>
  </si>
  <si>
    <t>047067841935</t>
  </si>
  <si>
    <t>Phát sinh NVT từ 07/2017 (TĐS 160-102)</t>
  </si>
  <si>
    <t>047067841990</t>
  </si>
  <si>
    <t>Phát sinh NVT từ 06/2018 (TĐS 347-26)</t>
  </si>
  <si>
    <t>047067841995</t>
  </si>
  <si>
    <t>Phát sinh NVT từ 07/2018 (TĐS 159-102)</t>
  </si>
  <si>
    <t>047067842289</t>
  </si>
  <si>
    <t>Phát sinh NVT từ 06/2019 (TĐS 406-74)</t>
  </si>
  <si>
    <t>047067842292</t>
  </si>
  <si>
    <t>Phát sinh NVT từ 11/2022 (TĐS 683-74)</t>
  </si>
  <si>
    <t>Phát sinh NVT từ 01/2012 (TĐS 208+206-223)</t>
  </si>
  <si>
    <t>047067835306</t>
  </si>
  <si>
    <t>Phát sinh NVT từ 04/2018 (TĐS 414-79)</t>
  </si>
  <si>
    <t>047067835308</t>
  </si>
  <si>
    <t>Phát sinh NVT từ 04/2019 (TĐS 6-81)</t>
  </si>
  <si>
    <t>047067835312</t>
  </si>
  <si>
    <t>Phát sinh NVT từ 10/2023 (TĐS 188-56)</t>
  </si>
  <si>
    <t>047067835356</t>
  </si>
  <si>
    <t>Phát sinh NVT từ 07/2021 (TĐS 200-101)</t>
  </si>
  <si>
    <t>047067835361</t>
  </si>
  <si>
    <t>Phát sinh NVT từ 05/2018 (TĐS 176-56)</t>
  </si>
  <si>
    <t>047067836484</t>
  </si>
  <si>
    <t>Phát sinh NVT từ 12/2022 (TĐS 117-78)</t>
  </si>
  <si>
    <t>047067836510</t>
  </si>
  <si>
    <t>Phát sinh NVT từ 04/2021 (TĐS 109-92)</t>
  </si>
  <si>
    <t>047067836536</t>
  </si>
  <si>
    <t>Phát sinh NVT từ 08/2017 (TĐS 265-46)</t>
  </si>
  <si>
    <t>0400214863</t>
  </si>
  <si>
    <t>047067836542</t>
  </si>
  <si>
    <t>Phát sinh NVT từ 11/2016 (TĐS 109-45)</t>
  </si>
  <si>
    <t xml:space="preserve">0400658604 </t>
  </si>
  <si>
    <t>Phát sinh NVT từ 03/2024 (TĐS 345-110)</t>
  </si>
  <si>
    <t>Phát sinh NVT từ 12/2022 (TĐS 279-137)</t>
  </si>
  <si>
    <t>Phát sinh NVT từ 04/2021 (TĐS 185-122)</t>
  </si>
  <si>
    <t>Phát sinh NVT từ 06/2023 (TĐS 8-38)</t>
  </si>
  <si>
    <t>Phát sinh NVT từ 04/2022 (TĐS 163-16)</t>
  </si>
  <si>
    <t>Phát sinh NVT từ 08/2023 (TĐS 26-21)</t>
  </si>
  <si>
    <t>Phát sinh NVT từ 06/2018 (TĐS 259-38)</t>
  </si>
  <si>
    <t>0103401765</t>
  </si>
  <si>
    <t>0400982985</t>
  </si>
  <si>
    <t>0400836208</t>
  </si>
  <si>
    <t>0400836209</t>
  </si>
  <si>
    <t>0401218740</t>
  </si>
  <si>
    <t>0400474607</t>
  </si>
  <si>
    <t>Phát sinh NVT từ 10/2023 (TĐS 87-64)</t>
  </si>
  <si>
    <t>Phát sinh NVT từ 02/2020 (TĐS 140-16)</t>
  </si>
  <si>
    <t>Phát sinh NVT từ 12/2018 (TĐS 317-44)</t>
  </si>
  <si>
    <t>Phát sinh NVT từ 03/2022 (TĐS 368-44)</t>
  </si>
  <si>
    <t>Phát sinh NVT từ 09/2019 (TĐS 123-30)</t>
  </si>
  <si>
    <t>Phát sinh NVT từ 03/2022 (TĐS 100-29)</t>
  </si>
  <si>
    <t>Phát sinh NVT từ 08/2022 (TĐS 469-245)</t>
  </si>
  <si>
    <t>Phát sinh NVT từ 03/2022 (TĐS 73-242)</t>
  </si>
  <si>
    <t>Phát sinh NVT từ 09/2022 (TĐS 372-239)</t>
  </si>
  <si>
    <t>Phát sinh NVT từ 06/2023 (TĐS 434-223)</t>
  </si>
  <si>
    <t>Phát sinh NVT từ 06/2023 (TĐS 433-223)</t>
  </si>
  <si>
    <t>Phát sinh NVT từ 04/2022 (TĐS 217-13)</t>
  </si>
  <si>
    <t>Phát sinh NVT từ 10/2022 (TĐS 250-28)</t>
  </si>
  <si>
    <t>Phát sinh NVT từ 04/2019 (TĐS 183-13)</t>
  </si>
  <si>
    <t>Phát sinh NVT từ 04/2019 (TĐS 65-12)</t>
  </si>
  <si>
    <t>Phát sinh NVT từ 11/2021 (TĐS 78-46)</t>
  </si>
  <si>
    <t>Phát sinh NVT từ 12/2023 (TĐS 103-83)</t>
  </si>
  <si>
    <t>Phát sinh NVT từ 12/2020 (TĐS 104-44)</t>
  </si>
  <si>
    <t>Phát sinh NVT từ 08/2022 (TĐS 446-192)</t>
  </si>
  <si>
    <t>Phát sinh NVT từ 08/2022 (TĐS 447-192)</t>
  </si>
  <si>
    <t>Phát sinh NVT từ 07/2015 (TĐS 15-220)</t>
  </si>
  <si>
    <t>Phát sinh NVT từ 10/2020 (TĐS 18-240)</t>
  </si>
  <si>
    <t>Phát sinh NVT từ 01/2012 (TĐS 0-0)</t>
  </si>
  <si>
    <t>Phát sinh NVT từ 10/2019 (TĐS 17+20-264)</t>
  </si>
  <si>
    <t>Phát sinh NVT từ 03/2017 (TĐS 189-160)</t>
  </si>
  <si>
    <t>Phát sinh NVT từ 05/2021 (TĐS 161-27)</t>
  </si>
  <si>
    <t>Phát sinh NVT từ 07/2019 (TĐS 59-46)</t>
  </si>
  <si>
    <t>Phát sinh NVT từ 10/2018 (TĐS 301-45)</t>
  </si>
  <si>
    <t>Phát sinh NVT từ 04/2023 (TĐS 150-135)</t>
  </si>
  <si>
    <t>Phát sinh NVT từ 02/2022 (TĐS 172-21)</t>
  </si>
  <si>
    <t>Phát sinh NVT từ 07/2019 (TĐS 307-37)</t>
  </si>
  <si>
    <t>Phát sinh NVT từ 09/2018 (TĐS 220-65)</t>
  </si>
  <si>
    <t>Phát sinh NVT từ 01/2012 (TĐS 19-92)</t>
  </si>
  <si>
    <t>Phát sinh NVT từ 12/2018 (TĐS 91-44)</t>
  </si>
  <si>
    <t>Phát sinh NVT từ 06/2022 (TĐS 81-19)</t>
  </si>
  <si>
    <t>Phát sinh NVT từ 02/2015 (TĐS 26-B2.1)</t>
  </si>
  <si>
    <t>Phát sinh NVT từ 07/2021 (TĐS 137-34)</t>
  </si>
  <si>
    <t>Phát sinh NVT từ 06/2018 (TĐS 40-51)</t>
  </si>
  <si>
    <t>Phát sinh NVT từ 03/2022 (TĐS 309-26)</t>
  </si>
  <si>
    <t>Phát sinh NVT từ 07/2022 (TĐS 420-106)</t>
  </si>
  <si>
    <t>Phát sinh NVT từ 05/2014 (TĐS 17-92)</t>
  </si>
  <si>
    <t>Phát sinh NVT từ 02/2018 (TĐS 132-8)</t>
  </si>
  <si>
    <t>0400688711</t>
  </si>
  <si>
    <t>047067845462</t>
  </si>
  <si>
    <t>047067845836</t>
  </si>
  <si>
    <t>047067845844</t>
  </si>
  <si>
    <t>047067845902</t>
  </si>
  <si>
    <t>047067845974</t>
  </si>
  <si>
    <t>047067846270</t>
  </si>
  <si>
    <t>047067846272</t>
  </si>
  <si>
    <t>047067848414</t>
  </si>
  <si>
    <t>047067848527</t>
  </si>
  <si>
    <t>047067849779</t>
  </si>
  <si>
    <t>047067849781</t>
  </si>
  <si>
    <t>047067849866</t>
  </si>
  <si>
    <t>047067851965</t>
  </si>
  <si>
    <t>Phát sinh NVT từ 08/2018 (TĐS 248-44)</t>
  </si>
  <si>
    <t>Phát sinh NVT từ 06/2022 (TĐS 113-11)</t>
  </si>
  <si>
    <t>Phát sinh NVT từ 10/2019 (TĐS 76-122)</t>
  </si>
  <si>
    <t>Phát sinh NVT từ 05/2018 (TĐS 307-26)</t>
  </si>
  <si>
    <t>Phát sinh NVT từ 05/2018 (TĐS 308-26)</t>
  </si>
  <si>
    <t>Phát sinh NVT từ 10/2022 (TĐS 421-205)</t>
  </si>
  <si>
    <t>Phát sinh NVT từ 11/2021 (TĐS 347-29)</t>
  </si>
  <si>
    <t>Phát sinh NVT từ 04/2023 (TĐS 396-222)</t>
  </si>
  <si>
    <t>Phát sinh NVT từ 04/2023 (TĐS 397-222)</t>
  </si>
  <si>
    <t>Phát sinh NVT từ 06/2018 (TĐS 24-24)</t>
  </si>
  <si>
    <t>Phát sinh NVT từ 10/2021 (TĐS 69-55)</t>
  </si>
  <si>
    <t>Phát sinh NVT từ 09/2019 (TĐS 176-17)</t>
  </si>
  <si>
    <t>047067865063</t>
  </si>
  <si>
    <t>047067865196</t>
  </si>
  <si>
    <t>047067865199</t>
  </si>
  <si>
    <t>047067865202</t>
  </si>
  <si>
    <t>047067867349</t>
  </si>
  <si>
    <t>047067865364</t>
  </si>
  <si>
    <t>047067867297</t>
  </si>
  <si>
    <t>047067865519</t>
  </si>
  <si>
    <t>047067865521</t>
  </si>
  <si>
    <t>047067865522</t>
  </si>
  <si>
    <t>047067865524</t>
  </si>
  <si>
    <t>047067865627</t>
  </si>
  <si>
    <t>047067865630</t>
  </si>
  <si>
    <t>047067865632</t>
  </si>
  <si>
    <t>047067865633</t>
  </si>
  <si>
    <t>047067865659</t>
  </si>
  <si>
    <t>047067865664</t>
  </si>
  <si>
    <t>047067865665</t>
  </si>
  <si>
    <t>047067865765</t>
  </si>
  <si>
    <t>047067866899</t>
  </si>
  <si>
    <t>047067866915</t>
  </si>
  <si>
    <t>8180525456</t>
  </si>
  <si>
    <t>Phát sinh NVT từ 05/2018 (TĐS 142-60)</t>
  </si>
  <si>
    <t>047067865631</t>
  </si>
  <si>
    <t>047067865656</t>
  </si>
  <si>
    <t>Phát sinh NVT từ 07/2019 (TĐS 293-60)</t>
  </si>
  <si>
    <t>047067838279</t>
  </si>
  <si>
    <t>Phát sinh NVT từ 07/2015 (TĐS 312-60)</t>
  </si>
  <si>
    <t>047067843905</t>
  </si>
  <si>
    <t>Phát sinh NVT từ 02/2015 (TĐS 222-79)</t>
  </si>
  <si>
    <t>047067844485</t>
  </si>
  <si>
    <t>Phát sinh NVT từ 02/2020 (TĐS 67-57)</t>
  </si>
  <si>
    <t>0401635014</t>
  </si>
  <si>
    <t>047067844657</t>
  </si>
  <si>
    <t>Phát sinh NVT từ 05/2019 (TĐS 41-11)</t>
  </si>
  <si>
    <t>0400340392</t>
  </si>
  <si>
    <t>047067844711</t>
  </si>
  <si>
    <t>Phát sinh NVT từ 05/2018 (TĐS 166-34)</t>
  </si>
  <si>
    <t>047067844880</t>
  </si>
  <si>
    <t>Phát sinh NVT từ 04/2017 (TĐS 305-34)</t>
  </si>
  <si>
    <t>047067882255</t>
  </si>
  <si>
    <t>Phát sinh NVT từ 02/2023 (TĐS 212-37)</t>
  </si>
  <si>
    <t>047067882582</t>
  </si>
  <si>
    <t>Phát sinh NVT từ 01/2019 (TĐS 57-120)</t>
  </si>
  <si>
    <t>047067882599</t>
  </si>
  <si>
    <t>Phát sinh NVT từ 07/2022 (TĐS 5-161)</t>
  </si>
  <si>
    <t>047067873561</t>
  </si>
  <si>
    <t>Phát sinh NVT từ 02/2015 (TĐS 26-B2.11)</t>
  </si>
  <si>
    <t>047067882601</t>
  </si>
  <si>
    <t>Phát sinh NVT từ 04/2022 (TĐS 81-44)</t>
  </si>
  <si>
    <t>047067859369</t>
  </si>
  <si>
    <t>Phát sinh NVT từ 06/2022 (TĐS 406-38)</t>
  </si>
  <si>
    <t>047067857950</t>
  </si>
  <si>
    <t>047067858094</t>
  </si>
  <si>
    <t>047067859256</t>
  </si>
  <si>
    <t>047067859489</t>
  </si>
  <si>
    <t>047067859770</t>
  </si>
  <si>
    <t>047067862019</t>
  </si>
  <si>
    <t>047067862022</t>
  </si>
  <si>
    <t>047067862025</t>
  </si>
  <si>
    <t>047067864824</t>
  </si>
  <si>
    <t>047067864936</t>
  </si>
  <si>
    <t>047067869627</t>
  </si>
  <si>
    <t>047067864941</t>
  </si>
  <si>
    <t>047067865057</t>
  </si>
  <si>
    <t>Phát sinh NVT từ 05/2019 (TĐS 257-102)</t>
  </si>
  <si>
    <t>Phát sinh NVT từ 01/2012 (TĐS 150-34)</t>
  </si>
  <si>
    <t>Phát sinh NVT từ 10/2012 (TĐS 22-B2.4)</t>
  </si>
  <si>
    <t>Phát sinh NVT từ 09/2017 (TĐS 72-67)</t>
  </si>
  <si>
    <t>Phát sinh NVT từ 01/2012 (TĐS 105-58)</t>
  </si>
  <si>
    <t>Phát sinh NVT từ 05/2019 (TĐS 107-101)</t>
  </si>
  <si>
    <t>Phát sinh NVT từ 02/2022 (TĐS 24-45)</t>
  </si>
  <si>
    <t>Phát sinh NVT từ 02/2019 (TĐS 180-67)</t>
  </si>
  <si>
    <t>Phát sinh NVT từ 04/2023 (TĐS 164-68)</t>
  </si>
  <si>
    <t>Phát sinh NVT từ 01/2019 (TĐS 274-68)</t>
  </si>
  <si>
    <t>Phát sinh NVT từ 05/2017 (TĐS 61-60)</t>
  </si>
  <si>
    <t>Phát sinh NVT từ 04/2018 (TĐS 302-57)</t>
  </si>
  <si>
    <t>Phát sinh NVT từ 11/2015 (TĐS 10-B2.1)</t>
  </si>
  <si>
    <t>Phát sinh NVT từ 01/2020 (TĐS 316-13)</t>
  </si>
  <si>
    <t>Phát sinh NVT từ 11/2020 (TĐS 47-43)</t>
  </si>
  <si>
    <t>Phát sinh NVT từ 06/2023 (TĐS 206-87)</t>
  </si>
  <si>
    <t>Phát sinh NVT từ 06/2018 (TĐS 24-51)</t>
  </si>
  <si>
    <t>Phát sinh NVT từ 11/2023 (TĐS 32-43)</t>
  </si>
  <si>
    <t>Phát sinh NVT từ 08/2019 (TĐS 99-81)</t>
  </si>
  <si>
    <t>Phát sinh NVT từ 08/2023 (TĐS 78-30)</t>
  </si>
  <si>
    <t>Phát sinh NVT từ 04/2023 (TĐS 178-111)</t>
  </si>
  <si>
    <t>0400613931</t>
  </si>
  <si>
    <t>Phát sinh NVT từ 07/2017 (TĐS 66-13)</t>
  </si>
  <si>
    <t>Phát sinh NVT từ 07/2017 (TĐS 68-13)</t>
  </si>
  <si>
    <t>Phát sinh NVT từ 07/2017 (TĐS 67-13)</t>
  </si>
  <si>
    <t>Phát sinh NVT từ 11/2023 (TĐS 166-64)</t>
  </si>
  <si>
    <t>Phát sinh NVT từ 04/2019 (TĐS 85-42)</t>
  </si>
  <si>
    <t>0400601125</t>
  </si>
  <si>
    <t>Phát sinh NVT từ 04/2020 (TĐS 116-54)</t>
  </si>
  <si>
    <t>Phát sinh NVT từ 10/2022 (TĐS 175-149)</t>
  </si>
  <si>
    <t>Phát sinh NVT từ 05/2023 (TĐS 18-149)</t>
  </si>
  <si>
    <t>Phát sinh NVT từ 03/2023 (TĐS 184-149)</t>
  </si>
  <si>
    <t>Phát sinh NVT từ 03/2023 (TĐS 183-149)</t>
  </si>
  <si>
    <t>Phát sinh NVT từ 03/2023 (TĐS 182-149)</t>
  </si>
  <si>
    <t>Phát sinh NVT từ 03/2023 (TĐS 181-149)</t>
  </si>
  <si>
    <t>Phát sinh NVT từ 01/2012 (TĐS 57-16)</t>
  </si>
  <si>
    <t>Phát sinh NVT từ 06/2019 (TĐS 26-138)</t>
  </si>
  <si>
    <t>Phát sinh NVT từ 03/2022 (TĐS 59-59)</t>
  </si>
  <si>
    <t>Phát sinh NVT từ 09/2019 (TĐS 100-244)</t>
  </si>
  <si>
    <t>Phát sinh NVT từ 01/2012 (TĐS 155-84)</t>
  </si>
  <si>
    <t>Phát sinh NVT từ 01/2012 (TĐS 13-108)</t>
  </si>
  <si>
    <t>Phát sinh NVT từ 06/2018 (TĐS 76-51)</t>
  </si>
  <si>
    <t>Phát sinh NVT từ 12/2021 (TĐS 40-237)</t>
  </si>
  <si>
    <t>0400708622</t>
  </si>
  <si>
    <t>Phát sinh NVT từ 12/2023 (TĐS 189-59)</t>
  </si>
  <si>
    <t>Phát sinh NVT từ 02/2021 (TĐS 101-13)</t>
  </si>
  <si>
    <t>Phát sinh NVT từ 12/2023 (TĐS 311-189)</t>
  </si>
  <si>
    <t>Phát sinh NVT từ 04/2021 (TĐS 47-120)</t>
  </si>
  <si>
    <t>Phát sinh NVT từ 04/2022 (TĐS 223-112)</t>
  </si>
  <si>
    <t>0400366961</t>
  </si>
  <si>
    <t>Phát sinh NVT từ 02/2023 (TĐS 412-126)</t>
  </si>
  <si>
    <t>Phát sinh NVT từ 03/2022 (TĐS 81-48)</t>
  </si>
  <si>
    <t>Phát sinh NVT từ 03/2019 (TĐS 146-121)</t>
  </si>
  <si>
    <t>Phát sinh NVT từ 03/2022 (TĐS 175-27)</t>
  </si>
  <si>
    <t>Phát sinh NVT từ 04/2022 (TĐS 400-92)</t>
  </si>
  <si>
    <t>Phát sinh NVT từ 06/2019 (TĐS 352-244)</t>
  </si>
  <si>
    <t>Phát sinh NVT từ 03/2020 (TĐS 73-90)</t>
  </si>
  <si>
    <t>Phát sinh NVT từ 10/2017 (TĐS 48-245)</t>
  </si>
  <si>
    <t>047067919393</t>
  </si>
  <si>
    <t>047067919501</t>
  </si>
  <si>
    <t>047067919648</t>
  </si>
  <si>
    <t>047067920001</t>
  </si>
  <si>
    <t>047067920366</t>
  </si>
  <si>
    <t>047067920456</t>
  </si>
  <si>
    <t>047067920461</t>
  </si>
  <si>
    <t>047067920648</t>
  </si>
  <si>
    <t>047067920654</t>
  </si>
  <si>
    <t>047067921192</t>
  </si>
  <si>
    <t>047067921433</t>
  </si>
  <si>
    <t>047067921521</t>
  </si>
  <si>
    <t>047067921601</t>
  </si>
  <si>
    <t>0401119073</t>
  </si>
  <si>
    <t>047067921597</t>
  </si>
  <si>
    <t>Phát sinh NVT từ 01/2019 (TĐS 228-69)</t>
  </si>
  <si>
    <t>Phát sinh NVT từ 11/2020 (TĐS 190-80)</t>
  </si>
  <si>
    <t>Phát sinh NVT từ 09/2022 (TĐS 243-257)</t>
  </si>
  <si>
    <t>Phát sinh NVT từ 09/2022 (TĐS 244-257)</t>
  </si>
  <si>
    <t>Phát sinh NVT từ 01/2024 (TĐS 173-30)</t>
  </si>
  <si>
    <t>Phát sinh NVT từ 01/2012 (TĐS 42-175)</t>
  </si>
  <si>
    <t>Phát sinh NVT từ 08/2019 (TĐS 39-59)</t>
  </si>
  <si>
    <t>Phát sinh NVT từ 07/2021 (TĐS 72-32)</t>
  </si>
  <si>
    <t>Phát sinh NVT từ 12/2021 (TĐS 120-77)</t>
  </si>
  <si>
    <t>Phát sinh NVT từ 08/2023 (TĐS 336-26)</t>
  </si>
  <si>
    <t>Phát sinh NVT từ 07/2019 (TĐS 167-37)</t>
  </si>
  <si>
    <t>Phát sinh NVT từ 03/2022 (TĐS 179-28)</t>
  </si>
  <si>
    <t>Phát sinh NVT từ 09/2020 (TĐS 174-19)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</si>
</sst>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sz val="11"/>
      <color rgb="FFFF0000"/>
      <name val="Calibri"/>
      <family val="2"/>
      <scheme val="minor"/>
    </font>
    <font>
      <b/>
      <sz val="13"/>
      <name val="Times New Roman"/>
      <family val="1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0"/>
      <name val="Arial"/>
      <family val="2"/>
    </font>
    <font>
      <b/>
      <sz val="12"/>
      <name val="Times New Roman"/>
      <family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25" fillId="0" borderId="0"/>
  </cellStyleXfs>
  <cellXfs count="1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/>
    <xf numFmtId="0" fontId="5" fillId="0" borderId="0" xfId="0" applyFont="1" applyAlignment="1">
      <alignment horizontal="center" vertical="top" wrapText="1"/>
    </xf>
    <xf numFmtId="0" fontId="7" fillId="0" borderId="1" xfId="0" quotePrefix="1" applyFont="1" applyBorder="1"/>
    <xf numFmtId="0" fontId="6" fillId="0" borderId="4" xfId="0" applyFont="1" applyBorder="1" applyAlignment="1">
      <alignment horizontal="center" vertical="top" wrapText="1"/>
    </xf>
    <xf numFmtId="1" fontId="6" fillId="0" borderId="3" xfId="0" applyNumberFormat="1" applyFont="1" applyBorder="1" applyAlignment="1">
      <alignment horizontal="center" vertical="top" wrapText="1"/>
    </xf>
    <xf numFmtId="3" fontId="6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49" fontId="6" fillId="4" borderId="0" xfId="0" applyNumberFormat="1" applyFont="1" applyFill="1" applyAlignment="1">
      <alignment horizontal="center" vertical="top" wrapText="1"/>
    </xf>
    <xf numFmtId="0" fontId="6" fillId="2" borderId="0" xfId="0" applyFont="1" applyFill="1"/>
    <xf numFmtId="3" fontId="4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/>
    </xf>
    <xf numFmtId="0" fontId="5" fillId="0" borderId="3" xfId="0" quotePrefix="1" applyFont="1" applyBorder="1" applyAlignment="1">
      <alignment horizontal="center" vertical="top" wrapText="1"/>
    </xf>
    <xf numFmtId="49" fontId="7" fillId="0" borderId="1" xfId="0" quotePrefix="1" applyNumberFormat="1" applyFont="1" applyBorder="1"/>
    <xf numFmtId="0" fontId="6" fillId="2" borderId="1" xfId="0" quotePrefix="1" applyFont="1" applyFill="1" applyBorder="1" applyAlignment="1">
      <alignment horizontal="center"/>
    </xf>
    <xf numFmtId="0" fontId="5" fillId="2" borderId="0" xfId="0" applyFont="1" applyFill="1"/>
    <xf numFmtId="0" fontId="5" fillId="0" borderId="1" xfId="0" quotePrefix="1" applyFont="1" applyBorder="1"/>
    <xf numFmtId="0" fontId="5" fillId="0" borderId="5" xfId="0" applyFont="1" applyBorder="1" applyAlignment="1">
      <alignment horizontal="center" vertical="center"/>
    </xf>
    <xf numFmtId="3" fontId="0" fillId="0" borderId="0" xfId="0" applyNumberFormat="1"/>
    <xf numFmtId="0" fontId="6" fillId="0" borderId="5" xfId="0" applyFont="1" applyBorder="1" applyAlignment="1">
      <alignment horizontal="center" vertical="center"/>
    </xf>
    <xf numFmtId="0" fontId="6" fillId="0" borderId="1" xfId="0" quotePrefix="1" applyFont="1" applyBorder="1"/>
    <xf numFmtId="49" fontId="10" fillId="0" borderId="7" xfId="0" quotePrefix="1" applyNumberFormat="1" applyFont="1" applyBorder="1" applyAlignment="1">
      <alignment vertical="center"/>
    </xf>
    <xf numFmtId="49" fontId="11" fillId="0" borderId="7" xfId="0" quotePrefix="1" applyNumberFormat="1" applyFont="1" applyBorder="1" applyAlignment="1">
      <alignment vertical="center"/>
    </xf>
    <xf numFmtId="49" fontId="11" fillId="4" borderId="7" xfId="0" quotePrefix="1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3" fontId="12" fillId="0" borderId="0" xfId="0" applyNumberFormat="1" applyFont="1" applyAlignment="1">
      <alignment vertical="center" wrapText="1"/>
    </xf>
    <xf numFmtId="0" fontId="12" fillId="0" borderId="0" xfId="0" applyFont="1"/>
    <xf numFmtId="0" fontId="12" fillId="0" borderId="7" xfId="0" applyFont="1" applyBorder="1" applyAlignment="1">
      <alignment horizontal="center" vertical="center" wrapText="1"/>
    </xf>
    <xf numFmtId="3" fontId="12" fillId="0" borderId="7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3" fontId="12" fillId="0" borderId="7" xfId="0" applyNumberFormat="1" applyFont="1" applyBorder="1" applyAlignment="1">
      <alignment horizontal="right" vertical="center"/>
    </xf>
    <xf numFmtId="3" fontId="13" fillId="0" borderId="7" xfId="0" applyNumberFormat="1" applyFont="1" applyBorder="1" applyAlignment="1">
      <alignment horizontal="right" vertical="center"/>
    </xf>
    <xf numFmtId="0" fontId="13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vertical="center" wrapText="1"/>
    </xf>
    <xf numFmtId="0" fontId="0" fillId="4" borderId="0" xfId="0" applyFill="1"/>
    <xf numFmtId="3" fontId="14" fillId="0" borderId="7" xfId="0" applyNumberFormat="1" applyFont="1" applyBorder="1" applyAlignment="1">
      <alignment horizontal="right" vertical="center"/>
    </xf>
    <xf numFmtId="3" fontId="12" fillId="0" borderId="7" xfId="0" applyNumberFormat="1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3" fontId="13" fillId="0" borderId="7" xfId="0" applyNumberFormat="1" applyFont="1" applyBorder="1" applyAlignment="1">
      <alignment vertical="center"/>
    </xf>
    <xf numFmtId="0" fontId="13" fillId="0" borderId="7" xfId="0" quotePrefix="1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right" vertical="center"/>
    </xf>
    <xf numFmtId="0" fontId="12" fillId="0" borderId="7" xfId="0" applyFont="1" applyBorder="1" applyAlignment="1">
      <alignment vertical="center"/>
    </xf>
    <xf numFmtId="0" fontId="16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7" xfId="0" quotePrefix="1" applyFont="1" applyBorder="1" applyAlignment="1">
      <alignment horizontal="justify" vertical="center" wrapText="1"/>
    </xf>
    <xf numFmtId="0" fontId="3" fillId="0" borderId="7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right" vertical="center"/>
    </xf>
    <xf numFmtId="0" fontId="15" fillId="0" borderId="7" xfId="0" applyFont="1" applyBorder="1" applyAlignment="1">
      <alignment horizontal="center" vertical="center" wrapText="1"/>
    </xf>
    <xf numFmtId="49" fontId="15" fillId="0" borderId="7" xfId="0" quotePrefix="1" applyNumberFormat="1" applyFont="1" applyBorder="1" applyAlignment="1">
      <alignment horizontal="left" vertical="center" wrapText="1"/>
    </xf>
    <xf numFmtId="0" fontId="15" fillId="0" borderId="7" xfId="0" applyFont="1" applyBorder="1" applyAlignment="1">
      <alignment horizontal="center" vertical="center"/>
    </xf>
    <xf numFmtId="3" fontId="17" fillId="0" borderId="7" xfId="0" applyNumberFormat="1" applyFont="1" applyBorder="1" applyAlignment="1">
      <alignment horizontal="right" vertical="center" wrapText="1"/>
    </xf>
    <xf numFmtId="49" fontId="18" fillId="0" borderId="7" xfId="0" quotePrefix="1" applyNumberFormat="1" applyFont="1" applyBorder="1" applyAlignment="1">
      <alignment horizontal="left" vertical="center" wrapText="1"/>
    </xf>
    <xf numFmtId="0" fontId="19" fillId="0" borderId="7" xfId="0" applyFont="1" applyBorder="1" applyAlignment="1">
      <alignment horizontal="center" vertical="center" wrapText="1"/>
    </xf>
    <xf numFmtId="49" fontId="14" fillId="0" borderId="7" xfId="0" quotePrefix="1" applyNumberFormat="1" applyFont="1" applyBorder="1" applyAlignment="1">
      <alignment horizontal="left" vertical="center" wrapText="1"/>
    </xf>
    <xf numFmtId="0" fontId="19" fillId="0" borderId="7" xfId="0" applyFont="1" applyBorder="1" applyAlignment="1">
      <alignment horizontal="center" vertical="center"/>
    </xf>
    <xf numFmtId="3" fontId="14" fillId="0" borderId="7" xfId="0" applyNumberFormat="1" applyFont="1" applyBorder="1" applyAlignment="1">
      <alignment horizontal="right" vertical="center" wrapText="1"/>
    </xf>
    <xf numFmtId="3" fontId="14" fillId="4" borderId="7" xfId="0" applyNumberFormat="1" applyFont="1" applyFill="1" applyBorder="1" applyAlignment="1">
      <alignment horizontal="right" vertical="center"/>
    </xf>
    <xf numFmtId="0" fontId="19" fillId="0" borderId="7" xfId="0" applyFont="1" applyBorder="1" applyAlignment="1">
      <alignment horizontal="left" vertical="center" wrapText="1"/>
    </xf>
    <xf numFmtId="49" fontId="19" fillId="0" borderId="7" xfId="0" quotePrefix="1" applyNumberFormat="1" applyFont="1" applyBorder="1" applyAlignment="1">
      <alignment horizontal="left" vertical="center" wrapText="1"/>
    </xf>
    <xf numFmtId="49" fontId="3" fillId="6" borderId="7" xfId="0" applyNumberFormat="1" applyFont="1" applyFill="1" applyBorder="1"/>
    <xf numFmtId="49" fontId="3" fillId="7" borderId="7" xfId="0" applyNumberFormat="1" applyFont="1" applyFill="1" applyBorder="1"/>
    <xf numFmtId="49" fontId="3" fillId="8" borderId="7" xfId="0" applyNumberFormat="1" applyFont="1" applyFill="1" applyBorder="1"/>
    <xf numFmtId="0" fontId="10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4" borderId="7" xfId="0" applyFont="1" applyFill="1" applyBorder="1" applyAlignment="1">
      <alignment vertical="center"/>
    </xf>
    <xf numFmtId="0" fontId="16" fillId="6" borderId="7" xfId="0" applyFont="1" applyFill="1" applyBorder="1"/>
    <xf numFmtId="0" fontId="16" fillId="7" borderId="7" xfId="0" applyFont="1" applyFill="1" applyBorder="1"/>
    <xf numFmtId="0" fontId="16" fillId="8" borderId="7" xfId="0" applyFont="1" applyFill="1" applyBorder="1"/>
    <xf numFmtId="0" fontId="20" fillId="2" borderId="7" xfId="0" applyFont="1" applyFill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8" borderId="7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14" fontId="5" fillId="0" borderId="3" xfId="0" quotePrefix="1" applyNumberFormat="1" applyFont="1" applyBorder="1" applyAlignment="1">
      <alignment horizontal="center" vertical="top" wrapText="1"/>
    </xf>
    <xf numFmtId="3" fontId="1" fillId="5" borderId="1" xfId="0" applyNumberFormat="1" applyFont="1" applyFill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top" wrapText="1"/>
    </xf>
    <xf numFmtId="3" fontId="5" fillId="0" borderId="3" xfId="0" quotePrefix="1" applyNumberFormat="1" applyFont="1" applyBorder="1" applyAlignment="1">
      <alignment horizontal="center" vertical="top" wrapText="1"/>
    </xf>
    <xf numFmtId="3" fontId="1" fillId="5" borderId="7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3" fontId="4" fillId="0" borderId="13" xfId="0" applyNumberFormat="1" applyFont="1" applyBorder="1" applyAlignment="1">
      <alignment horizontal="center" vertical="center"/>
    </xf>
    <xf numFmtId="49" fontId="5" fillId="0" borderId="3" xfId="0" quotePrefix="1" applyNumberFormat="1" applyFont="1" applyBorder="1" applyAlignment="1">
      <alignment horizontal="center" vertical="top" wrapText="1"/>
    </xf>
    <xf numFmtId="0" fontId="5" fillId="0" borderId="1" xfId="0" quotePrefix="1" applyFont="1" applyBorder="1" applyAlignment="1">
      <alignment horizontal="center"/>
    </xf>
    <xf numFmtId="0" fontId="3" fillId="0" borderId="0" xfId="0" applyFont="1"/>
    <xf numFmtId="0" fontId="5" fillId="0" borderId="12" xfId="0" applyFont="1" applyBorder="1" applyAlignment="1">
      <alignment horizontal="center" vertical="center"/>
    </xf>
    <xf numFmtId="3" fontId="5" fillId="0" borderId="13" xfId="0" applyNumberFormat="1" applyFont="1" applyBorder="1" applyAlignment="1">
      <alignment horizontal="center" vertical="center"/>
    </xf>
    <xf numFmtId="49" fontId="5" fillId="0" borderId="1" xfId="0" quotePrefix="1" applyNumberFormat="1" applyFont="1" applyBorder="1"/>
    <xf numFmtId="0" fontId="4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/>
    <xf numFmtId="0" fontId="6" fillId="0" borderId="1" xfId="0" applyFont="1" applyBorder="1" applyAlignment="1">
      <alignment horizontal="center" vertical="top" wrapText="1"/>
    </xf>
    <xf numFmtId="3" fontId="6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/>
    <xf numFmtId="0" fontId="6" fillId="2" borderId="14" xfId="0" applyFont="1" applyFill="1" applyBorder="1"/>
    <xf numFmtId="0" fontId="26" fillId="2" borderId="1" xfId="0" applyFont="1" applyFill="1" applyBorder="1" applyAlignment="1">
      <alignment horizontal="center" vertical="center"/>
    </xf>
    <xf numFmtId="0" fontId="27" fillId="0" borderId="0" xfId="0" applyFont="1"/>
    <xf numFmtId="0" fontId="5" fillId="0" borderId="1" xfId="0" applyFont="1" applyBorder="1" applyAlignment="1">
      <alignment horizontal="center" vertical="top" wrapText="1"/>
    </xf>
    <xf numFmtId="0" fontId="27" fillId="0" borderId="0" xfId="0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top" wrapText="1"/>
    </xf>
    <xf numFmtId="49" fontId="6" fillId="0" borderId="1" xfId="0" quotePrefix="1" applyNumberFormat="1" applyFont="1" applyBorder="1" applyAlignment="1">
      <alignment horizontal="center" vertical="top" wrapText="1"/>
    </xf>
    <xf numFmtId="49" fontId="0" fillId="0" borderId="0" xfId="0" applyNumberFormat="1"/>
    <xf numFmtId="0" fontId="26" fillId="0" borderId="1" xfId="0" applyFon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1" fontId="5" fillId="0" borderId="3" xfId="0" applyNumberFormat="1" applyFont="1" applyBorder="1" applyAlignment="1">
      <alignment horizontal="center" vertical="top" wrapText="1"/>
    </xf>
    <xf numFmtId="3" fontId="4" fillId="0" borderId="0" xfId="0" applyNumberFormat="1" applyFont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5" fillId="4" borderId="1" xfId="0" quotePrefix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49" fontId="3" fillId="4" borderId="1" xfId="0" quotePrefix="1" applyNumberFormat="1" applyFont="1" applyFill="1" applyBorder="1"/>
    <xf numFmtId="0" fontId="5" fillId="4" borderId="1" xfId="0" applyFont="1" applyFill="1" applyBorder="1" applyAlignment="1">
      <alignment horizontal="center" vertical="top" wrapText="1"/>
    </xf>
    <xf numFmtId="1" fontId="5" fillId="4" borderId="1" xfId="0" applyNumberFormat="1" applyFont="1" applyFill="1" applyBorder="1" applyAlignment="1">
      <alignment horizontal="center" vertical="top" wrapText="1"/>
    </xf>
    <xf numFmtId="3" fontId="6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/>
    <xf numFmtId="49" fontId="6" fillId="4" borderId="1" xfId="0" applyNumberFormat="1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4" xfId="0" applyFont="1" applyFill="1" applyBorder="1"/>
    <xf numFmtId="0" fontId="4" fillId="4" borderId="1" xfId="0" applyFont="1" applyFill="1" applyBorder="1" applyAlignment="1">
      <alignment horizontal="center" vertical="center"/>
    </xf>
    <xf numFmtId="15" fontId="3" fillId="2" borderId="1" xfId="0" applyNumberFormat="1" applyFont="1" applyFill="1" applyBorder="1"/>
    <xf numFmtId="3" fontId="6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 wrapText="1"/>
    </xf>
    <xf numFmtId="3" fontId="12" fillId="0" borderId="9" xfId="0" applyNumberFormat="1" applyFont="1" applyBorder="1" applyAlignment="1">
      <alignment horizontal="center" vertical="center" wrapText="1"/>
    </xf>
    <xf numFmtId="3" fontId="12" fillId="0" borderId="10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8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UNG%202022/PNN/TOOL%20PNN/KHU&#202;%20M&#7928;/ThaoDuyenPhuong-KM%202023-TOOL%20TMS_4805_01SDDP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ướng dẫn chung"/>
      <sheetName val="Tokhai01_TKSDDPNN"/>
      <sheetName val="TT_NSD"/>
      <sheetName val="01_DMLoaiDat"/>
      <sheetName val="02_DMLoaiDuong"/>
      <sheetName val="03_DMMucDich"/>
      <sheetName val="04_DMViTriHang"/>
      <sheetName val="05_DMToThon"/>
      <sheetName val="06_DMDuongVung"/>
      <sheetName val="07_DMDoanDuong"/>
      <sheetName val="08_DMGiaDat"/>
      <sheetName val="9_DM_Tinh_TP"/>
      <sheetName val="10_DMQuanHuyen"/>
      <sheetName val="11_DMPhuongXa"/>
      <sheetName val="12_DM_MienGiam"/>
    </sheetNames>
    <sheetDataSet>
      <sheetData sheetId="0"/>
      <sheetData sheetId="1">
        <row r="15">
          <cell r="D15" t="str">
            <v>8000208651</v>
          </cell>
          <cell r="E15">
            <v>0</v>
          </cell>
          <cell r="F15">
            <v>0</v>
          </cell>
          <cell r="G15" t="str">
            <v>0047</v>
          </cell>
          <cell r="H15">
            <v>2022</v>
          </cell>
          <cell r="I15">
            <v>0</v>
          </cell>
          <cell r="J15">
            <v>0</v>
          </cell>
          <cell r="K15" t="str">
            <v>Lê Thành Đạt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 t="str">
            <v>Tổ 13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 t="str">
            <v>501070424-Tổ 13</v>
          </cell>
          <cell r="AI15" t="str">
            <v>Nguyễn Lữ</v>
          </cell>
          <cell r="AJ15" t="str">
            <v>TĐS 160-34, số 42</v>
          </cell>
          <cell r="AK15">
            <v>0</v>
          </cell>
          <cell r="AL15">
            <v>0</v>
          </cell>
          <cell r="AM15" t="str">
            <v>X</v>
          </cell>
          <cell r="AN15" t="str">
            <v>DC 934559</v>
          </cell>
          <cell r="AO15">
            <v>44582</v>
          </cell>
          <cell r="AP15">
            <v>160</v>
          </cell>
          <cell r="AQ15">
            <v>34</v>
          </cell>
          <cell r="AR15">
            <v>90</v>
          </cell>
          <cell r="AS15" t="str">
            <v>001-Đất ở</v>
          </cell>
          <cell r="AT15">
            <v>0</v>
          </cell>
          <cell r="AU15">
            <v>0</v>
          </cell>
          <cell r="AV15">
            <v>0</v>
          </cell>
          <cell r="AW15">
            <v>150</v>
          </cell>
          <cell r="AX15">
            <v>0</v>
          </cell>
          <cell r="AY15">
            <v>0</v>
          </cell>
          <cell r="AZ15">
            <v>0</v>
          </cell>
          <cell r="BA15" t="str">
            <v>001-Đất ở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 t="str">
            <v>Lê Thành Đạt</v>
          </cell>
          <cell r="BJ15">
            <v>0</v>
          </cell>
          <cell r="BK15" t="str">
            <v>8000208651</v>
          </cell>
          <cell r="BL15">
            <v>0</v>
          </cell>
          <cell r="BM15">
            <v>0</v>
          </cell>
          <cell r="BN15">
            <v>0</v>
          </cell>
          <cell r="BO15" t="str">
            <v>TĐS 160-34, số 42</v>
          </cell>
          <cell r="BP15" t="str">
            <v>Nguyễn Lữ</v>
          </cell>
          <cell r="BQ15" t="str">
            <v>501070424-Tổ 13</v>
          </cell>
          <cell r="BR15" t="str">
            <v>5010704-Phường Khuê Mỹ</v>
          </cell>
          <cell r="BS15" t="str">
            <v>50107-Quận Ngũ Hành Sơn</v>
          </cell>
          <cell r="BT15" t="str">
            <v>501-Đà Nẵng</v>
          </cell>
          <cell r="BU15" t="str">
            <v>X</v>
          </cell>
          <cell r="BV15" t="str">
            <v>DC 934559</v>
          </cell>
          <cell r="BW15">
            <v>44582</v>
          </cell>
          <cell r="BX15">
            <v>160</v>
          </cell>
          <cell r="BY15">
            <v>34</v>
          </cell>
          <cell r="BZ15">
            <v>90</v>
          </cell>
          <cell r="CA15">
            <v>0</v>
          </cell>
          <cell r="CB15" t="str">
            <v>001-Đất ở</v>
          </cell>
          <cell r="CC15">
            <v>150</v>
          </cell>
          <cell r="CD15">
            <v>0</v>
          </cell>
          <cell r="CE15">
            <v>0</v>
          </cell>
          <cell r="CF15" t="str">
            <v>001-Đất ở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90</v>
          </cell>
          <cell r="CL15">
            <v>150</v>
          </cell>
          <cell r="CM15" t="str">
            <v>002-Đất ở đô thị</v>
          </cell>
          <cell r="CN15" t="str">
            <v>1338-Nguyễn Lữ</v>
          </cell>
          <cell r="CO15" t="str">
            <v>1338100-Từ đầu đến cuối</v>
          </cell>
          <cell r="CP15" t="str">
            <v>001-Loại đường I</v>
          </cell>
          <cell r="CQ15" t="str">
            <v>VT100-Vị trí 1</v>
          </cell>
        </row>
        <row r="16">
          <cell r="D16" t="str">
            <v>0400791116</v>
          </cell>
          <cell r="E16">
            <v>0</v>
          </cell>
          <cell r="F16">
            <v>0</v>
          </cell>
          <cell r="G16" t="str">
            <v>0047</v>
          </cell>
          <cell r="H16">
            <v>2022</v>
          </cell>
          <cell r="I16">
            <v>0</v>
          </cell>
          <cell r="J16">
            <v>0</v>
          </cell>
          <cell r="K16" t="str">
            <v>Đoàn Minh Thanh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 t="str">
            <v>Tổ 16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 t="str">
            <v>501070405-Tổ 16</v>
          </cell>
          <cell r="AI16" t="str">
            <v>Đa Mặn 5</v>
          </cell>
          <cell r="AJ16" t="str">
            <v>TĐS 195-36, số 38</v>
          </cell>
          <cell r="AK16">
            <v>0</v>
          </cell>
          <cell r="AL16">
            <v>0</v>
          </cell>
          <cell r="AM16" t="str">
            <v>X</v>
          </cell>
          <cell r="AN16" t="str">
            <v>CP 846634</v>
          </cell>
          <cell r="AO16">
            <v>43462</v>
          </cell>
          <cell r="AP16">
            <v>195</v>
          </cell>
          <cell r="AQ16">
            <v>36</v>
          </cell>
          <cell r="AR16">
            <v>114</v>
          </cell>
          <cell r="AS16" t="str">
            <v>001-Đất ở</v>
          </cell>
          <cell r="AT16">
            <v>0</v>
          </cell>
          <cell r="AU16">
            <v>0</v>
          </cell>
          <cell r="AV16">
            <v>0</v>
          </cell>
          <cell r="AW16">
            <v>150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 t="str">
            <v>Đoàn Minh Thanh</v>
          </cell>
          <cell r="BJ16">
            <v>0</v>
          </cell>
          <cell r="BK16" t="str">
            <v>0400791116</v>
          </cell>
          <cell r="BL16">
            <v>0</v>
          </cell>
          <cell r="BM16">
            <v>0</v>
          </cell>
          <cell r="BN16">
            <v>0</v>
          </cell>
          <cell r="BO16" t="str">
            <v>TĐS 195-36, số 38</v>
          </cell>
          <cell r="BP16" t="str">
            <v>Đa Mặn 5</v>
          </cell>
          <cell r="BQ16" t="str">
            <v>501070405-Tổ 16</v>
          </cell>
          <cell r="BR16" t="str">
            <v>5010704-Phường Khuê Mỹ</v>
          </cell>
          <cell r="BS16" t="str">
            <v>50107-Quận Ngũ Hành Sơn</v>
          </cell>
          <cell r="BT16" t="str">
            <v>501-Đà Nẵng</v>
          </cell>
          <cell r="BU16" t="str">
            <v>X</v>
          </cell>
          <cell r="BV16" t="str">
            <v>CP 846634</v>
          </cell>
          <cell r="BW16">
            <v>43462</v>
          </cell>
          <cell r="BX16">
            <v>195</v>
          </cell>
          <cell r="BY16">
            <v>36</v>
          </cell>
          <cell r="BZ16">
            <v>114</v>
          </cell>
          <cell r="CA16">
            <v>0</v>
          </cell>
          <cell r="CB16" t="str">
            <v>001-Đất ở</v>
          </cell>
          <cell r="CC16">
            <v>150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114</v>
          </cell>
          <cell r="CL16">
            <v>150</v>
          </cell>
          <cell r="CM16" t="str">
            <v>002-Đất ở đô thị</v>
          </cell>
          <cell r="CN16" t="str">
            <v>1109-Đa Mặn 5</v>
          </cell>
          <cell r="CO16" t="str">
            <v>1109100-Từ đầu đến cuối</v>
          </cell>
          <cell r="CP16" t="str">
            <v>001-Loại đường I</v>
          </cell>
          <cell r="CQ16" t="str">
            <v>VT100-Vị trí 1</v>
          </cell>
        </row>
        <row r="17">
          <cell r="D17" t="str">
            <v>8074530944</v>
          </cell>
          <cell r="E17">
            <v>0</v>
          </cell>
          <cell r="F17">
            <v>0</v>
          </cell>
          <cell r="G17" t="str">
            <v>0047</v>
          </cell>
          <cell r="H17">
            <v>2022</v>
          </cell>
          <cell r="I17">
            <v>0</v>
          </cell>
          <cell r="J17">
            <v>0</v>
          </cell>
          <cell r="K17" t="str">
            <v>Phạm Minh Tứ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 t="str">
            <v>Tổ 27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 t="str">
            <v>501070406-Tổ 27</v>
          </cell>
          <cell r="AI17" t="str">
            <v>Anh Thơ</v>
          </cell>
          <cell r="AJ17" t="str">
            <v>TĐS 197-77 (Lô 45-B2.26)</v>
          </cell>
          <cell r="AK17">
            <v>0</v>
          </cell>
          <cell r="AL17">
            <v>0</v>
          </cell>
          <cell r="AM17" t="str">
            <v>X</v>
          </cell>
          <cell r="AN17" t="str">
            <v>CV 099636</v>
          </cell>
          <cell r="AO17">
            <v>44120</v>
          </cell>
          <cell r="AP17">
            <v>197</v>
          </cell>
          <cell r="AQ17">
            <v>77</v>
          </cell>
          <cell r="AR17">
            <v>90</v>
          </cell>
          <cell r="AS17" t="str">
            <v>001-Đất ở</v>
          </cell>
          <cell r="AT17">
            <v>0</v>
          </cell>
          <cell r="AU17">
            <v>0</v>
          </cell>
          <cell r="AV17">
            <v>0</v>
          </cell>
          <cell r="AW17">
            <v>150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 t="str">
            <v>Phạm Minh Tứ</v>
          </cell>
          <cell r="BJ17">
            <v>0</v>
          </cell>
          <cell r="BK17" t="str">
            <v>8074530944</v>
          </cell>
          <cell r="BL17">
            <v>0</v>
          </cell>
          <cell r="BM17">
            <v>0</v>
          </cell>
          <cell r="BN17">
            <v>0</v>
          </cell>
          <cell r="BO17" t="str">
            <v>TĐS 197-77 (Lô 45-B2.26)</v>
          </cell>
          <cell r="BP17" t="str">
            <v>Anh Thơ</v>
          </cell>
          <cell r="BQ17" t="str">
            <v>501070406-Tổ 27</v>
          </cell>
          <cell r="BR17" t="str">
            <v>5010704-Phường Khuê Mỹ</v>
          </cell>
          <cell r="BS17" t="str">
            <v>50107-Quận Ngũ Hành Sơn</v>
          </cell>
          <cell r="BT17" t="str">
            <v>501-Đà Nẵng</v>
          </cell>
          <cell r="BU17" t="str">
            <v>X</v>
          </cell>
          <cell r="BV17" t="str">
            <v>CV 099636</v>
          </cell>
          <cell r="BW17">
            <v>44120</v>
          </cell>
          <cell r="BX17">
            <v>197</v>
          </cell>
          <cell r="BY17">
            <v>77</v>
          </cell>
          <cell r="BZ17">
            <v>90</v>
          </cell>
          <cell r="CA17">
            <v>0</v>
          </cell>
          <cell r="CB17" t="str">
            <v>001-Đất ở</v>
          </cell>
          <cell r="CC17">
            <v>150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90</v>
          </cell>
          <cell r="CL17">
            <v>150</v>
          </cell>
          <cell r="CM17" t="str">
            <v>002-Đất ở đô thị</v>
          </cell>
          <cell r="CN17" t="str">
            <v>1060-Anh Thơ</v>
          </cell>
          <cell r="CO17" t="str">
            <v>1060100-Từ đầu đến cuối</v>
          </cell>
          <cell r="CP17" t="str">
            <v>001-Loại đường I</v>
          </cell>
          <cell r="CQ17" t="str">
            <v>VT100-Vị trí 1</v>
          </cell>
        </row>
        <row r="18">
          <cell r="D18" t="str">
            <v>8304092889</v>
          </cell>
          <cell r="E18">
            <v>0</v>
          </cell>
          <cell r="F18">
            <v>0</v>
          </cell>
          <cell r="G18" t="str">
            <v>0047</v>
          </cell>
          <cell r="H18">
            <v>2022</v>
          </cell>
          <cell r="I18">
            <v>0</v>
          </cell>
          <cell r="J18">
            <v>0</v>
          </cell>
          <cell r="K18" t="str">
            <v>NGUYỄN VIẾT THI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 t="str">
            <v>Tổ 26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 t="str">
            <v>501070420-Tổ 26</v>
          </cell>
          <cell r="AI18" t="str">
            <v>Trịnh Lỗi</v>
          </cell>
          <cell r="AJ18" t="str">
            <v>TĐS 116-68 (Lô 17-B2.5), số 134</v>
          </cell>
          <cell r="AK18">
            <v>0</v>
          </cell>
          <cell r="AL18">
            <v>0</v>
          </cell>
          <cell r="AM18" t="str">
            <v>X</v>
          </cell>
          <cell r="AN18" t="str">
            <v>CO 268177</v>
          </cell>
          <cell r="AO18">
            <v>43234</v>
          </cell>
          <cell r="AP18">
            <v>116</v>
          </cell>
          <cell r="AQ18">
            <v>68</v>
          </cell>
          <cell r="AR18">
            <v>95</v>
          </cell>
          <cell r="AS18" t="str">
            <v>001-Đất ở</v>
          </cell>
          <cell r="AT18">
            <v>0</v>
          </cell>
          <cell r="AU18">
            <v>0</v>
          </cell>
          <cell r="AV18">
            <v>0</v>
          </cell>
          <cell r="AW18">
            <v>150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 t="str">
            <v>NGUYỄN VIẾT THI</v>
          </cell>
          <cell r="BJ18">
            <v>0</v>
          </cell>
          <cell r="BK18" t="str">
            <v>8304092889</v>
          </cell>
          <cell r="BL18">
            <v>0</v>
          </cell>
          <cell r="BM18">
            <v>0</v>
          </cell>
          <cell r="BN18">
            <v>0</v>
          </cell>
          <cell r="BO18" t="str">
            <v>TĐS 116-68 (Lô 17-B2.5), số 134</v>
          </cell>
          <cell r="BP18" t="str">
            <v>Trịnh Lỗi</v>
          </cell>
          <cell r="BQ18" t="str">
            <v>501070420-Tổ 26</v>
          </cell>
          <cell r="BR18" t="str">
            <v>5010704-Phường Khuê Mỹ</v>
          </cell>
          <cell r="BS18" t="str">
            <v>50107-Quận Ngũ Hành Sơn</v>
          </cell>
          <cell r="BT18" t="str">
            <v>501-Đà Nẵng</v>
          </cell>
          <cell r="BU18" t="str">
            <v>X</v>
          </cell>
          <cell r="BV18" t="str">
            <v>CO 268177</v>
          </cell>
          <cell r="BW18">
            <v>43234</v>
          </cell>
          <cell r="BX18">
            <v>116</v>
          </cell>
          <cell r="BY18">
            <v>68</v>
          </cell>
          <cell r="BZ18">
            <v>95</v>
          </cell>
          <cell r="CA18">
            <v>0</v>
          </cell>
          <cell r="CB18" t="str">
            <v>001-Đất ở</v>
          </cell>
          <cell r="CC18">
            <v>150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95</v>
          </cell>
          <cell r="CL18">
            <v>150</v>
          </cell>
          <cell r="CM18" t="str">
            <v>002-Đất ở đô thị</v>
          </cell>
          <cell r="CN18" t="str">
            <v>1449-Trịnh Lỗi</v>
          </cell>
          <cell r="CO18" t="str">
            <v>1449100-Từ đầu đến cuối</v>
          </cell>
          <cell r="CP18" t="str">
            <v>001-Loại đường I</v>
          </cell>
          <cell r="CQ18" t="str">
            <v>VT100-Vị trí 1</v>
          </cell>
        </row>
        <row r="19">
          <cell r="D19" t="str">
            <v>8780151474</v>
          </cell>
          <cell r="E19">
            <v>0</v>
          </cell>
          <cell r="F19">
            <v>0</v>
          </cell>
          <cell r="G19" t="str">
            <v>0047</v>
          </cell>
          <cell r="H19">
            <v>2022</v>
          </cell>
          <cell r="I19">
            <v>0</v>
          </cell>
          <cell r="J19">
            <v>0</v>
          </cell>
          <cell r="K19" t="str">
            <v>Nguyễn Hồng Hòa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 t="str">
            <v>Tổ 08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 t="str">
            <v>501070409-Tổ 08</v>
          </cell>
          <cell r="AI19" t="str">
            <v>Trần Trọng Khiêm</v>
          </cell>
          <cell r="AJ19" t="str">
            <v>TĐS 126-17, số 1</v>
          </cell>
          <cell r="AK19">
            <v>0</v>
          </cell>
          <cell r="AL19">
            <v>0</v>
          </cell>
          <cell r="AM19" t="str">
            <v>X</v>
          </cell>
          <cell r="AN19" t="str">
            <v>CR 922742</v>
          </cell>
          <cell r="AO19">
            <v>43832</v>
          </cell>
          <cell r="AP19">
            <v>126</v>
          </cell>
          <cell r="AQ19">
            <v>17</v>
          </cell>
          <cell r="AR19">
            <v>87.1</v>
          </cell>
          <cell r="AS19" t="str">
            <v>001-Đất ở</v>
          </cell>
          <cell r="AT19">
            <v>0</v>
          </cell>
          <cell r="AU19">
            <v>0</v>
          </cell>
          <cell r="AV19">
            <v>0</v>
          </cell>
          <cell r="AW19">
            <v>150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 t="str">
            <v>Nguyễn Hồng Hòa</v>
          </cell>
          <cell r="BJ19">
            <v>0</v>
          </cell>
          <cell r="BK19" t="str">
            <v>8780151474</v>
          </cell>
          <cell r="BL19">
            <v>0</v>
          </cell>
          <cell r="BM19">
            <v>0</v>
          </cell>
          <cell r="BN19">
            <v>0</v>
          </cell>
          <cell r="BO19" t="str">
            <v>TĐS 126-17, số 1</v>
          </cell>
          <cell r="BP19" t="str">
            <v>Trần Trọng Khiêm</v>
          </cell>
          <cell r="BQ19" t="str">
            <v>501070409-Tổ 08</v>
          </cell>
          <cell r="BR19" t="str">
            <v>5010704-Phường Khuê Mỹ</v>
          </cell>
          <cell r="BS19" t="str">
            <v>50107-Quận Ngũ Hành Sơn</v>
          </cell>
          <cell r="BT19" t="str">
            <v>501-Đà Nẵng</v>
          </cell>
          <cell r="BU19" t="str">
            <v>X</v>
          </cell>
          <cell r="BV19" t="str">
            <v>CR 922742</v>
          </cell>
          <cell r="BW19">
            <v>43832</v>
          </cell>
          <cell r="BX19">
            <v>126</v>
          </cell>
          <cell r="BY19">
            <v>17</v>
          </cell>
          <cell r="BZ19">
            <v>87.1</v>
          </cell>
          <cell r="CA19">
            <v>0</v>
          </cell>
          <cell r="CB19" t="str">
            <v>001-Đất ở</v>
          </cell>
          <cell r="CC19">
            <v>150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87.1</v>
          </cell>
          <cell r="CL19">
            <v>150</v>
          </cell>
          <cell r="CM19" t="str">
            <v>002-Đất ở đô thị</v>
          </cell>
          <cell r="CN19" t="str">
            <v>1442-Trần Trọng Khiêm</v>
          </cell>
          <cell r="CO19" t="str">
            <v>1442100-Từ đầu đến cuối</v>
          </cell>
          <cell r="CP19" t="str">
            <v>001-Loại đường I</v>
          </cell>
          <cell r="CQ19" t="str">
            <v>VT100-Vị trí 1</v>
          </cell>
        </row>
        <row r="20">
          <cell r="D20" t="str">
            <v>8150645587</v>
          </cell>
          <cell r="E20">
            <v>0</v>
          </cell>
          <cell r="F20">
            <v>0</v>
          </cell>
          <cell r="G20" t="str">
            <v>0047</v>
          </cell>
          <cell r="H20">
            <v>2022</v>
          </cell>
          <cell r="I20">
            <v>0</v>
          </cell>
          <cell r="J20">
            <v>0</v>
          </cell>
          <cell r="K20" t="str">
            <v>Trương Minh Đức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 t="str">
            <v>Tổ 08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 t="str">
            <v>501070409-Tổ 08</v>
          </cell>
          <cell r="AI20" t="str">
            <v>Trần Trọng Khiêm</v>
          </cell>
          <cell r="AJ20" t="str">
            <v>TĐS 14-B2.1, số 15</v>
          </cell>
          <cell r="AK20">
            <v>0</v>
          </cell>
          <cell r="AL20">
            <v>0</v>
          </cell>
          <cell r="AM20" t="str">
            <v>X</v>
          </cell>
          <cell r="AN20" t="str">
            <v>CA 508795</v>
          </cell>
          <cell r="AO20">
            <v>42603</v>
          </cell>
          <cell r="AP20">
            <v>14</v>
          </cell>
          <cell r="AQ20" t="str">
            <v>B2.1</v>
          </cell>
          <cell r="AR20">
            <v>85</v>
          </cell>
          <cell r="AS20" t="str">
            <v>001-Đất ở</v>
          </cell>
          <cell r="AT20">
            <v>0</v>
          </cell>
          <cell r="AU20">
            <v>0</v>
          </cell>
          <cell r="AV20">
            <v>0</v>
          </cell>
          <cell r="AW20">
            <v>150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 t="str">
            <v>Trương Minh Đức</v>
          </cell>
          <cell r="BJ20">
            <v>0</v>
          </cell>
          <cell r="BK20" t="str">
            <v>8150645587</v>
          </cell>
          <cell r="BL20">
            <v>0</v>
          </cell>
          <cell r="BM20">
            <v>0</v>
          </cell>
          <cell r="BN20">
            <v>0</v>
          </cell>
          <cell r="BO20" t="str">
            <v>TĐS 14-B2.1, số 15</v>
          </cell>
          <cell r="BP20" t="str">
            <v>Trần Trọng Khiêm</v>
          </cell>
          <cell r="BQ20" t="str">
            <v>501070409-Tổ 08</v>
          </cell>
          <cell r="BR20" t="str">
            <v>5010704-Phường Khuê Mỹ</v>
          </cell>
          <cell r="BS20" t="str">
            <v>50107-Quận Ngũ Hành Sơn</v>
          </cell>
          <cell r="BT20" t="str">
            <v>501-Đà Nẵng</v>
          </cell>
          <cell r="BU20" t="str">
            <v>X</v>
          </cell>
          <cell r="BV20" t="str">
            <v>CA 508795</v>
          </cell>
          <cell r="BW20">
            <v>42603</v>
          </cell>
          <cell r="BX20">
            <v>14</v>
          </cell>
          <cell r="BY20" t="str">
            <v>B2.1</v>
          </cell>
          <cell r="BZ20">
            <v>85</v>
          </cell>
          <cell r="CA20">
            <v>0</v>
          </cell>
          <cell r="CB20" t="str">
            <v>001-Đất ở</v>
          </cell>
          <cell r="CC20">
            <v>150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85</v>
          </cell>
          <cell r="CL20">
            <v>150</v>
          </cell>
          <cell r="CM20" t="str">
            <v>002-Đất ở đô thị</v>
          </cell>
          <cell r="CN20" t="str">
            <v>1442-Trần Trọng Khiêm</v>
          </cell>
          <cell r="CO20" t="str">
            <v>1442100-Từ đầu đến cuối</v>
          </cell>
          <cell r="CP20" t="str">
            <v>001-Loại đường I</v>
          </cell>
          <cell r="CQ20" t="str">
            <v>VT100-Vị trí 1</v>
          </cell>
        </row>
        <row r="21">
          <cell r="D21" t="str">
            <v>8150645587</v>
          </cell>
          <cell r="E21">
            <v>0</v>
          </cell>
          <cell r="F21">
            <v>0</v>
          </cell>
          <cell r="G21" t="str">
            <v>0047</v>
          </cell>
          <cell r="H21">
            <v>2022</v>
          </cell>
          <cell r="I21">
            <v>0</v>
          </cell>
          <cell r="J21">
            <v>0</v>
          </cell>
          <cell r="K21" t="str">
            <v>Trương Minh Đức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 t="str">
            <v>Tổ 08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 t="str">
            <v>501070409-Tổ 08</v>
          </cell>
          <cell r="AI21" t="str">
            <v>Trần Trọng Khiêm</v>
          </cell>
          <cell r="AJ21" t="str">
            <v>TĐS 15-B2.1, số 17</v>
          </cell>
          <cell r="AK21">
            <v>0</v>
          </cell>
          <cell r="AL21">
            <v>0</v>
          </cell>
          <cell r="AM21" t="str">
            <v>X</v>
          </cell>
          <cell r="AN21" t="str">
            <v>CA 508796</v>
          </cell>
          <cell r="AO21">
            <v>42603</v>
          </cell>
          <cell r="AP21">
            <v>15</v>
          </cell>
          <cell r="AQ21" t="str">
            <v>B2.1</v>
          </cell>
          <cell r="AR21">
            <v>85</v>
          </cell>
          <cell r="AS21" t="str">
            <v>001-Đất ở</v>
          </cell>
          <cell r="AT21">
            <v>0</v>
          </cell>
          <cell r="AU21">
            <v>0</v>
          </cell>
          <cell r="AV21">
            <v>0</v>
          </cell>
          <cell r="AW21">
            <v>150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 t="str">
            <v>Trương Minh Đức</v>
          </cell>
          <cell r="BJ21">
            <v>0</v>
          </cell>
          <cell r="BK21" t="str">
            <v>8150645587</v>
          </cell>
          <cell r="BL21">
            <v>0</v>
          </cell>
          <cell r="BM21">
            <v>0</v>
          </cell>
          <cell r="BN21">
            <v>0</v>
          </cell>
          <cell r="BO21" t="str">
            <v>TĐS 15-B2.1, số 17</v>
          </cell>
          <cell r="BP21" t="str">
            <v>Trần Trọng Khiêm</v>
          </cell>
          <cell r="BQ21" t="str">
            <v>501070409-Tổ 08</v>
          </cell>
          <cell r="BR21" t="str">
            <v>5010704-Phường Khuê Mỹ</v>
          </cell>
          <cell r="BS21" t="str">
            <v>50107-Quận Ngũ Hành Sơn</v>
          </cell>
          <cell r="BT21" t="str">
            <v>501-Đà Nẵng</v>
          </cell>
          <cell r="BU21" t="str">
            <v>X</v>
          </cell>
          <cell r="BV21" t="str">
            <v>CA 508796</v>
          </cell>
          <cell r="BW21">
            <v>42603</v>
          </cell>
          <cell r="BX21">
            <v>15</v>
          </cell>
          <cell r="BY21" t="str">
            <v>B2.1</v>
          </cell>
          <cell r="BZ21">
            <v>85</v>
          </cell>
          <cell r="CA21">
            <v>0</v>
          </cell>
          <cell r="CB21" t="str">
            <v>001-Đất ở</v>
          </cell>
          <cell r="CC21">
            <v>150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85</v>
          </cell>
          <cell r="CL21">
            <v>150</v>
          </cell>
          <cell r="CM21" t="str">
            <v>002-Đất ở đô thị</v>
          </cell>
          <cell r="CN21" t="str">
            <v>1442-Trần Trọng Khiêm</v>
          </cell>
          <cell r="CO21" t="str">
            <v>1442100-Từ đầu đến cuối</v>
          </cell>
          <cell r="CP21" t="str">
            <v>001-Loại đường I</v>
          </cell>
          <cell r="CQ21" t="str">
            <v>VT100-Vị trí 1</v>
          </cell>
        </row>
        <row r="22">
          <cell r="D22" t="str">
            <v>8154223089</v>
          </cell>
          <cell r="E22">
            <v>0</v>
          </cell>
          <cell r="F22">
            <v>0</v>
          </cell>
          <cell r="G22" t="str">
            <v>0047</v>
          </cell>
          <cell r="H22">
            <v>2022</v>
          </cell>
          <cell r="I22">
            <v>0</v>
          </cell>
          <cell r="J22">
            <v>0</v>
          </cell>
          <cell r="K22" t="str">
            <v>VÕ ĐỨC THỦY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 t="str">
            <v>Tổ 08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 t="str">
            <v>501070409-Tổ 08</v>
          </cell>
          <cell r="AI22" t="str">
            <v>Mỹ Đa Tây 9</v>
          </cell>
          <cell r="AJ22" t="str">
            <v>TĐS 66-26 (Lô 78-B2.2), số 1</v>
          </cell>
          <cell r="AK22">
            <v>0</v>
          </cell>
          <cell r="AL22">
            <v>0</v>
          </cell>
          <cell r="AM22" t="str">
            <v>X</v>
          </cell>
          <cell r="AN22" t="str">
            <v>CH 629179</v>
          </cell>
          <cell r="AO22">
            <v>42987</v>
          </cell>
          <cell r="AP22">
            <v>66</v>
          </cell>
          <cell r="AQ22">
            <v>26</v>
          </cell>
          <cell r="AR22">
            <v>90</v>
          </cell>
          <cell r="AS22" t="str">
            <v>001-Đất ở</v>
          </cell>
          <cell r="AT22">
            <v>0</v>
          </cell>
          <cell r="AU22">
            <v>0</v>
          </cell>
          <cell r="AV22">
            <v>0</v>
          </cell>
          <cell r="AW22">
            <v>150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 t="str">
            <v>VÕ ĐỨC THỦY</v>
          </cell>
          <cell r="BJ22">
            <v>0</v>
          </cell>
          <cell r="BK22" t="str">
            <v>8154223089</v>
          </cell>
          <cell r="BL22">
            <v>0</v>
          </cell>
          <cell r="BM22">
            <v>0</v>
          </cell>
          <cell r="BN22">
            <v>0</v>
          </cell>
          <cell r="BO22" t="str">
            <v>TĐS 66-26 (Lô 78-B2.2), số 1</v>
          </cell>
          <cell r="BP22" t="str">
            <v>Mỹ Đa Tây 9</v>
          </cell>
          <cell r="BQ22" t="str">
            <v>501070409-Tổ 08</v>
          </cell>
          <cell r="BR22" t="str">
            <v>5010704-Phường Khuê Mỹ</v>
          </cell>
          <cell r="BS22" t="str">
            <v>50107-Quận Ngũ Hành Sơn</v>
          </cell>
          <cell r="BT22" t="str">
            <v>501-Đà Nẵng</v>
          </cell>
          <cell r="BU22" t="str">
            <v>X</v>
          </cell>
          <cell r="BV22" t="str">
            <v>CH 629179</v>
          </cell>
          <cell r="BW22">
            <v>42987</v>
          </cell>
          <cell r="BX22">
            <v>66</v>
          </cell>
          <cell r="BY22">
            <v>26</v>
          </cell>
          <cell r="BZ22">
            <v>90</v>
          </cell>
          <cell r="CA22">
            <v>0</v>
          </cell>
          <cell r="CB22" t="str">
            <v>001-Đất ở</v>
          </cell>
          <cell r="CC22">
            <v>150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90</v>
          </cell>
          <cell r="CL22">
            <v>150</v>
          </cell>
          <cell r="CM22" t="str">
            <v>002-Đất ở đô thị</v>
          </cell>
          <cell r="CN22" t="str">
            <v>1308-Mỹ Đa Tây 9</v>
          </cell>
          <cell r="CO22" t="str">
            <v>1308100-Từ đầu đến cuối</v>
          </cell>
          <cell r="CP22" t="str">
            <v>001-Loại đường I</v>
          </cell>
          <cell r="CQ22" t="str">
            <v>VT100-Vị trí 1</v>
          </cell>
        </row>
        <row r="23">
          <cell r="D23" t="str">
            <v>0401878698</v>
          </cell>
          <cell r="E23">
            <v>0</v>
          </cell>
          <cell r="F23">
            <v>0</v>
          </cell>
          <cell r="G23" t="str">
            <v>0047</v>
          </cell>
          <cell r="H23">
            <v>2022</v>
          </cell>
          <cell r="I23">
            <v>0</v>
          </cell>
          <cell r="J23">
            <v>0</v>
          </cell>
          <cell r="K23" t="str">
            <v>Bùi Thị Tấm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 t="str">
            <v>Tổ 08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 t="str">
            <v>501070409-Tổ 08</v>
          </cell>
          <cell r="AI23" t="str">
            <v>Mỹ Đa Tây 9</v>
          </cell>
          <cell r="AJ23" t="str">
            <v>TĐS 160-17, số 14</v>
          </cell>
          <cell r="AK23">
            <v>0</v>
          </cell>
          <cell r="AL23">
            <v>0</v>
          </cell>
          <cell r="AM23" t="str">
            <v>X</v>
          </cell>
          <cell r="AN23" t="str">
            <v>CK 389471</v>
          </cell>
          <cell r="AO23">
            <v>43111</v>
          </cell>
          <cell r="AP23">
            <v>160</v>
          </cell>
          <cell r="AQ23">
            <v>17</v>
          </cell>
          <cell r="AR23">
            <v>100</v>
          </cell>
          <cell r="AS23" t="str">
            <v>001-Đất ở</v>
          </cell>
          <cell r="AT23">
            <v>0</v>
          </cell>
          <cell r="AU23">
            <v>0</v>
          </cell>
          <cell r="AV23">
            <v>0</v>
          </cell>
          <cell r="AW23">
            <v>150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 t="str">
            <v>Bùi Thị Tấm</v>
          </cell>
          <cell r="BJ23">
            <v>0</v>
          </cell>
          <cell r="BK23" t="str">
            <v>0401878698</v>
          </cell>
          <cell r="BL23">
            <v>0</v>
          </cell>
          <cell r="BM23">
            <v>0</v>
          </cell>
          <cell r="BN23">
            <v>0</v>
          </cell>
          <cell r="BO23" t="str">
            <v>TĐS 160-17, số 14</v>
          </cell>
          <cell r="BP23" t="str">
            <v>Mỹ Đa Tây 9</v>
          </cell>
          <cell r="BQ23" t="str">
            <v>501070409-Tổ 08</v>
          </cell>
          <cell r="BR23" t="str">
            <v>5010704-Phường Khuê Mỹ</v>
          </cell>
          <cell r="BS23" t="str">
            <v>50107-Quận Ngũ Hành Sơn</v>
          </cell>
          <cell r="BT23" t="str">
            <v>501-Đà Nẵng</v>
          </cell>
          <cell r="BU23" t="str">
            <v>X</v>
          </cell>
          <cell r="BV23" t="str">
            <v>CK 389471</v>
          </cell>
          <cell r="BW23">
            <v>43111</v>
          </cell>
          <cell r="BX23">
            <v>160</v>
          </cell>
          <cell r="BY23">
            <v>17</v>
          </cell>
          <cell r="BZ23">
            <v>100</v>
          </cell>
          <cell r="CA23">
            <v>0</v>
          </cell>
          <cell r="CB23" t="str">
            <v>001-Đất ở</v>
          </cell>
          <cell r="CC23">
            <v>150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100</v>
          </cell>
          <cell r="CL23">
            <v>150</v>
          </cell>
          <cell r="CM23" t="str">
            <v>002-Đất ở đô thị</v>
          </cell>
          <cell r="CN23" t="str">
            <v>1308-Mỹ Đa Tây 9</v>
          </cell>
          <cell r="CO23" t="str">
            <v>1308100-Từ đầu đến cuối</v>
          </cell>
          <cell r="CP23" t="str">
            <v>001-Loại đường I</v>
          </cell>
          <cell r="CQ23" t="str">
            <v>VT100-Vị trí 1</v>
          </cell>
        </row>
        <row r="24">
          <cell r="D24" t="str">
            <v>8486498231</v>
          </cell>
          <cell r="E24">
            <v>0</v>
          </cell>
          <cell r="F24">
            <v>0</v>
          </cell>
          <cell r="G24" t="str">
            <v>0047</v>
          </cell>
          <cell r="H24">
            <v>2022</v>
          </cell>
          <cell r="I24">
            <v>0</v>
          </cell>
          <cell r="J24">
            <v>0</v>
          </cell>
          <cell r="K24" t="str">
            <v>Võ Thị Doanh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 t="str">
            <v>Tổ 08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501070409-Tổ 08</v>
          </cell>
          <cell r="AI24" t="str">
            <v>Mỹ Đa Tây 9</v>
          </cell>
          <cell r="AJ24" t="str">
            <v>TĐS 159-17, số 16</v>
          </cell>
          <cell r="AK24">
            <v>0</v>
          </cell>
          <cell r="AL24">
            <v>0</v>
          </cell>
          <cell r="AM24" t="str">
            <v>X</v>
          </cell>
          <cell r="AN24" t="str">
            <v>CC 944957</v>
          </cell>
          <cell r="AO24">
            <v>42507</v>
          </cell>
          <cell r="AP24">
            <v>159</v>
          </cell>
          <cell r="AQ24">
            <v>17</v>
          </cell>
          <cell r="AR24">
            <v>100</v>
          </cell>
          <cell r="AS24" t="str">
            <v>001-Đất ở</v>
          </cell>
          <cell r="AT24">
            <v>0</v>
          </cell>
          <cell r="AU24">
            <v>0</v>
          </cell>
          <cell r="AV24">
            <v>0</v>
          </cell>
          <cell r="AW24">
            <v>150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 t="str">
            <v>Võ Thị Doanh</v>
          </cell>
          <cell r="BJ24">
            <v>0</v>
          </cell>
          <cell r="BK24" t="str">
            <v>8486498231</v>
          </cell>
          <cell r="BL24">
            <v>0</v>
          </cell>
          <cell r="BM24">
            <v>0</v>
          </cell>
          <cell r="BN24">
            <v>0</v>
          </cell>
          <cell r="BO24" t="str">
            <v>TĐS 159-17, số 16</v>
          </cell>
          <cell r="BP24" t="str">
            <v>Mỹ Đa Tây 9</v>
          </cell>
          <cell r="BQ24" t="str">
            <v>501070409-Tổ 08</v>
          </cell>
          <cell r="BR24" t="str">
            <v>5010704-Phường Khuê Mỹ</v>
          </cell>
          <cell r="BS24" t="str">
            <v>50107-Quận Ngũ Hành Sơn</v>
          </cell>
          <cell r="BT24" t="str">
            <v>501-Đà Nẵng</v>
          </cell>
          <cell r="BU24" t="str">
            <v>X</v>
          </cell>
          <cell r="BV24" t="str">
            <v>CC 944957</v>
          </cell>
          <cell r="BW24">
            <v>42507</v>
          </cell>
          <cell r="BX24">
            <v>159</v>
          </cell>
          <cell r="BY24">
            <v>17</v>
          </cell>
          <cell r="BZ24">
            <v>100</v>
          </cell>
          <cell r="CA24">
            <v>0</v>
          </cell>
          <cell r="CB24" t="str">
            <v>001-Đất ở</v>
          </cell>
          <cell r="CC24">
            <v>150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100</v>
          </cell>
          <cell r="CL24">
            <v>150</v>
          </cell>
          <cell r="CM24" t="str">
            <v>002-Đất ở đô thị</v>
          </cell>
          <cell r="CN24" t="str">
            <v>1308-Mỹ Đa Tây 9</v>
          </cell>
          <cell r="CO24" t="str">
            <v>1308100-Từ đầu đến cuối</v>
          </cell>
          <cell r="CP24" t="str">
            <v>001-Loại đường I</v>
          </cell>
          <cell r="CQ24" t="str">
            <v>VT100-Vị trí 1</v>
          </cell>
        </row>
        <row r="25">
          <cell r="D25" t="str">
            <v>0400318679</v>
          </cell>
          <cell r="E25">
            <v>0</v>
          </cell>
          <cell r="F25">
            <v>0</v>
          </cell>
          <cell r="G25" t="str">
            <v>0047</v>
          </cell>
          <cell r="H25">
            <v>2022</v>
          </cell>
          <cell r="I25">
            <v>0</v>
          </cell>
          <cell r="J25">
            <v>0</v>
          </cell>
          <cell r="K25" t="str">
            <v>Phạm Thị Lan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 t="str">
            <v>Tổ 08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 t="str">
            <v>501070409-Tổ 08</v>
          </cell>
          <cell r="AI25" t="str">
            <v>Mỹ Đa Tây 9</v>
          </cell>
          <cell r="AJ25" t="str">
            <v>TĐS 181-17, số 33</v>
          </cell>
          <cell r="AK25">
            <v>0</v>
          </cell>
          <cell r="AL25">
            <v>0</v>
          </cell>
          <cell r="AM25" t="str">
            <v>X</v>
          </cell>
          <cell r="AN25" t="str">
            <v>CO 103022</v>
          </cell>
          <cell r="AO25">
            <v>43319</v>
          </cell>
          <cell r="AP25">
            <v>181</v>
          </cell>
          <cell r="AQ25">
            <v>17</v>
          </cell>
          <cell r="AR25">
            <v>90</v>
          </cell>
          <cell r="AS25" t="str">
            <v>001-Đất ở</v>
          </cell>
          <cell r="AT25">
            <v>0</v>
          </cell>
          <cell r="AU25">
            <v>0</v>
          </cell>
          <cell r="AV25">
            <v>0</v>
          </cell>
          <cell r="AW25">
            <v>150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 t="str">
            <v>Phạm Thị Lan</v>
          </cell>
          <cell r="BJ25">
            <v>0</v>
          </cell>
          <cell r="BK25" t="str">
            <v>0400318679</v>
          </cell>
          <cell r="BL25">
            <v>0</v>
          </cell>
          <cell r="BM25">
            <v>0</v>
          </cell>
          <cell r="BN25">
            <v>0</v>
          </cell>
          <cell r="BO25" t="str">
            <v>TĐS 181-17, số 33</v>
          </cell>
          <cell r="BP25" t="str">
            <v>Mỹ Đa Tây 9</v>
          </cell>
          <cell r="BQ25" t="str">
            <v>501070409-Tổ 08</v>
          </cell>
          <cell r="BR25" t="str">
            <v>5010704-Phường Khuê Mỹ</v>
          </cell>
          <cell r="BS25" t="str">
            <v>50107-Quận Ngũ Hành Sơn</v>
          </cell>
          <cell r="BT25" t="str">
            <v>501-Đà Nẵng</v>
          </cell>
          <cell r="BU25" t="str">
            <v>X</v>
          </cell>
          <cell r="BV25" t="str">
            <v>CO 103022</v>
          </cell>
          <cell r="BW25">
            <v>43319</v>
          </cell>
          <cell r="BX25">
            <v>181</v>
          </cell>
          <cell r="BY25">
            <v>17</v>
          </cell>
          <cell r="BZ25">
            <v>90</v>
          </cell>
          <cell r="CA25">
            <v>0</v>
          </cell>
          <cell r="CB25" t="str">
            <v>001-Đất ở</v>
          </cell>
          <cell r="CC25">
            <v>150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90</v>
          </cell>
          <cell r="CL25">
            <v>150</v>
          </cell>
          <cell r="CM25" t="str">
            <v>002-Đất ở đô thị</v>
          </cell>
          <cell r="CN25" t="str">
            <v>1308-Mỹ Đa Tây 9</v>
          </cell>
          <cell r="CO25" t="str">
            <v>1308100-Từ đầu đến cuối</v>
          </cell>
          <cell r="CP25" t="str">
            <v>001-Loại đường I</v>
          </cell>
          <cell r="CQ25" t="str">
            <v>VT100-Vị trí 1</v>
          </cell>
        </row>
        <row r="26">
          <cell r="D26" t="str">
            <v>8416106748</v>
          </cell>
          <cell r="E26">
            <v>0</v>
          </cell>
          <cell r="F26">
            <v>0</v>
          </cell>
          <cell r="G26" t="str">
            <v>0047</v>
          </cell>
          <cell r="H26">
            <v>2022</v>
          </cell>
          <cell r="I26">
            <v>0</v>
          </cell>
          <cell r="J26">
            <v>0</v>
          </cell>
          <cell r="K26" t="str">
            <v>Lê Minh Hải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 t="str">
            <v>Tổ 42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 t="str">
            <v>50107043C-Tổ 42</v>
          </cell>
          <cell r="AI26" t="str">
            <v>Phạm Khiêm Ích</v>
          </cell>
          <cell r="AJ26" t="str">
            <v>TĐS 20-B2.7, số 55</v>
          </cell>
          <cell r="AK26">
            <v>0</v>
          </cell>
          <cell r="AL26">
            <v>0</v>
          </cell>
          <cell r="AM26" t="str">
            <v>X</v>
          </cell>
          <cell r="AN26" t="str">
            <v>BO 605697</v>
          </cell>
          <cell r="AO26">
            <v>41474</v>
          </cell>
          <cell r="AP26">
            <v>20</v>
          </cell>
          <cell r="AQ26" t="str">
            <v>B2.7</v>
          </cell>
          <cell r="AR26">
            <v>100</v>
          </cell>
          <cell r="AS26" t="str">
            <v>001-Đất ở</v>
          </cell>
          <cell r="AT26">
            <v>0</v>
          </cell>
          <cell r="AU26">
            <v>0</v>
          </cell>
          <cell r="AV26">
            <v>0</v>
          </cell>
          <cell r="AW26">
            <v>150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 t="str">
            <v>Lê Minh Hải</v>
          </cell>
          <cell r="BJ26">
            <v>0</v>
          </cell>
          <cell r="BK26" t="str">
            <v>8416106748</v>
          </cell>
          <cell r="BL26">
            <v>0</v>
          </cell>
          <cell r="BM26">
            <v>0</v>
          </cell>
          <cell r="BN26">
            <v>0</v>
          </cell>
          <cell r="BO26" t="str">
            <v>TĐS 20-B2.7, số 55</v>
          </cell>
          <cell r="BP26" t="str">
            <v>Phạm Khiêm Ích</v>
          </cell>
          <cell r="BQ26" t="str">
            <v>50107043C-Tổ 42</v>
          </cell>
          <cell r="BR26" t="str">
            <v>5010704-Phường Khuê Mỹ</v>
          </cell>
          <cell r="BS26" t="str">
            <v>50107-Quận Ngũ Hành Sơn</v>
          </cell>
          <cell r="BT26" t="str">
            <v>501-Đà Nẵng</v>
          </cell>
          <cell r="BU26" t="str">
            <v>X</v>
          </cell>
          <cell r="BV26" t="str">
            <v>BO 605697</v>
          </cell>
          <cell r="BW26">
            <v>41474</v>
          </cell>
          <cell r="BX26">
            <v>20</v>
          </cell>
          <cell r="BY26" t="str">
            <v>B2.7</v>
          </cell>
          <cell r="BZ26">
            <v>100</v>
          </cell>
          <cell r="CA26">
            <v>0</v>
          </cell>
          <cell r="CB26" t="str">
            <v>001-Đất ở</v>
          </cell>
          <cell r="CC26">
            <v>150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100</v>
          </cell>
          <cell r="CL26">
            <v>150</v>
          </cell>
          <cell r="CM26" t="str">
            <v>002-Đất ở đô thị</v>
          </cell>
          <cell r="CN26" t="str">
            <v>1362-Phạm Khiêm Ích</v>
          </cell>
          <cell r="CO26" t="str">
            <v>1362100-Từ đầu đến cuối</v>
          </cell>
          <cell r="CP26" t="str">
            <v>001-Loại đường I</v>
          </cell>
          <cell r="CQ26" t="str">
            <v>VT100-Vị trí 1</v>
          </cell>
        </row>
        <row r="27">
          <cell r="D27" t="str">
            <v>8039541573</v>
          </cell>
          <cell r="E27">
            <v>0</v>
          </cell>
          <cell r="F27">
            <v>0</v>
          </cell>
          <cell r="G27" t="str">
            <v>0047</v>
          </cell>
          <cell r="H27">
            <v>2022</v>
          </cell>
          <cell r="I27">
            <v>0</v>
          </cell>
          <cell r="J27">
            <v>0</v>
          </cell>
          <cell r="K27" t="str">
            <v>Nguyễn Tường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 t="str">
            <v>Tổ 33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 t="str">
            <v>501070433-Tổ 33</v>
          </cell>
          <cell r="AI27" t="str">
            <v>K20</v>
          </cell>
          <cell r="AJ27" t="str">
            <v>TĐS 16-80, K45/12</v>
          </cell>
          <cell r="AK27">
            <v>0</v>
          </cell>
          <cell r="AL27">
            <v>0</v>
          </cell>
          <cell r="AM27" t="str">
            <v>X</v>
          </cell>
          <cell r="AN27" t="str">
            <v>CO 268188</v>
          </cell>
          <cell r="AO27">
            <v>43245</v>
          </cell>
          <cell r="AP27">
            <v>16</v>
          </cell>
          <cell r="AQ27">
            <v>80</v>
          </cell>
          <cell r="AR27">
            <v>140</v>
          </cell>
          <cell r="AS27" t="str">
            <v>001-Đất ở</v>
          </cell>
          <cell r="AT27">
            <v>0</v>
          </cell>
          <cell r="AU27">
            <v>0</v>
          </cell>
          <cell r="AV27">
            <v>0</v>
          </cell>
          <cell r="AW27">
            <v>150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 t="str">
            <v>Nguyễn Tường</v>
          </cell>
          <cell r="BJ27">
            <v>0</v>
          </cell>
          <cell r="BK27" t="str">
            <v>8039541573</v>
          </cell>
          <cell r="BL27">
            <v>0</v>
          </cell>
          <cell r="BM27">
            <v>0</v>
          </cell>
          <cell r="BN27">
            <v>0</v>
          </cell>
          <cell r="BO27" t="str">
            <v>TĐS 16-80, K45/12</v>
          </cell>
          <cell r="BP27" t="str">
            <v>K20</v>
          </cell>
          <cell r="BQ27" t="str">
            <v>501070433-Tổ 33</v>
          </cell>
          <cell r="BR27" t="str">
            <v>5010704-Phường Khuê Mỹ</v>
          </cell>
          <cell r="BS27" t="str">
            <v>50107-Quận Ngũ Hành Sơn</v>
          </cell>
          <cell r="BT27" t="str">
            <v>501-Đà Nẵng</v>
          </cell>
          <cell r="BU27" t="str">
            <v>X</v>
          </cell>
          <cell r="BV27" t="str">
            <v>CO 268188</v>
          </cell>
          <cell r="BW27">
            <v>43245</v>
          </cell>
          <cell r="BX27">
            <v>16</v>
          </cell>
          <cell r="BY27">
            <v>80</v>
          </cell>
          <cell r="BZ27">
            <v>140</v>
          </cell>
          <cell r="CA27">
            <v>0</v>
          </cell>
          <cell r="CB27" t="str">
            <v>001-Đất ở</v>
          </cell>
          <cell r="CC27">
            <v>150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140</v>
          </cell>
          <cell r="CL27">
            <v>150</v>
          </cell>
          <cell r="CM27" t="str">
            <v>002-Đất ở đô thị</v>
          </cell>
          <cell r="CN27" t="str">
            <v>1202-K20</v>
          </cell>
          <cell r="CO27" t="str">
            <v>1202100-Đoạn từ Lê Văn Hiến đến Nguyễn Đình Chiểu</v>
          </cell>
          <cell r="CP27" t="str">
            <v>001-Loại đường I</v>
          </cell>
          <cell r="CQ27" t="str">
            <v>VT100-Vị trí 1</v>
          </cell>
        </row>
        <row r="28">
          <cell r="D28" t="str">
            <v>0400112484</v>
          </cell>
          <cell r="E28">
            <v>0</v>
          </cell>
          <cell r="F28">
            <v>0</v>
          </cell>
          <cell r="G28" t="str">
            <v>0047</v>
          </cell>
          <cell r="H28">
            <v>2022</v>
          </cell>
          <cell r="I28">
            <v>0</v>
          </cell>
          <cell r="J28">
            <v>0</v>
          </cell>
          <cell r="K28" t="str">
            <v>Nguyễn Văn Cừ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 t="str">
            <v>Tổ 27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 t="str">
            <v>501070406-Tổ 27</v>
          </cell>
          <cell r="AI28" t="str">
            <v>Nghiêm Xuân Yêm</v>
          </cell>
          <cell r="AJ28" t="str">
            <v>TĐS 202-68 (Lô 9-B2.8)</v>
          </cell>
          <cell r="AK28">
            <v>0</v>
          </cell>
          <cell r="AL28">
            <v>0</v>
          </cell>
          <cell r="AM28" t="str">
            <v>X</v>
          </cell>
          <cell r="AN28" t="str">
            <v>CĐ 776749</v>
          </cell>
          <cell r="AO28">
            <v>42577</v>
          </cell>
          <cell r="AP28">
            <v>202</v>
          </cell>
          <cell r="AQ28">
            <v>68</v>
          </cell>
          <cell r="AR28">
            <v>84</v>
          </cell>
          <cell r="AS28" t="str">
            <v>001-Đất ở</v>
          </cell>
          <cell r="AT28">
            <v>0</v>
          </cell>
          <cell r="AU28">
            <v>0</v>
          </cell>
          <cell r="AV28">
            <v>0</v>
          </cell>
          <cell r="AW28">
            <v>150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 t="str">
            <v>Nguyễn Văn Cừ</v>
          </cell>
          <cell r="BJ28">
            <v>0</v>
          </cell>
          <cell r="BK28" t="str">
            <v>0400112484</v>
          </cell>
          <cell r="BL28">
            <v>0</v>
          </cell>
          <cell r="BM28">
            <v>0</v>
          </cell>
          <cell r="BN28">
            <v>0</v>
          </cell>
          <cell r="BO28" t="str">
            <v>TĐS 202-68 (Lô 9-B2.8)</v>
          </cell>
          <cell r="BP28" t="str">
            <v>Nghiêm Xuân Yêm</v>
          </cell>
          <cell r="BQ28" t="str">
            <v>501070406-Tổ 27</v>
          </cell>
          <cell r="BR28" t="str">
            <v>5010704-Phường Khuê Mỹ</v>
          </cell>
          <cell r="BS28" t="str">
            <v>50107-Quận Ngũ Hành Sơn</v>
          </cell>
          <cell r="BT28" t="str">
            <v>501-Đà Nẵng</v>
          </cell>
          <cell r="BU28" t="str">
            <v>X</v>
          </cell>
          <cell r="BV28" t="str">
            <v>CĐ 776749</v>
          </cell>
          <cell r="BW28">
            <v>42577</v>
          </cell>
          <cell r="BX28">
            <v>202</v>
          </cell>
          <cell r="BY28">
            <v>68</v>
          </cell>
          <cell r="BZ28">
            <v>84</v>
          </cell>
          <cell r="CA28">
            <v>0</v>
          </cell>
          <cell r="CB28" t="str">
            <v>001-Đất ở</v>
          </cell>
          <cell r="CC28">
            <v>150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84</v>
          </cell>
          <cell r="CL28">
            <v>150</v>
          </cell>
          <cell r="CM28" t="str">
            <v>002-Đất ở đô thị</v>
          </cell>
          <cell r="CN28" t="str">
            <v>1320-Nghiêm Xuân Yêm</v>
          </cell>
          <cell r="CO28" t="str">
            <v>1320100-Từ đầu đến cuối</v>
          </cell>
          <cell r="CP28" t="str">
            <v>001-Loại đường I</v>
          </cell>
          <cell r="CQ28" t="str">
            <v>VT100-Vị trí 1</v>
          </cell>
        </row>
        <row r="29">
          <cell r="D29" t="str">
            <v>8469701878</v>
          </cell>
          <cell r="E29">
            <v>0</v>
          </cell>
          <cell r="F29">
            <v>0</v>
          </cell>
          <cell r="G29" t="str">
            <v>0047</v>
          </cell>
          <cell r="H29">
            <v>2022</v>
          </cell>
          <cell r="I29">
            <v>0</v>
          </cell>
          <cell r="J29">
            <v>0</v>
          </cell>
          <cell r="K29" t="str">
            <v>Huỳnh Huy Hoàng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 t="str">
            <v>Tổ 25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 t="str">
            <v>501070411-Tổ 25</v>
          </cell>
          <cell r="AI29" t="str">
            <v>Lê Hy Cát</v>
          </cell>
          <cell r="AJ29" t="str">
            <v>TĐS 36-55 (Lô 11-B2.7)</v>
          </cell>
          <cell r="AK29">
            <v>0</v>
          </cell>
          <cell r="AL29">
            <v>0</v>
          </cell>
          <cell r="AM29" t="str">
            <v>X</v>
          </cell>
          <cell r="AN29" t="str">
            <v>CĐ 776580</v>
          </cell>
          <cell r="AO29">
            <v>42593</v>
          </cell>
          <cell r="AP29">
            <v>36</v>
          </cell>
          <cell r="AQ29">
            <v>55</v>
          </cell>
          <cell r="AR29">
            <v>100</v>
          </cell>
          <cell r="AS29" t="str">
            <v>001-Đất ở</v>
          </cell>
          <cell r="AT29">
            <v>0</v>
          </cell>
          <cell r="AU29">
            <v>0</v>
          </cell>
          <cell r="AV29">
            <v>0</v>
          </cell>
          <cell r="AW29">
            <v>150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 t="str">
            <v>Huỳnh Huy Hoàng</v>
          </cell>
          <cell r="BJ29">
            <v>0</v>
          </cell>
          <cell r="BK29" t="str">
            <v>8469701878</v>
          </cell>
          <cell r="BL29">
            <v>0</v>
          </cell>
          <cell r="BM29">
            <v>0</v>
          </cell>
          <cell r="BN29">
            <v>0</v>
          </cell>
          <cell r="BO29" t="str">
            <v>TĐS 36-55 (Lô 11-B2.7)</v>
          </cell>
          <cell r="BP29" t="str">
            <v>Lê Hy Cát</v>
          </cell>
          <cell r="BQ29" t="str">
            <v>501070411-Tổ 25</v>
          </cell>
          <cell r="BR29" t="str">
            <v>5010704-Phường Khuê Mỹ</v>
          </cell>
          <cell r="BS29" t="str">
            <v>50107-Quận Ngũ Hành Sơn</v>
          </cell>
          <cell r="BT29" t="str">
            <v>501-Đà Nẵng</v>
          </cell>
          <cell r="BU29" t="str">
            <v>X</v>
          </cell>
          <cell r="BV29" t="str">
            <v>CĐ 776580</v>
          </cell>
          <cell r="BW29">
            <v>42593</v>
          </cell>
          <cell r="BX29">
            <v>36</v>
          </cell>
          <cell r="BY29">
            <v>55</v>
          </cell>
          <cell r="BZ29">
            <v>100</v>
          </cell>
          <cell r="CA29">
            <v>0</v>
          </cell>
          <cell r="CB29" t="str">
            <v>001-Đất ở</v>
          </cell>
          <cell r="CC29">
            <v>150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100</v>
          </cell>
          <cell r="CL29">
            <v>150</v>
          </cell>
          <cell r="CM29" t="str">
            <v>002-Đất ở đô thị</v>
          </cell>
          <cell r="CN29" t="str">
            <v>1231-Lê Hy Cát</v>
          </cell>
          <cell r="CO29" t="str">
            <v>1231100-Từ đầu đến cuối</v>
          </cell>
          <cell r="CP29" t="str">
            <v>001-Loại đường I</v>
          </cell>
          <cell r="CQ29" t="str">
            <v>VT100-Vị trí 1</v>
          </cell>
        </row>
        <row r="30">
          <cell r="D30" t="str">
            <v>8086877394</v>
          </cell>
          <cell r="E30">
            <v>0</v>
          </cell>
          <cell r="F30">
            <v>0</v>
          </cell>
          <cell r="G30" t="str">
            <v>0047</v>
          </cell>
          <cell r="H30">
            <v>2022</v>
          </cell>
          <cell r="I30">
            <v>0</v>
          </cell>
          <cell r="J30">
            <v>0</v>
          </cell>
          <cell r="K30" t="str">
            <v>Hồ Văn Khanh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 t="str">
            <v>Tổ 14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 t="str">
            <v>501070416-Tổ 14</v>
          </cell>
          <cell r="AI30" t="str">
            <v>Nguyễn Lữ</v>
          </cell>
          <cell r="AJ30" t="str">
            <v>TĐS 196-34, số 80</v>
          </cell>
          <cell r="AK30">
            <v>0</v>
          </cell>
          <cell r="AL30">
            <v>0</v>
          </cell>
          <cell r="AM30" t="str">
            <v>X</v>
          </cell>
          <cell r="AN30" t="str">
            <v>CA 420095</v>
          </cell>
          <cell r="AO30">
            <v>42181</v>
          </cell>
          <cell r="AP30">
            <v>196</v>
          </cell>
          <cell r="AQ30">
            <v>34</v>
          </cell>
          <cell r="AR30">
            <v>90</v>
          </cell>
          <cell r="AS30" t="str">
            <v>001-Đất ở</v>
          </cell>
          <cell r="AT30">
            <v>0</v>
          </cell>
          <cell r="AU30">
            <v>0</v>
          </cell>
          <cell r="AV30">
            <v>0</v>
          </cell>
          <cell r="AW30">
            <v>150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 t="str">
            <v>Hồ Văn Khanh</v>
          </cell>
          <cell r="BJ30">
            <v>0</v>
          </cell>
          <cell r="BK30" t="str">
            <v>8086877394</v>
          </cell>
          <cell r="BL30">
            <v>0</v>
          </cell>
          <cell r="BM30">
            <v>0</v>
          </cell>
          <cell r="BN30">
            <v>0</v>
          </cell>
          <cell r="BO30" t="str">
            <v>TĐS 196-34, số 80</v>
          </cell>
          <cell r="BP30" t="str">
            <v>Nguyễn Lữ</v>
          </cell>
          <cell r="BQ30" t="str">
            <v>501070416-Tổ 14</v>
          </cell>
          <cell r="BR30" t="str">
            <v>5010704-Phường Khuê Mỹ</v>
          </cell>
          <cell r="BS30" t="str">
            <v>50107-Quận Ngũ Hành Sơn</v>
          </cell>
          <cell r="BT30" t="str">
            <v>501-Đà Nẵng</v>
          </cell>
          <cell r="BU30" t="str">
            <v>X</v>
          </cell>
          <cell r="BV30" t="str">
            <v>CA 420095</v>
          </cell>
          <cell r="BW30">
            <v>42181</v>
          </cell>
          <cell r="BX30">
            <v>196</v>
          </cell>
          <cell r="BY30">
            <v>34</v>
          </cell>
          <cell r="BZ30">
            <v>90</v>
          </cell>
          <cell r="CA30">
            <v>0</v>
          </cell>
          <cell r="CB30" t="str">
            <v>001-Đất ở</v>
          </cell>
          <cell r="CC30">
            <v>150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90</v>
          </cell>
          <cell r="CL30">
            <v>150</v>
          </cell>
          <cell r="CM30" t="str">
            <v>002-Đất ở đô thị</v>
          </cell>
          <cell r="CN30" t="str">
            <v>1338-Nguyễn Lữ</v>
          </cell>
          <cell r="CO30" t="str">
            <v>1338100-Từ đầu đến cuối</v>
          </cell>
          <cell r="CP30" t="str">
            <v>001-Loại đường I</v>
          </cell>
          <cell r="CQ30" t="str">
            <v>VT100-Vị trí 1</v>
          </cell>
        </row>
        <row r="31">
          <cell r="D31" t="str">
            <v>8113289757</v>
          </cell>
          <cell r="E31">
            <v>0</v>
          </cell>
          <cell r="F31">
            <v>0</v>
          </cell>
          <cell r="G31" t="str">
            <v>0047</v>
          </cell>
          <cell r="H31">
            <v>2022</v>
          </cell>
          <cell r="I31">
            <v>0</v>
          </cell>
          <cell r="J31">
            <v>0</v>
          </cell>
          <cell r="K31" t="str">
            <v>Nguyễn Thị Hoàng Oanh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 t="str">
            <v>Tổ 21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 t="str">
            <v>501070425-Tổ 21</v>
          </cell>
          <cell r="AI31" t="str">
            <v>Trần Hoành (từ Lê Văn Hiến đến Nguyễn Đình Chiểu)</v>
          </cell>
          <cell r="AJ31" t="str">
            <v>TĐS 96-58, H7/44/K22</v>
          </cell>
          <cell r="AK31">
            <v>0</v>
          </cell>
          <cell r="AL31">
            <v>0</v>
          </cell>
          <cell r="AM31" t="str">
            <v>X</v>
          </cell>
          <cell r="AN31" t="str">
            <v>CK 389791</v>
          </cell>
          <cell r="AO31">
            <v>43097</v>
          </cell>
          <cell r="AP31">
            <v>96</v>
          </cell>
          <cell r="AQ31">
            <v>58</v>
          </cell>
          <cell r="AR31">
            <v>85.8</v>
          </cell>
          <cell r="AS31" t="str">
            <v>001-Đất ở</v>
          </cell>
          <cell r="AT31">
            <v>0</v>
          </cell>
          <cell r="AU31">
            <v>0</v>
          </cell>
          <cell r="AV31">
            <v>0</v>
          </cell>
          <cell r="AW31">
            <v>150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 t="str">
            <v>Nguyễn Thị Hoàng Oanh</v>
          </cell>
          <cell r="BJ31">
            <v>0</v>
          </cell>
          <cell r="BK31" t="str">
            <v>8113289757</v>
          </cell>
          <cell r="BL31">
            <v>0</v>
          </cell>
          <cell r="BM31">
            <v>0</v>
          </cell>
          <cell r="BN31">
            <v>0</v>
          </cell>
          <cell r="BO31" t="str">
            <v>TĐS 96-58, H7/44/K22</v>
          </cell>
          <cell r="BP31" t="str">
            <v>Trần Hoành (từ Lê Văn Hiến đến Nguyễn Đình Chiểu)</v>
          </cell>
          <cell r="BQ31" t="str">
            <v>501070425-Tổ 21</v>
          </cell>
          <cell r="BR31" t="str">
            <v>5010704-Phường Khuê Mỹ</v>
          </cell>
          <cell r="BS31" t="str">
            <v>50107-Quận Ngũ Hành Sơn</v>
          </cell>
          <cell r="BT31" t="str">
            <v>501-Đà Nẵng</v>
          </cell>
          <cell r="BU31" t="str">
            <v>X</v>
          </cell>
          <cell r="BV31" t="str">
            <v>CK 389791</v>
          </cell>
          <cell r="BW31">
            <v>43097</v>
          </cell>
          <cell r="BX31">
            <v>96</v>
          </cell>
          <cell r="BY31">
            <v>58</v>
          </cell>
          <cell r="BZ31">
            <v>85.8</v>
          </cell>
          <cell r="CA31">
            <v>0</v>
          </cell>
          <cell r="CB31" t="str">
            <v>001-Đất ở</v>
          </cell>
          <cell r="CC31">
            <v>150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85.8</v>
          </cell>
          <cell r="CL31">
            <v>150</v>
          </cell>
          <cell r="CM31" t="str">
            <v>002-Đất ở đô thị</v>
          </cell>
          <cell r="CN31" t="str">
            <v>1435-Trần Hoành (từ Lê Văn Hiến đến Nguyễn Đình Chiểu)</v>
          </cell>
          <cell r="CO31" t="str">
            <v>1435100-Từ đầu đến cuối</v>
          </cell>
          <cell r="CP31" t="str">
            <v>001-Loại đường I</v>
          </cell>
          <cell r="CQ31" t="str">
            <v>VT100-Vị trí 1</v>
          </cell>
        </row>
        <row r="32">
          <cell r="D32" t="str">
            <v>0402018430</v>
          </cell>
          <cell r="E32">
            <v>0</v>
          </cell>
          <cell r="F32">
            <v>0</v>
          </cell>
          <cell r="G32" t="str">
            <v>0047</v>
          </cell>
          <cell r="H32">
            <v>2022</v>
          </cell>
          <cell r="I32">
            <v>0</v>
          </cell>
          <cell r="J32">
            <v>0</v>
          </cell>
          <cell r="K32" t="str">
            <v>Trần thị Thanh Vân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 t="str">
            <v>Tổ 36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 t="str">
            <v>50107044T-Tổ 36</v>
          </cell>
          <cell r="AI32" t="str">
            <v>Nghiêm Xuân Yêm</v>
          </cell>
          <cell r="AJ32" t="str">
            <v>TĐS 97-89</v>
          </cell>
          <cell r="AK32">
            <v>0</v>
          </cell>
          <cell r="AL32">
            <v>0</v>
          </cell>
          <cell r="AM32" t="str">
            <v>X</v>
          </cell>
          <cell r="AN32" t="str">
            <v>CO 160216</v>
          </cell>
          <cell r="AO32">
            <v>43350</v>
          </cell>
          <cell r="AP32">
            <v>97</v>
          </cell>
          <cell r="AQ32">
            <v>89</v>
          </cell>
          <cell r="AR32">
            <v>131.30000000000001</v>
          </cell>
          <cell r="AS32" t="str">
            <v>001-Đất ở</v>
          </cell>
          <cell r="AT32">
            <v>0</v>
          </cell>
          <cell r="AU32">
            <v>0</v>
          </cell>
          <cell r="AV32">
            <v>0</v>
          </cell>
          <cell r="AW32">
            <v>150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 t="str">
            <v>Trần thị Thanh Vân</v>
          </cell>
          <cell r="BJ32">
            <v>0</v>
          </cell>
          <cell r="BK32" t="str">
            <v>0402018430</v>
          </cell>
          <cell r="BL32">
            <v>0</v>
          </cell>
          <cell r="BM32">
            <v>0</v>
          </cell>
          <cell r="BN32">
            <v>0</v>
          </cell>
          <cell r="BO32" t="str">
            <v>TĐS 97-89</v>
          </cell>
          <cell r="BP32" t="str">
            <v>Nghiêm Xuân Yêm</v>
          </cell>
          <cell r="BQ32" t="str">
            <v>50107044T-Tổ 36</v>
          </cell>
          <cell r="BR32" t="str">
            <v>5010704-Phường Khuê Mỹ</v>
          </cell>
          <cell r="BS32" t="str">
            <v>50107-Quận Ngũ Hành Sơn</v>
          </cell>
          <cell r="BT32" t="str">
            <v>501-Đà Nẵng</v>
          </cell>
          <cell r="BU32" t="str">
            <v>X</v>
          </cell>
          <cell r="BV32" t="str">
            <v>CO 160216</v>
          </cell>
          <cell r="BW32">
            <v>43350</v>
          </cell>
          <cell r="BX32">
            <v>97</v>
          </cell>
          <cell r="BY32">
            <v>89</v>
          </cell>
          <cell r="BZ32">
            <v>131.30000000000001</v>
          </cell>
          <cell r="CA32">
            <v>0</v>
          </cell>
          <cell r="CB32" t="str">
            <v>001-Đất ở</v>
          </cell>
          <cell r="CC32">
            <v>150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131.30000000000001</v>
          </cell>
          <cell r="CL32">
            <v>150</v>
          </cell>
          <cell r="CM32" t="str">
            <v>002-Đất ở đô thị</v>
          </cell>
          <cell r="CN32" t="str">
            <v>1320-Nghiêm Xuân Yêm</v>
          </cell>
          <cell r="CO32" t="str">
            <v>1320100-Từ đầu đến cuối</v>
          </cell>
          <cell r="CP32" t="str">
            <v>001-Loại đường I</v>
          </cell>
          <cell r="CQ32" t="str">
            <v>VT200-Vị trí 2</v>
          </cell>
        </row>
        <row r="33">
          <cell r="D33" t="str">
            <v>0402046572</v>
          </cell>
          <cell r="E33">
            <v>0</v>
          </cell>
          <cell r="F33">
            <v>0</v>
          </cell>
          <cell r="G33" t="str">
            <v>0047</v>
          </cell>
          <cell r="H33">
            <v>2022</v>
          </cell>
          <cell r="I33">
            <v>0</v>
          </cell>
          <cell r="J33">
            <v>0</v>
          </cell>
          <cell r="K33" t="str">
            <v>Nguyễn Thị Thúy Liễu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 t="str">
            <v>Tổ 27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 t="str">
            <v>501070406-Tổ 27</v>
          </cell>
          <cell r="AI33" t="str">
            <v>Dương Tử Giang</v>
          </cell>
          <cell r="AJ33" t="str">
            <v>TĐS 91-67, số 25</v>
          </cell>
          <cell r="AK33">
            <v>0</v>
          </cell>
          <cell r="AL33">
            <v>0</v>
          </cell>
          <cell r="AM33" t="str">
            <v>X</v>
          </cell>
          <cell r="AN33" t="str">
            <v>CP 899989</v>
          </cell>
          <cell r="AO33">
            <v>43571</v>
          </cell>
          <cell r="AP33">
            <v>91</v>
          </cell>
          <cell r="AQ33">
            <v>67</v>
          </cell>
          <cell r="AR33">
            <v>90</v>
          </cell>
          <cell r="AS33" t="str">
            <v>001-Đất ở</v>
          </cell>
          <cell r="AT33">
            <v>0</v>
          </cell>
          <cell r="AU33">
            <v>0</v>
          </cell>
          <cell r="AV33">
            <v>0</v>
          </cell>
          <cell r="AW33">
            <v>150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 t="str">
            <v>Nguyễn Thị Thúy Liễu</v>
          </cell>
          <cell r="BJ33">
            <v>0</v>
          </cell>
          <cell r="BK33" t="str">
            <v>0402046572</v>
          </cell>
          <cell r="BL33">
            <v>0</v>
          </cell>
          <cell r="BM33">
            <v>0</v>
          </cell>
          <cell r="BN33">
            <v>0</v>
          </cell>
          <cell r="BO33" t="str">
            <v>TĐS 91-67, số 25</v>
          </cell>
          <cell r="BP33" t="str">
            <v>Dương Tử Giang</v>
          </cell>
          <cell r="BQ33" t="str">
            <v>501070406-Tổ 27</v>
          </cell>
          <cell r="BR33" t="str">
            <v>5010704-Phường Khuê Mỹ</v>
          </cell>
          <cell r="BS33" t="str">
            <v>50107-Quận Ngũ Hành Sơn</v>
          </cell>
          <cell r="BT33" t="str">
            <v>501-Đà Nẵng</v>
          </cell>
          <cell r="BU33" t="str">
            <v>X</v>
          </cell>
          <cell r="BV33" t="str">
            <v>CP 899989</v>
          </cell>
          <cell r="BW33">
            <v>43571</v>
          </cell>
          <cell r="BX33">
            <v>91</v>
          </cell>
          <cell r="BY33">
            <v>67</v>
          </cell>
          <cell r="BZ33">
            <v>90</v>
          </cell>
          <cell r="CA33">
            <v>0</v>
          </cell>
          <cell r="CB33" t="str">
            <v>001-Đất ở</v>
          </cell>
          <cell r="CC33">
            <v>150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90</v>
          </cell>
          <cell r="CL33">
            <v>150</v>
          </cell>
          <cell r="CM33" t="str">
            <v>002-Đất ở đô thị</v>
          </cell>
          <cell r="CN33" t="str">
            <v>1103-Dương Tử Giang</v>
          </cell>
          <cell r="CO33" t="str">
            <v>1103100-Từ đầu đến cuối</v>
          </cell>
          <cell r="CP33" t="str">
            <v>001-Loại đường I</v>
          </cell>
          <cell r="CQ33" t="str">
            <v>VT100-Vị trí 1</v>
          </cell>
        </row>
        <row r="34">
          <cell r="D34" t="str">
            <v>8519260445</v>
          </cell>
          <cell r="E34">
            <v>0</v>
          </cell>
          <cell r="F34">
            <v>0</v>
          </cell>
          <cell r="G34" t="str">
            <v>0047</v>
          </cell>
          <cell r="H34">
            <v>2022</v>
          </cell>
          <cell r="I34">
            <v>0</v>
          </cell>
          <cell r="J34">
            <v>0</v>
          </cell>
          <cell r="K34" t="str">
            <v>Nguyễn Cao Nhân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 t="str">
            <v>Tổ 13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 t="str">
            <v>501070424-Tổ 13</v>
          </cell>
          <cell r="AI34" t="str">
            <v>Mỹ Đa Tây 8</v>
          </cell>
          <cell r="AJ34" t="str">
            <v>TĐS 96-33, số 18</v>
          </cell>
          <cell r="AK34">
            <v>0</v>
          </cell>
          <cell r="AL34">
            <v>0</v>
          </cell>
          <cell r="AM34" t="str">
            <v>X</v>
          </cell>
          <cell r="AN34" t="str">
            <v>BE 579974</v>
          </cell>
          <cell r="AO34">
            <v>40651</v>
          </cell>
          <cell r="AP34">
            <v>96</v>
          </cell>
          <cell r="AQ34">
            <v>33</v>
          </cell>
          <cell r="AR34">
            <v>100</v>
          </cell>
          <cell r="AS34" t="str">
            <v>001-Đất ở</v>
          </cell>
          <cell r="AT34">
            <v>0</v>
          </cell>
          <cell r="AU34">
            <v>0</v>
          </cell>
          <cell r="AV34">
            <v>0</v>
          </cell>
          <cell r="AW34">
            <v>150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 t="str">
            <v>Nguyễn Cao Nhân</v>
          </cell>
          <cell r="BJ34">
            <v>0</v>
          </cell>
          <cell r="BK34" t="str">
            <v>8519260445</v>
          </cell>
          <cell r="BL34">
            <v>0</v>
          </cell>
          <cell r="BM34">
            <v>0</v>
          </cell>
          <cell r="BN34">
            <v>0</v>
          </cell>
          <cell r="BO34" t="str">
            <v>TĐS 96-33, số 18</v>
          </cell>
          <cell r="BP34" t="str">
            <v>Mỹ Đa Tây 8</v>
          </cell>
          <cell r="BQ34" t="str">
            <v>501070424-Tổ 13</v>
          </cell>
          <cell r="BR34" t="str">
            <v>5010704-Phường Khuê Mỹ</v>
          </cell>
          <cell r="BS34" t="str">
            <v>50107-Quận Ngũ Hành Sơn</v>
          </cell>
          <cell r="BT34" t="str">
            <v>501-Đà Nẵng</v>
          </cell>
          <cell r="BU34" t="str">
            <v>X</v>
          </cell>
          <cell r="BV34" t="str">
            <v>BE 579974</v>
          </cell>
          <cell r="BW34">
            <v>40651</v>
          </cell>
          <cell r="BX34">
            <v>96</v>
          </cell>
          <cell r="BY34">
            <v>33</v>
          </cell>
          <cell r="BZ34">
            <v>100</v>
          </cell>
          <cell r="CA34">
            <v>0</v>
          </cell>
          <cell r="CB34" t="str">
            <v>001-Đất ở</v>
          </cell>
          <cell r="CC34">
            <v>150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100</v>
          </cell>
          <cell r="CL34">
            <v>150</v>
          </cell>
          <cell r="CM34" t="str">
            <v>002-Đất ở đô thị</v>
          </cell>
          <cell r="CN34" t="str">
            <v>1307-Mỹ Đa Tây 8</v>
          </cell>
          <cell r="CO34" t="str">
            <v>1307100-Từ đầu đến cuối</v>
          </cell>
          <cell r="CP34" t="str">
            <v>001-Loại đường I</v>
          </cell>
          <cell r="CQ34" t="str">
            <v>VT100-Vị trí 1</v>
          </cell>
        </row>
        <row r="35">
          <cell r="D35" t="str">
            <v>0400320396</v>
          </cell>
          <cell r="E35">
            <v>0</v>
          </cell>
          <cell r="F35">
            <v>0</v>
          </cell>
          <cell r="G35" t="str">
            <v>0047</v>
          </cell>
          <cell r="H35">
            <v>2022</v>
          </cell>
          <cell r="I35">
            <v>0</v>
          </cell>
          <cell r="J35">
            <v>0</v>
          </cell>
          <cell r="K35" t="str">
            <v>Đặng Văn Diên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 t="str">
            <v>Tổ 26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 t="str">
            <v>501070420-Tổ 26</v>
          </cell>
          <cell r="AI35" t="str">
            <v>Đoàn Khuê</v>
          </cell>
          <cell r="AJ35" t="str">
            <v>TĐS 222-57, số 173</v>
          </cell>
          <cell r="AK35">
            <v>0</v>
          </cell>
          <cell r="AL35">
            <v>0</v>
          </cell>
          <cell r="AM35" t="str">
            <v>X</v>
          </cell>
          <cell r="AN35" t="str">
            <v>CP 846431</v>
          </cell>
          <cell r="AO35">
            <v>43460</v>
          </cell>
          <cell r="AP35">
            <v>222</v>
          </cell>
          <cell r="AQ35">
            <v>57</v>
          </cell>
          <cell r="AR35">
            <v>90</v>
          </cell>
          <cell r="AS35" t="str">
            <v>001-Đất ở</v>
          </cell>
          <cell r="AT35">
            <v>0</v>
          </cell>
          <cell r="AU35">
            <v>0</v>
          </cell>
          <cell r="AV35">
            <v>0</v>
          </cell>
          <cell r="AW35">
            <v>150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 t="str">
            <v>Đặng Văn Diên</v>
          </cell>
          <cell r="BJ35">
            <v>0</v>
          </cell>
          <cell r="BK35" t="str">
            <v>0400320396</v>
          </cell>
          <cell r="BL35">
            <v>0</v>
          </cell>
          <cell r="BM35">
            <v>0</v>
          </cell>
          <cell r="BN35">
            <v>0</v>
          </cell>
          <cell r="BO35" t="str">
            <v>TĐS 222-57, số 173</v>
          </cell>
          <cell r="BP35" t="str">
            <v>Đoàn Khuê</v>
          </cell>
          <cell r="BQ35" t="str">
            <v>501070420-Tổ 26</v>
          </cell>
          <cell r="BR35" t="str">
            <v>5010704-Phường Khuê Mỹ</v>
          </cell>
          <cell r="BS35" t="str">
            <v>50107-Quận Ngũ Hành Sơn</v>
          </cell>
          <cell r="BT35" t="str">
            <v>501-Đà Nẵng</v>
          </cell>
          <cell r="BU35" t="str">
            <v>X</v>
          </cell>
          <cell r="BV35" t="str">
            <v>CP 846431</v>
          </cell>
          <cell r="BW35">
            <v>43460</v>
          </cell>
          <cell r="BX35">
            <v>222</v>
          </cell>
          <cell r="BY35">
            <v>57</v>
          </cell>
          <cell r="BZ35">
            <v>90</v>
          </cell>
          <cell r="CA35">
            <v>0</v>
          </cell>
          <cell r="CB35" t="str">
            <v>001-Đất ở</v>
          </cell>
          <cell r="CC35">
            <v>150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90</v>
          </cell>
          <cell r="CL35">
            <v>150</v>
          </cell>
          <cell r="CM35" t="str">
            <v>002-Đất ở đô thị</v>
          </cell>
          <cell r="CN35" t="str">
            <v>1143-Đoàn Khuê</v>
          </cell>
          <cell r="CO35" t="str">
            <v>1143100-Từ đầu đến cuối</v>
          </cell>
          <cell r="CP35" t="str">
            <v>001-Loại đường I</v>
          </cell>
          <cell r="CQ35" t="str">
            <v>VT100-Vị trí 1</v>
          </cell>
        </row>
        <row r="36">
          <cell r="D36" t="str">
            <v>8452570955</v>
          </cell>
          <cell r="E36">
            <v>0</v>
          </cell>
          <cell r="F36">
            <v>0</v>
          </cell>
          <cell r="G36" t="str">
            <v>0047</v>
          </cell>
          <cell r="H36">
            <v>2022</v>
          </cell>
          <cell r="I36">
            <v>0</v>
          </cell>
          <cell r="J36">
            <v>0</v>
          </cell>
          <cell r="K36" t="str">
            <v>TRƯƠNG CÔNG THÁI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 t="str">
            <v>Tổ 21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 t="str">
            <v>501070425-Tổ 21</v>
          </cell>
          <cell r="AI36" t="str">
            <v>Trần Hoành (từ Lê Văn Hiến đến Nguyễn Đình Chiểu)</v>
          </cell>
          <cell r="AJ36" t="str">
            <v>TĐS 74-58, K22/19</v>
          </cell>
          <cell r="AK36">
            <v>0</v>
          </cell>
          <cell r="AL36">
            <v>0</v>
          </cell>
          <cell r="AM36" t="str">
            <v>X</v>
          </cell>
          <cell r="AN36" t="str">
            <v>BT 992812</v>
          </cell>
          <cell r="AO36">
            <v>41865</v>
          </cell>
          <cell r="AP36" t="str">
            <v>74</v>
          </cell>
          <cell r="AQ36" t="str">
            <v>58</v>
          </cell>
          <cell r="AR36">
            <v>344</v>
          </cell>
          <cell r="AS36" t="str">
            <v>001-Đất ở</v>
          </cell>
          <cell r="AT36">
            <v>0</v>
          </cell>
          <cell r="AU36">
            <v>0</v>
          </cell>
          <cell r="AV36">
            <v>0</v>
          </cell>
          <cell r="AW36">
            <v>150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 t="str">
            <v>TRƯƠNG CÔNG THÁI</v>
          </cell>
          <cell r="BJ36">
            <v>0</v>
          </cell>
          <cell r="BK36" t="str">
            <v>8452570955</v>
          </cell>
          <cell r="BL36">
            <v>0</v>
          </cell>
          <cell r="BM36">
            <v>0</v>
          </cell>
          <cell r="BN36">
            <v>0</v>
          </cell>
          <cell r="BO36" t="str">
            <v>TĐS 74-58, K22/19</v>
          </cell>
          <cell r="BP36" t="str">
            <v>Trần Hoành (từ Lê Văn Hiến đến Nguyễn Đình Chiểu)</v>
          </cell>
          <cell r="BQ36" t="str">
            <v>501070425-Tổ 21</v>
          </cell>
          <cell r="BR36" t="str">
            <v>5010704-Phường Khuê Mỹ</v>
          </cell>
          <cell r="BS36" t="str">
            <v>50107-Quận Ngũ Hành Sơn</v>
          </cell>
          <cell r="BT36" t="str">
            <v>501-Đà Nẵng</v>
          </cell>
          <cell r="BU36" t="str">
            <v>X</v>
          </cell>
          <cell r="BV36" t="str">
            <v>BT 992812</v>
          </cell>
          <cell r="BW36">
            <v>41865</v>
          </cell>
          <cell r="BX36" t="str">
            <v>74</v>
          </cell>
          <cell r="BY36" t="str">
            <v>58</v>
          </cell>
          <cell r="BZ36">
            <v>344</v>
          </cell>
          <cell r="CA36">
            <v>0</v>
          </cell>
          <cell r="CB36" t="str">
            <v>001-Đất ở</v>
          </cell>
          <cell r="CC36">
            <v>150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344</v>
          </cell>
          <cell r="CL36">
            <v>150</v>
          </cell>
          <cell r="CM36" t="str">
            <v>002-Đất ở đô thị</v>
          </cell>
          <cell r="CN36" t="str">
            <v>1435-Trần Hoành (từ Lê Văn Hiến đến Nguyễn Đình Chiểu)</v>
          </cell>
          <cell r="CO36" t="str">
            <v>1435100-Từ đầu đến cuối</v>
          </cell>
          <cell r="CP36" t="str">
            <v>001-Loại đường I</v>
          </cell>
          <cell r="CQ36" t="str">
            <v>VT300-Vị trí 3</v>
          </cell>
        </row>
        <row r="37">
          <cell r="D37" t="str">
            <v>8445988389</v>
          </cell>
          <cell r="E37">
            <v>0</v>
          </cell>
          <cell r="F37">
            <v>0</v>
          </cell>
          <cell r="G37" t="str">
            <v>0047</v>
          </cell>
          <cell r="H37">
            <v>2022</v>
          </cell>
          <cell r="I37">
            <v>0</v>
          </cell>
          <cell r="J37">
            <v>0</v>
          </cell>
          <cell r="K37" t="str">
            <v>Trần Văn Thanh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 t="str">
            <v>Tổ 08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 t="str">
            <v>501070409-Tổ 08</v>
          </cell>
          <cell r="AI37" t="str">
            <v>Doãn Uẩn</v>
          </cell>
          <cell r="AJ37" t="str">
            <v>TĐS 148-17</v>
          </cell>
          <cell r="AK37">
            <v>0</v>
          </cell>
          <cell r="AL37">
            <v>0</v>
          </cell>
          <cell r="AM37" t="str">
            <v>X</v>
          </cell>
          <cell r="AN37" t="str">
            <v>CĐ 962045</v>
          </cell>
          <cell r="AO37">
            <v>42634</v>
          </cell>
          <cell r="AP37">
            <v>148</v>
          </cell>
          <cell r="AQ37">
            <v>17</v>
          </cell>
          <cell r="AR37">
            <v>98.2</v>
          </cell>
          <cell r="AS37" t="str">
            <v>001-Đất ở</v>
          </cell>
          <cell r="AT37">
            <v>0</v>
          </cell>
          <cell r="AU37">
            <v>0</v>
          </cell>
          <cell r="AV37">
            <v>0</v>
          </cell>
          <cell r="AW37">
            <v>150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 t="str">
            <v>Trần Văn Thanh</v>
          </cell>
          <cell r="BJ37">
            <v>0</v>
          </cell>
          <cell r="BK37" t="str">
            <v>8445988389</v>
          </cell>
          <cell r="BL37">
            <v>0</v>
          </cell>
          <cell r="BM37">
            <v>0</v>
          </cell>
          <cell r="BN37">
            <v>0</v>
          </cell>
          <cell r="BO37" t="str">
            <v>TĐS 148-17</v>
          </cell>
          <cell r="BP37" t="str">
            <v>Doãn Uẩn</v>
          </cell>
          <cell r="BQ37" t="str">
            <v>501070409-Tổ 08</v>
          </cell>
          <cell r="BR37" t="str">
            <v>5010704-Phường Khuê Mỹ</v>
          </cell>
          <cell r="BS37" t="str">
            <v>50107-Quận Ngũ Hành Sơn</v>
          </cell>
          <cell r="BT37" t="str">
            <v>501-Đà Nẵng</v>
          </cell>
          <cell r="BU37" t="str">
            <v>X</v>
          </cell>
          <cell r="BV37" t="str">
            <v>CĐ 962045</v>
          </cell>
          <cell r="BW37">
            <v>42634</v>
          </cell>
          <cell r="BX37">
            <v>148</v>
          </cell>
          <cell r="BY37">
            <v>17</v>
          </cell>
          <cell r="BZ37">
            <v>98.2</v>
          </cell>
          <cell r="CA37">
            <v>0</v>
          </cell>
          <cell r="CB37" t="str">
            <v>001-Đất ở</v>
          </cell>
          <cell r="CC37">
            <v>150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98.2</v>
          </cell>
          <cell r="CL37">
            <v>150</v>
          </cell>
          <cell r="CM37" t="str">
            <v>002-Đất ở đô thị</v>
          </cell>
          <cell r="CN37" t="str">
            <v>1098-Doãn Uẩn</v>
          </cell>
          <cell r="CO37" t="str">
            <v>1098100-Từ đầu đến cuối</v>
          </cell>
          <cell r="CP37" t="str">
            <v>001-Loại đường I</v>
          </cell>
          <cell r="CQ37" t="str">
            <v>VT100-Vị trí 1</v>
          </cell>
        </row>
        <row r="38">
          <cell r="D38" t="str">
            <v>8029304936</v>
          </cell>
          <cell r="E38">
            <v>0</v>
          </cell>
          <cell r="F38">
            <v>0</v>
          </cell>
          <cell r="G38" t="str">
            <v>0047</v>
          </cell>
          <cell r="H38">
            <v>2022</v>
          </cell>
          <cell r="I38">
            <v>0</v>
          </cell>
          <cell r="J38">
            <v>0</v>
          </cell>
          <cell r="K38" t="str">
            <v>Trần Cao Linh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 t="str">
            <v>Tổ 08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 t="str">
            <v>501070409-Tổ 08</v>
          </cell>
          <cell r="AI38" t="str">
            <v>Doãn Uẩn</v>
          </cell>
          <cell r="AJ38" t="str">
            <v>TĐS 50-26, số 19</v>
          </cell>
          <cell r="AK38">
            <v>0</v>
          </cell>
          <cell r="AL38">
            <v>0</v>
          </cell>
          <cell r="AM38" t="str">
            <v>X</v>
          </cell>
          <cell r="AN38" t="str">
            <v>CO 268813</v>
          </cell>
          <cell r="AO38">
            <v>43238</v>
          </cell>
          <cell r="AP38">
            <v>50</v>
          </cell>
          <cell r="AQ38">
            <v>26</v>
          </cell>
          <cell r="AR38">
            <v>146.1</v>
          </cell>
          <cell r="AS38" t="str">
            <v>001-Đất ở</v>
          </cell>
          <cell r="AT38">
            <v>0</v>
          </cell>
          <cell r="AU38">
            <v>0</v>
          </cell>
          <cell r="AV38">
            <v>0</v>
          </cell>
          <cell r="AW38">
            <v>150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 t="str">
            <v>Trần Cao Linh</v>
          </cell>
          <cell r="BJ38">
            <v>0</v>
          </cell>
          <cell r="BK38" t="str">
            <v>8029304936</v>
          </cell>
          <cell r="BL38">
            <v>0</v>
          </cell>
          <cell r="BM38">
            <v>0</v>
          </cell>
          <cell r="BN38">
            <v>0</v>
          </cell>
          <cell r="BO38" t="str">
            <v>TĐS 50-26, số 19</v>
          </cell>
          <cell r="BP38" t="str">
            <v>Doãn Uẩn</v>
          </cell>
          <cell r="BQ38" t="str">
            <v>501070409-Tổ 08</v>
          </cell>
          <cell r="BR38" t="str">
            <v>5010704-Phường Khuê Mỹ</v>
          </cell>
          <cell r="BS38" t="str">
            <v>50107-Quận Ngũ Hành Sơn</v>
          </cell>
          <cell r="BT38" t="str">
            <v>501-Đà Nẵng</v>
          </cell>
          <cell r="BU38" t="str">
            <v>X</v>
          </cell>
          <cell r="BV38" t="str">
            <v>CO 268813</v>
          </cell>
          <cell r="BW38">
            <v>43238</v>
          </cell>
          <cell r="BX38">
            <v>50</v>
          </cell>
          <cell r="BY38">
            <v>26</v>
          </cell>
          <cell r="BZ38">
            <v>146.1</v>
          </cell>
          <cell r="CA38">
            <v>0</v>
          </cell>
          <cell r="CB38" t="str">
            <v>001-Đất ở</v>
          </cell>
          <cell r="CC38">
            <v>150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146.1</v>
          </cell>
          <cell r="CL38">
            <v>150</v>
          </cell>
          <cell r="CM38" t="str">
            <v>002-Đất ở đô thị</v>
          </cell>
          <cell r="CN38" t="str">
            <v>1098-Doãn Uẩn</v>
          </cell>
          <cell r="CO38" t="str">
            <v>1098100-Từ đầu đến cuối</v>
          </cell>
          <cell r="CP38" t="str">
            <v>001-Loại đường I</v>
          </cell>
          <cell r="CQ38" t="str">
            <v>VT100-Vị trí 1</v>
          </cell>
        </row>
        <row r="39">
          <cell r="D39" t="str">
            <v>0400454960</v>
          </cell>
          <cell r="E39">
            <v>0</v>
          </cell>
          <cell r="F39">
            <v>0</v>
          </cell>
          <cell r="G39" t="str">
            <v>0047</v>
          </cell>
          <cell r="H39">
            <v>2022</v>
          </cell>
          <cell r="I39">
            <v>0</v>
          </cell>
          <cell r="J39">
            <v>0</v>
          </cell>
          <cell r="K39" t="str">
            <v>Lê Thị Phúc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 t="str">
            <v>Tổ 08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 t="str">
            <v>501070409-Tổ 08</v>
          </cell>
          <cell r="AI39" t="str">
            <v>Doãn Uẩn</v>
          </cell>
          <cell r="AJ39" t="str">
            <v>TĐS 58-26, số 35</v>
          </cell>
          <cell r="AK39">
            <v>0</v>
          </cell>
          <cell r="AL39">
            <v>0</v>
          </cell>
          <cell r="AM39" t="str">
            <v>X</v>
          </cell>
          <cell r="AN39" t="str">
            <v>CA 962684</v>
          </cell>
          <cell r="AO39">
            <v>42664</v>
          </cell>
          <cell r="AP39">
            <v>58</v>
          </cell>
          <cell r="AQ39">
            <v>26</v>
          </cell>
          <cell r="AR39">
            <v>141.5</v>
          </cell>
          <cell r="AS39" t="str">
            <v>001-Đất ở</v>
          </cell>
          <cell r="AT39">
            <v>0</v>
          </cell>
          <cell r="AU39">
            <v>0</v>
          </cell>
          <cell r="AV39">
            <v>0</v>
          </cell>
          <cell r="AW39">
            <v>150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 t="str">
            <v>Lê Thị Phúc</v>
          </cell>
          <cell r="BJ39">
            <v>0</v>
          </cell>
          <cell r="BK39" t="str">
            <v>0400454960</v>
          </cell>
          <cell r="BL39">
            <v>0</v>
          </cell>
          <cell r="BM39">
            <v>0</v>
          </cell>
          <cell r="BN39">
            <v>0</v>
          </cell>
          <cell r="BO39" t="str">
            <v>TĐS 58-26, số 35</v>
          </cell>
          <cell r="BP39" t="str">
            <v>Doãn Uẩn</v>
          </cell>
          <cell r="BQ39" t="str">
            <v>501070409-Tổ 08</v>
          </cell>
          <cell r="BR39" t="str">
            <v>5010704-Phường Khuê Mỹ</v>
          </cell>
          <cell r="BS39" t="str">
            <v>50107-Quận Ngũ Hành Sơn</v>
          </cell>
          <cell r="BT39" t="str">
            <v>501-Đà Nẵng</v>
          </cell>
          <cell r="BU39" t="str">
            <v>X</v>
          </cell>
          <cell r="BV39" t="str">
            <v>CA 962684</v>
          </cell>
          <cell r="BW39">
            <v>42664</v>
          </cell>
          <cell r="BX39">
            <v>58</v>
          </cell>
          <cell r="BY39">
            <v>26</v>
          </cell>
          <cell r="BZ39">
            <v>141.5</v>
          </cell>
          <cell r="CA39">
            <v>0</v>
          </cell>
          <cell r="CB39" t="str">
            <v>001-Đất ở</v>
          </cell>
          <cell r="CC39">
            <v>150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141.5</v>
          </cell>
          <cell r="CL39">
            <v>150</v>
          </cell>
          <cell r="CM39" t="str">
            <v>002-Đất ở đô thị</v>
          </cell>
          <cell r="CN39" t="str">
            <v>1098-Doãn Uẩn</v>
          </cell>
          <cell r="CO39" t="str">
            <v>1098100-Từ đầu đến cuối</v>
          </cell>
          <cell r="CP39" t="str">
            <v>001-Loại đường I</v>
          </cell>
          <cell r="CQ39" t="str">
            <v>VT100-Vị trí 1</v>
          </cell>
        </row>
        <row r="40">
          <cell r="D40" t="str">
            <v>8090373713</v>
          </cell>
          <cell r="E40">
            <v>0</v>
          </cell>
          <cell r="F40">
            <v>0</v>
          </cell>
          <cell r="G40" t="str">
            <v>0047</v>
          </cell>
          <cell r="H40">
            <v>2022</v>
          </cell>
          <cell r="I40">
            <v>0</v>
          </cell>
          <cell r="J40">
            <v>0</v>
          </cell>
          <cell r="K40" t="str">
            <v>Huỳnh Thị Xuân Trang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 t="str">
            <v>Tổ 14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 t="str">
            <v>501070416-Tổ 14</v>
          </cell>
          <cell r="AI40" t="str">
            <v>Giang Châu 1</v>
          </cell>
          <cell r="AJ40" t="str">
            <v>TĐS 15 (181)-B2.20 (77), số 34</v>
          </cell>
          <cell r="AK40">
            <v>0</v>
          </cell>
          <cell r="AL40">
            <v>0</v>
          </cell>
          <cell r="AM40" t="str">
            <v>X</v>
          </cell>
          <cell r="AN40" t="str">
            <v>BE 579762</v>
          </cell>
          <cell r="AO40">
            <v>40651</v>
          </cell>
          <cell r="AP40" t="str">
            <v>15 (181)</v>
          </cell>
          <cell r="AQ40" t="str">
            <v>B2.20 (77)</v>
          </cell>
          <cell r="AR40">
            <v>100</v>
          </cell>
          <cell r="AS40" t="str">
            <v>001-Đất ở</v>
          </cell>
          <cell r="AT40">
            <v>0</v>
          </cell>
          <cell r="AU40">
            <v>0</v>
          </cell>
          <cell r="AV40">
            <v>0</v>
          </cell>
          <cell r="AW40">
            <v>150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 t="str">
            <v>Huỳnh Thị Xuân Trang</v>
          </cell>
          <cell r="BJ40">
            <v>0</v>
          </cell>
          <cell r="BK40" t="str">
            <v>8090373713</v>
          </cell>
          <cell r="BL40">
            <v>0</v>
          </cell>
          <cell r="BM40">
            <v>0</v>
          </cell>
          <cell r="BN40">
            <v>0</v>
          </cell>
          <cell r="BO40" t="str">
            <v>TĐS 15 (181)-B2.20 (77), số 34</v>
          </cell>
          <cell r="BP40" t="str">
            <v>Giang Châu 1</v>
          </cell>
          <cell r="BQ40" t="str">
            <v>501070416-Tổ 14</v>
          </cell>
          <cell r="BR40" t="str">
            <v>5010704-Phường Khuê Mỹ</v>
          </cell>
          <cell r="BS40" t="str">
            <v>50107-Quận Ngũ Hành Sơn</v>
          </cell>
          <cell r="BT40" t="str">
            <v>501-Đà Nẵng</v>
          </cell>
          <cell r="BU40" t="str">
            <v>X</v>
          </cell>
          <cell r="BV40" t="str">
            <v>BE 579762</v>
          </cell>
          <cell r="BW40">
            <v>40651</v>
          </cell>
          <cell r="BX40" t="str">
            <v>15 (181)</v>
          </cell>
          <cell r="BY40" t="str">
            <v>B2.20 (77)</v>
          </cell>
          <cell r="BZ40">
            <v>100</v>
          </cell>
          <cell r="CA40">
            <v>0</v>
          </cell>
          <cell r="CB40" t="str">
            <v>001-Đất ở</v>
          </cell>
          <cell r="CC40">
            <v>150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100</v>
          </cell>
          <cell r="CL40">
            <v>150</v>
          </cell>
          <cell r="CM40" t="str">
            <v>002-Đất ở đô thị</v>
          </cell>
          <cell r="CN40" t="str">
            <v>1168-Giang Châu 1</v>
          </cell>
          <cell r="CO40" t="str">
            <v>1168100-Từ đầu đến cuối</v>
          </cell>
          <cell r="CP40" t="str">
            <v>001-Loại đường I</v>
          </cell>
          <cell r="CQ40" t="str">
            <v>VT100-Vị trí 1</v>
          </cell>
        </row>
        <row r="41">
          <cell r="D41" t="str">
            <v>8057105971</v>
          </cell>
          <cell r="E41">
            <v>0</v>
          </cell>
          <cell r="F41">
            <v>0</v>
          </cell>
          <cell r="G41" t="str">
            <v>0047</v>
          </cell>
          <cell r="H41">
            <v>2022</v>
          </cell>
          <cell r="I41">
            <v>0</v>
          </cell>
          <cell r="J41">
            <v>0</v>
          </cell>
          <cell r="K41" t="str">
            <v>Vũ Quốc Thái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 t="str">
            <v>Tổ 12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 t="str">
            <v>501070410-Tổ 12</v>
          </cell>
          <cell r="AI41" t="str">
            <v>Mỹ Đa Tây 11</v>
          </cell>
          <cell r="AJ41" t="str">
            <v>TĐS 265-25 (Lô 98-B2-3)</v>
          </cell>
          <cell r="AK41">
            <v>0</v>
          </cell>
          <cell r="AL41">
            <v>0</v>
          </cell>
          <cell r="AM41" t="str">
            <v>X</v>
          </cell>
          <cell r="AN41" t="str">
            <v>DA 379073</v>
          </cell>
          <cell r="AO41">
            <v>44378</v>
          </cell>
          <cell r="AP41">
            <v>265</v>
          </cell>
          <cell r="AQ41">
            <v>25</v>
          </cell>
          <cell r="AR41">
            <v>85</v>
          </cell>
          <cell r="AS41" t="str">
            <v>001-Đất ở</v>
          </cell>
          <cell r="AT41">
            <v>0</v>
          </cell>
          <cell r="AU41">
            <v>0</v>
          </cell>
          <cell r="AV41">
            <v>0</v>
          </cell>
          <cell r="AW41">
            <v>150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 t="str">
            <v>Vũ Quốc Thái</v>
          </cell>
          <cell r="BJ41">
            <v>0</v>
          </cell>
          <cell r="BK41" t="str">
            <v>8057105971</v>
          </cell>
          <cell r="BL41">
            <v>0</v>
          </cell>
          <cell r="BM41">
            <v>0</v>
          </cell>
          <cell r="BN41">
            <v>0</v>
          </cell>
          <cell r="BO41" t="str">
            <v>TĐS 265-25 (Lô 98-B2-3)</v>
          </cell>
          <cell r="BP41" t="str">
            <v>Mỹ Đa Tây 11</v>
          </cell>
          <cell r="BQ41" t="str">
            <v>501070410-Tổ 12</v>
          </cell>
          <cell r="BR41" t="str">
            <v>5010704-Phường Khuê Mỹ</v>
          </cell>
          <cell r="BS41" t="str">
            <v>50107-Quận Ngũ Hành Sơn</v>
          </cell>
          <cell r="BT41" t="str">
            <v>501-Đà Nẵng</v>
          </cell>
          <cell r="BU41" t="str">
            <v>X</v>
          </cell>
          <cell r="BV41" t="str">
            <v>DA 379073</v>
          </cell>
          <cell r="BW41">
            <v>44378</v>
          </cell>
          <cell r="BX41">
            <v>265</v>
          </cell>
          <cell r="BY41">
            <v>25</v>
          </cell>
          <cell r="BZ41">
            <v>85</v>
          </cell>
          <cell r="CA41">
            <v>0</v>
          </cell>
          <cell r="CB41" t="str">
            <v>001-Đất ở</v>
          </cell>
          <cell r="CC41">
            <v>150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85</v>
          </cell>
          <cell r="CL41">
            <v>150</v>
          </cell>
          <cell r="CM41" t="str">
            <v>002-Đất ở đô thị</v>
          </cell>
          <cell r="CN41" t="str">
            <v>1529-Mỹ Đa Tây 11</v>
          </cell>
          <cell r="CO41" t="str">
            <v>1529100-Từ đầu đến cuối</v>
          </cell>
          <cell r="CP41" t="str">
            <v>001-Loại đường I</v>
          </cell>
          <cell r="CQ41" t="str">
            <v>VT100-Vị trí 1</v>
          </cell>
        </row>
        <row r="42">
          <cell r="D42" t="str">
            <v>8036813677</v>
          </cell>
          <cell r="E42">
            <v>0</v>
          </cell>
          <cell r="F42">
            <v>0</v>
          </cell>
          <cell r="G42" t="str">
            <v>0047</v>
          </cell>
          <cell r="H42">
            <v>2022</v>
          </cell>
          <cell r="I42">
            <v>0</v>
          </cell>
          <cell r="J42">
            <v>0</v>
          </cell>
          <cell r="K42" t="str">
            <v>Đặng Thị Hồng Hoa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 t="str">
            <v>Tổ 42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 t="str">
            <v>50107043C-Tổ 42</v>
          </cell>
          <cell r="AI42" t="str">
            <v>Lê Văn Hiến</v>
          </cell>
          <cell r="AJ42" t="str">
            <v>TĐS 105-101, số 535</v>
          </cell>
          <cell r="AK42">
            <v>0</v>
          </cell>
          <cell r="AL42">
            <v>0</v>
          </cell>
          <cell r="AM42" t="str">
            <v>X</v>
          </cell>
          <cell r="AN42" t="str">
            <v>BV 430437</v>
          </cell>
          <cell r="AO42">
            <v>41949</v>
          </cell>
          <cell r="AP42">
            <v>105</v>
          </cell>
          <cell r="AQ42">
            <v>101</v>
          </cell>
          <cell r="AR42">
            <v>128.80000000000001</v>
          </cell>
          <cell r="AS42" t="str">
            <v>001-Đất ở</v>
          </cell>
          <cell r="AT42">
            <v>0</v>
          </cell>
          <cell r="AU42">
            <v>0</v>
          </cell>
          <cell r="AV42">
            <v>0</v>
          </cell>
          <cell r="AW42">
            <v>150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 t="str">
            <v>Đặng Thị Hồng Hoa</v>
          </cell>
          <cell r="BJ42">
            <v>0</v>
          </cell>
          <cell r="BK42" t="str">
            <v>8036813677</v>
          </cell>
          <cell r="BL42">
            <v>0</v>
          </cell>
          <cell r="BM42">
            <v>0</v>
          </cell>
          <cell r="BN42">
            <v>0</v>
          </cell>
          <cell r="BO42" t="str">
            <v>TĐS 105-101, số 535</v>
          </cell>
          <cell r="BP42" t="str">
            <v>Lê Văn Hiến</v>
          </cell>
          <cell r="BQ42" t="str">
            <v>50107043C-Tổ 42</v>
          </cell>
          <cell r="BR42" t="str">
            <v>5010704-Phường Khuê Mỹ</v>
          </cell>
          <cell r="BS42" t="str">
            <v>50107-Quận Ngũ Hành Sơn</v>
          </cell>
          <cell r="BT42" t="str">
            <v>501-Đà Nẵng</v>
          </cell>
          <cell r="BU42" t="str">
            <v>X</v>
          </cell>
          <cell r="BV42" t="str">
            <v>BV 430437</v>
          </cell>
          <cell r="BW42">
            <v>41949</v>
          </cell>
          <cell r="BX42">
            <v>105</v>
          </cell>
          <cell r="BY42">
            <v>101</v>
          </cell>
          <cell r="BZ42">
            <v>128.80000000000001</v>
          </cell>
          <cell r="CA42">
            <v>0</v>
          </cell>
          <cell r="CB42" t="str">
            <v>001-Đất ở</v>
          </cell>
          <cell r="CC42">
            <v>150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128.80000000000001</v>
          </cell>
          <cell r="CL42">
            <v>150</v>
          </cell>
          <cell r="CM42" t="str">
            <v>002-Đất ở đô thị</v>
          </cell>
          <cell r="CN42" t="str">
            <v>1240-Lê Văn Hiến</v>
          </cell>
          <cell r="CO42" t="str">
            <v>1240100-Đoạn từ Hồ Xuân Hương đến Minh Mạng</v>
          </cell>
          <cell r="CP42" t="str">
            <v>001-Loại đường I</v>
          </cell>
          <cell r="CQ42" t="str">
            <v>VT100-Vị trí 1</v>
          </cell>
        </row>
        <row r="43">
          <cell r="D43" t="str">
            <v>8175187723</v>
          </cell>
          <cell r="E43">
            <v>0</v>
          </cell>
          <cell r="F43">
            <v>0</v>
          </cell>
          <cell r="G43" t="str">
            <v>0047</v>
          </cell>
          <cell r="H43">
            <v>2022</v>
          </cell>
          <cell r="I43">
            <v>0</v>
          </cell>
          <cell r="J43">
            <v>0</v>
          </cell>
          <cell r="K43" t="str">
            <v>Nguyễn Đẩu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 t="str">
            <v>Tổ 24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 t="str">
            <v>501070426-Tổ 24</v>
          </cell>
          <cell r="AI43" t="str">
            <v>Đoàn Khuê</v>
          </cell>
          <cell r="AJ43" t="str">
            <v>TĐS 341-79 (Lô 19 khu B2-3)</v>
          </cell>
          <cell r="AK43">
            <v>0</v>
          </cell>
          <cell r="AL43">
            <v>0</v>
          </cell>
          <cell r="AM43" t="str">
            <v>X</v>
          </cell>
          <cell r="AN43" t="str">
            <v>CR 809528</v>
          </cell>
          <cell r="AO43">
            <v>43808</v>
          </cell>
          <cell r="AP43">
            <v>341</v>
          </cell>
          <cell r="AQ43">
            <v>79</v>
          </cell>
          <cell r="AR43">
            <v>100</v>
          </cell>
          <cell r="AS43" t="str">
            <v>001-Đất ở</v>
          </cell>
          <cell r="AT43">
            <v>0</v>
          </cell>
          <cell r="AU43">
            <v>0</v>
          </cell>
          <cell r="AV43">
            <v>0</v>
          </cell>
          <cell r="AW43">
            <v>150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 t="str">
            <v>Nguyễn Đẩu</v>
          </cell>
          <cell r="BJ43">
            <v>0</v>
          </cell>
          <cell r="BK43" t="str">
            <v>8175187723</v>
          </cell>
          <cell r="BL43">
            <v>0</v>
          </cell>
          <cell r="BM43">
            <v>0</v>
          </cell>
          <cell r="BN43">
            <v>0</v>
          </cell>
          <cell r="BO43" t="str">
            <v>TĐS 341-79 (Lô 19 khu B2-3)</v>
          </cell>
          <cell r="BP43" t="str">
            <v>Đoàn Khuê</v>
          </cell>
          <cell r="BQ43" t="str">
            <v>501070426-Tổ 24</v>
          </cell>
          <cell r="BR43" t="str">
            <v>5010704-Phường Khuê Mỹ</v>
          </cell>
          <cell r="BS43" t="str">
            <v>50107-Quận Ngũ Hành Sơn</v>
          </cell>
          <cell r="BT43" t="str">
            <v>501-Đà Nẵng</v>
          </cell>
          <cell r="BU43" t="str">
            <v>X</v>
          </cell>
          <cell r="BV43" t="str">
            <v>CR 809528</v>
          </cell>
          <cell r="BW43">
            <v>43808</v>
          </cell>
          <cell r="BX43">
            <v>341</v>
          </cell>
          <cell r="BY43">
            <v>79</v>
          </cell>
          <cell r="BZ43">
            <v>100</v>
          </cell>
          <cell r="CA43">
            <v>0</v>
          </cell>
          <cell r="CB43" t="str">
            <v>001-Đất ở</v>
          </cell>
          <cell r="CC43">
            <v>150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100</v>
          </cell>
          <cell r="CL43">
            <v>150</v>
          </cell>
          <cell r="CM43" t="str">
            <v>002-Đất ở đô thị</v>
          </cell>
          <cell r="CN43" t="str">
            <v>1143-Đoàn Khuê</v>
          </cell>
          <cell r="CO43" t="str">
            <v>1143100-Từ đầu đến cuối</v>
          </cell>
          <cell r="CP43" t="str">
            <v>001-Loại đường I</v>
          </cell>
          <cell r="CQ43" t="str">
            <v>VT100-Vị trí 1</v>
          </cell>
        </row>
        <row r="44">
          <cell r="D44" t="str">
            <v>8175187723</v>
          </cell>
          <cell r="E44">
            <v>0</v>
          </cell>
          <cell r="F44">
            <v>0</v>
          </cell>
          <cell r="G44" t="str">
            <v>0047</v>
          </cell>
          <cell r="H44">
            <v>2022</v>
          </cell>
          <cell r="I44">
            <v>0</v>
          </cell>
          <cell r="J44">
            <v>0</v>
          </cell>
          <cell r="K44" t="str">
            <v>Nguyễn Đẩu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 t="str">
            <v>Tổ 24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 t="str">
            <v>501070426-Tổ 24</v>
          </cell>
          <cell r="AI44" t="str">
            <v>Đoàn Khuê</v>
          </cell>
          <cell r="AJ44" t="str">
            <v>TĐS 342-79 (Lô 20 khu B2-3), số 347</v>
          </cell>
          <cell r="AK44">
            <v>0</v>
          </cell>
          <cell r="AL44">
            <v>0</v>
          </cell>
          <cell r="AM44" t="str">
            <v>X</v>
          </cell>
          <cell r="AN44" t="str">
            <v>CR 809529</v>
          </cell>
          <cell r="AO44">
            <v>43808</v>
          </cell>
          <cell r="AP44">
            <v>342</v>
          </cell>
          <cell r="AQ44">
            <v>79</v>
          </cell>
          <cell r="AR44">
            <v>100.1</v>
          </cell>
          <cell r="AS44" t="str">
            <v>001-Đất ở</v>
          </cell>
          <cell r="AT44">
            <v>0</v>
          </cell>
          <cell r="AU44">
            <v>0</v>
          </cell>
          <cell r="AV44">
            <v>0</v>
          </cell>
          <cell r="AW44">
            <v>150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 t="str">
            <v>Nguyễn Đẩu</v>
          </cell>
          <cell r="BJ44">
            <v>0</v>
          </cell>
          <cell r="BK44" t="str">
            <v>8175187723</v>
          </cell>
          <cell r="BL44">
            <v>0</v>
          </cell>
          <cell r="BM44">
            <v>0</v>
          </cell>
          <cell r="BN44">
            <v>0</v>
          </cell>
          <cell r="BO44" t="str">
            <v>TĐS 342-79 (Lô 20 khu B2-3), số 347</v>
          </cell>
          <cell r="BP44" t="str">
            <v>Đoàn Khuê</v>
          </cell>
          <cell r="BQ44" t="str">
            <v>501070426-Tổ 24</v>
          </cell>
          <cell r="BR44" t="str">
            <v>5010704-Phường Khuê Mỹ</v>
          </cell>
          <cell r="BS44" t="str">
            <v>50107-Quận Ngũ Hành Sơn</v>
          </cell>
          <cell r="BT44" t="str">
            <v>501-Đà Nẵng</v>
          </cell>
          <cell r="BU44" t="str">
            <v>X</v>
          </cell>
          <cell r="BV44" t="str">
            <v>CR 809529</v>
          </cell>
          <cell r="BW44">
            <v>43808</v>
          </cell>
          <cell r="BX44">
            <v>342</v>
          </cell>
          <cell r="BY44">
            <v>79</v>
          </cell>
          <cell r="BZ44">
            <v>100.1</v>
          </cell>
          <cell r="CA44">
            <v>0</v>
          </cell>
          <cell r="CB44" t="str">
            <v>001-Đất ở</v>
          </cell>
          <cell r="CC44">
            <v>150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100.1</v>
          </cell>
          <cell r="CL44">
            <v>150</v>
          </cell>
          <cell r="CM44" t="str">
            <v>002-Đất ở đô thị</v>
          </cell>
          <cell r="CN44" t="str">
            <v>1143-Đoàn Khuê</v>
          </cell>
          <cell r="CO44" t="str">
            <v>1143100-Từ đầu đến cuối</v>
          </cell>
          <cell r="CP44" t="str">
            <v>001-Loại đường I</v>
          </cell>
          <cell r="CQ44" t="str">
            <v>VT100-Vị trí 1</v>
          </cell>
        </row>
        <row r="45">
          <cell r="D45" t="str">
            <v>8058286174</v>
          </cell>
          <cell r="E45">
            <v>0</v>
          </cell>
          <cell r="F45">
            <v>0</v>
          </cell>
          <cell r="G45" t="str">
            <v>0047</v>
          </cell>
          <cell r="H45">
            <v>2022</v>
          </cell>
          <cell r="I45">
            <v>0</v>
          </cell>
          <cell r="J45">
            <v>0</v>
          </cell>
          <cell r="K45" t="str">
            <v>Trần Thị Kim Chi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 t="str">
            <v>Tổ 19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501070428-Tổ 19</v>
          </cell>
          <cell r="AI45" t="str">
            <v>Đa Mặn 8</v>
          </cell>
          <cell r="AJ45" t="str">
            <v>TĐS 159-47 (Lô 6-B2.1)</v>
          </cell>
          <cell r="AK45">
            <v>0</v>
          </cell>
          <cell r="AL45">
            <v>0</v>
          </cell>
          <cell r="AM45" t="str">
            <v>X</v>
          </cell>
          <cell r="AN45" t="str">
            <v>CO 199571</v>
          </cell>
          <cell r="AO45">
            <v>43390</v>
          </cell>
          <cell r="AP45">
            <v>159</v>
          </cell>
          <cell r="AQ45">
            <v>47</v>
          </cell>
          <cell r="AR45">
            <v>143.80000000000001</v>
          </cell>
          <cell r="AS45" t="str">
            <v>001-Đất ở</v>
          </cell>
          <cell r="AT45">
            <v>0</v>
          </cell>
          <cell r="AU45">
            <v>0</v>
          </cell>
          <cell r="AV45">
            <v>0</v>
          </cell>
          <cell r="AW45">
            <v>150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 t="str">
            <v>Trần Thị Kim Chi</v>
          </cell>
          <cell r="BJ45">
            <v>0</v>
          </cell>
          <cell r="BK45" t="str">
            <v>8058286174</v>
          </cell>
          <cell r="BL45">
            <v>0</v>
          </cell>
          <cell r="BM45">
            <v>0</v>
          </cell>
          <cell r="BN45">
            <v>0</v>
          </cell>
          <cell r="BO45" t="str">
            <v>TĐS 159-47 (Lô 6-B2.1)</v>
          </cell>
          <cell r="BP45" t="str">
            <v>Đa Mặn 8</v>
          </cell>
          <cell r="BQ45" t="str">
            <v>501070428-Tổ 19</v>
          </cell>
          <cell r="BR45" t="str">
            <v>5010704-Phường Khuê Mỹ</v>
          </cell>
          <cell r="BS45" t="str">
            <v>50107-Quận Ngũ Hành Sơn</v>
          </cell>
          <cell r="BT45" t="str">
            <v>501-Đà Nẵng</v>
          </cell>
          <cell r="BU45" t="str">
            <v>X</v>
          </cell>
          <cell r="BV45" t="str">
            <v>CO 199571</v>
          </cell>
          <cell r="BW45">
            <v>43390</v>
          </cell>
          <cell r="BX45">
            <v>159</v>
          </cell>
          <cell r="BY45">
            <v>47</v>
          </cell>
          <cell r="BZ45">
            <v>143.80000000000001</v>
          </cell>
          <cell r="CA45">
            <v>0</v>
          </cell>
          <cell r="CB45" t="str">
            <v>001-Đất ở</v>
          </cell>
          <cell r="CC45">
            <v>150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143.80000000000001</v>
          </cell>
          <cell r="CL45">
            <v>150</v>
          </cell>
          <cell r="CM45" t="str">
            <v>002-Đất ở đô thị</v>
          </cell>
          <cell r="CN45" t="str">
            <v>1112-Đa Mặn 8</v>
          </cell>
          <cell r="CO45" t="str">
            <v>1112100-Từ đầu đến cuối</v>
          </cell>
          <cell r="CP45" t="str">
            <v>001-Loại đường I</v>
          </cell>
          <cell r="CQ45" t="str">
            <v>VT100-Vị trí 1</v>
          </cell>
        </row>
        <row r="46">
          <cell r="D46" t="str">
            <v>8153595736</v>
          </cell>
          <cell r="E46">
            <v>0</v>
          </cell>
          <cell r="F46">
            <v>0</v>
          </cell>
          <cell r="G46" t="str">
            <v>0047</v>
          </cell>
          <cell r="H46">
            <v>2022</v>
          </cell>
          <cell r="I46">
            <v>0</v>
          </cell>
          <cell r="J46">
            <v>0</v>
          </cell>
          <cell r="K46" t="str">
            <v>Lê Văn Mai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 t="str">
            <v>Tổ 08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 t="str">
            <v>501070409-Tổ 08</v>
          </cell>
          <cell r="AI46" t="str">
            <v>Doãn Uẩn</v>
          </cell>
          <cell r="AJ46" t="str">
            <v>TĐS 59-26, số 41</v>
          </cell>
          <cell r="AK46">
            <v>0</v>
          </cell>
          <cell r="AL46">
            <v>0</v>
          </cell>
          <cell r="AM46" t="str">
            <v>X</v>
          </cell>
          <cell r="AN46" t="str">
            <v>CE 678288</v>
          </cell>
          <cell r="AO46">
            <v>42689</v>
          </cell>
          <cell r="AP46">
            <v>59</v>
          </cell>
          <cell r="AQ46">
            <v>26</v>
          </cell>
          <cell r="AR46">
            <v>141</v>
          </cell>
          <cell r="AS46" t="str">
            <v>001-Đất ở</v>
          </cell>
          <cell r="AT46">
            <v>0</v>
          </cell>
          <cell r="AU46">
            <v>0</v>
          </cell>
          <cell r="AV46">
            <v>0</v>
          </cell>
          <cell r="AW46">
            <v>150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 t="str">
            <v>Lê Văn Mai</v>
          </cell>
          <cell r="BJ46">
            <v>0</v>
          </cell>
          <cell r="BK46" t="str">
            <v>8153595736</v>
          </cell>
          <cell r="BL46">
            <v>0</v>
          </cell>
          <cell r="BM46">
            <v>0</v>
          </cell>
          <cell r="BN46">
            <v>0</v>
          </cell>
          <cell r="BO46" t="str">
            <v>TĐS 59-26, số 41</v>
          </cell>
          <cell r="BP46" t="str">
            <v>Doãn Uẩn</v>
          </cell>
          <cell r="BQ46" t="str">
            <v>501070409-Tổ 08</v>
          </cell>
          <cell r="BR46" t="str">
            <v>5010704-Phường Khuê Mỹ</v>
          </cell>
          <cell r="BS46" t="str">
            <v>50107-Quận Ngũ Hành Sơn</v>
          </cell>
          <cell r="BT46" t="str">
            <v>501-Đà Nẵng</v>
          </cell>
          <cell r="BU46" t="str">
            <v>X</v>
          </cell>
          <cell r="BV46" t="str">
            <v>CE 678288</v>
          </cell>
          <cell r="BW46">
            <v>42689</v>
          </cell>
          <cell r="BX46">
            <v>59</v>
          </cell>
          <cell r="BY46">
            <v>26</v>
          </cell>
          <cell r="BZ46">
            <v>141</v>
          </cell>
          <cell r="CA46">
            <v>0</v>
          </cell>
          <cell r="CB46" t="str">
            <v>001-Đất ở</v>
          </cell>
          <cell r="CC46">
            <v>150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141</v>
          </cell>
          <cell r="CL46">
            <v>150</v>
          </cell>
          <cell r="CM46" t="str">
            <v>002-Đất ở đô thị</v>
          </cell>
          <cell r="CN46" t="str">
            <v>1098-Doãn Uẩn</v>
          </cell>
          <cell r="CO46" t="str">
            <v>1098100-Từ đầu đến cuối</v>
          </cell>
          <cell r="CP46" t="str">
            <v>001-Loại đường I</v>
          </cell>
          <cell r="CQ46" t="str">
            <v>VT100-Vị trí 1</v>
          </cell>
        </row>
        <row r="47">
          <cell r="D47" t="str">
            <v>8150645996</v>
          </cell>
          <cell r="E47">
            <v>0</v>
          </cell>
          <cell r="F47">
            <v>0</v>
          </cell>
          <cell r="G47" t="str">
            <v>0047</v>
          </cell>
          <cell r="H47">
            <v>2022</v>
          </cell>
          <cell r="I47">
            <v>0</v>
          </cell>
          <cell r="J47">
            <v>0</v>
          </cell>
          <cell r="K47" t="str">
            <v>Mai Hữu Khôi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 t="str">
            <v>Tổ 08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 t="str">
            <v>501070409-Tổ 08</v>
          </cell>
          <cell r="AI47" t="str">
            <v>Doãn Uẩn</v>
          </cell>
          <cell r="AJ47" t="str">
            <v>TĐS 44-26, số 9</v>
          </cell>
          <cell r="AK47">
            <v>0</v>
          </cell>
          <cell r="AL47">
            <v>0</v>
          </cell>
          <cell r="AM47" t="str">
            <v>X</v>
          </cell>
          <cell r="AN47" t="str">
            <v>CĐ 306857</v>
          </cell>
          <cell r="AO47">
            <v>42517</v>
          </cell>
          <cell r="AP47">
            <v>44</v>
          </cell>
          <cell r="AQ47">
            <v>26</v>
          </cell>
          <cell r="AR47">
            <v>149</v>
          </cell>
          <cell r="AS47" t="str">
            <v>001-Đất ở</v>
          </cell>
          <cell r="AT47">
            <v>0</v>
          </cell>
          <cell r="AU47">
            <v>0</v>
          </cell>
          <cell r="AV47">
            <v>0</v>
          </cell>
          <cell r="AW47">
            <v>150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 t="str">
            <v>Mai Hữu Khôi</v>
          </cell>
          <cell r="BJ47">
            <v>0</v>
          </cell>
          <cell r="BK47" t="str">
            <v>8150645996</v>
          </cell>
          <cell r="BL47">
            <v>0</v>
          </cell>
          <cell r="BM47">
            <v>0</v>
          </cell>
          <cell r="BN47">
            <v>0</v>
          </cell>
          <cell r="BO47" t="str">
            <v>TĐS 44-26, số 9</v>
          </cell>
          <cell r="BP47" t="str">
            <v>Doãn Uẩn</v>
          </cell>
          <cell r="BQ47" t="str">
            <v>501070409-Tổ 08</v>
          </cell>
          <cell r="BR47" t="str">
            <v>5010704-Phường Khuê Mỹ</v>
          </cell>
          <cell r="BS47" t="str">
            <v>50107-Quận Ngũ Hành Sơn</v>
          </cell>
          <cell r="BT47" t="str">
            <v>501-Đà Nẵng</v>
          </cell>
          <cell r="BU47" t="str">
            <v>X</v>
          </cell>
          <cell r="BV47" t="str">
            <v>CĐ 306857</v>
          </cell>
          <cell r="BW47">
            <v>42517</v>
          </cell>
          <cell r="BX47">
            <v>44</v>
          </cell>
          <cell r="BY47">
            <v>26</v>
          </cell>
          <cell r="BZ47">
            <v>149</v>
          </cell>
          <cell r="CA47">
            <v>0</v>
          </cell>
          <cell r="CB47" t="str">
            <v>001-Đất ở</v>
          </cell>
          <cell r="CC47">
            <v>150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149</v>
          </cell>
          <cell r="CL47">
            <v>150</v>
          </cell>
          <cell r="CM47" t="str">
            <v>002-Đất ở đô thị</v>
          </cell>
          <cell r="CN47" t="str">
            <v>1098-Doãn Uẩn</v>
          </cell>
          <cell r="CO47" t="str">
            <v>1098100-Từ đầu đến cuối</v>
          </cell>
          <cell r="CP47" t="str">
            <v>001-Loại đường I</v>
          </cell>
          <cell r="CQ47" t="str">
            <v>VT100-Vị trí 1</v>
          </cell>
        </row>
        <row r="48">
          <cell r="D48" t="str">
            <v>0400454960</v>
          </cell>
          <cell r="E48">
            <v>0</v>
          </cell>
          <cell r="F48">
            <v>0</v>
          </cell>
          <cell r="G48" t="str">
            <v>0047</v>
          </cell>
          <cell r="H48">
            <v>2022</v>
          </cell>
          <cell r="I48">
            <v>0</v>
          </cell>
          <cell r="J48">
            <v>0</v>
          </cell>
          <cell r="K48" t="str">
            <v>Lê Thị Phúc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 t="str">
            <v>Tổ 08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 t="str">
            <v>501070409-Tổ 08</v>
          </cell>
          <cell r="AI48" t="str">
            <v>Doãn Uẩn</v>
          </cell>
          <cell r="AJ48" t="str">
            <v>TĐS 57-B2.4, số 39</v>
          </cell>
          <cell r="AK48">
            <v>0</v>
          </cell>
          <cell r="AL48">
            <v>0</v>
          </cell>
          <cell r="AM48" t="str">
            <v>X</v>
          </cell>
          <cell r="AN48" t="str">
            <v>CA 508287</v>
          </cell>
          <cell r="AO48">
            <v>42223</v>
          </cell>
          <cell r="AP48">
            <v>57</v>
          </cell>
          <cell r="AQ48" t="str">
            <v>B2.4</v>
          </cell>
          <cell r="AR48">
            <v>142</v>
          </cell>
          <cell r="AS48" t="str">
            <v>001-Đất ở</v>
          </cell>
          <cell r="AT48">
            <v>0</v>
          </cell>
          <cell r="AU48">
            <v>0</v>
          </cell>
          <cell r="AV48">
            <v>0</v>
          </cell>
          <cell r="AW48">
            <v>150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 t="str">
            <v>Lê Thị Phúc</v>
          </cell>
          <cell r="BJ48">
            <v>0</v>
          </cell>
          <cell r="BK48" t="str">
            <v>0400454960</v>
          </cell>
          <cell r="BL48">
            <v>0</v>
          </cell>
          <cell r="BM48">
            <v>0</v>
          </cell>
          <cell r="BN48">
            <v>0</v>
          </cell>
          <cell r="BO48" t="str">
            <v>TĐS 57-B2.4, số 39</v>
          </cell>
          <cell r="BP48" t="str">
            <v>Doãn Uẩn</v>
          </cell>
          <cell r="BQ48" t="str">
            <v>501070409-Tổ 08</v>
          </cell>
          <cell r="BR48" t="str">
            <v>5010704-Phường Khuê Mỹ</v>
          </cell>
          <cell r="BS48" t="str">
            <v>50107-Quận Ngũ Hành Sơn</v>
          </cell>
          <cell r="BT48" t="str">
            <v>501-Đà Nẵng</v>
          </cell>
          <cell r="BU48" t="str">
            <v>X</v>
          </cell>
          <cell r="BV48" t="str">
            <v>CA 508287</v>
          </cell>
          <cell r="BW48">
            <v>42223</v>
          </cell>
          <cell r="BX48">
            <v>57</v>
          </cell>
          <cell r="BY48" t="str">
            <v>B2.4</v>
          </cell>
          <cell r="BZ48">
            <v>142</v>
          </cell>
          <cell r="CA48">
            <v>0</v>
          </cell>
          <cell r="CB48" t="str">
            <v>001-Đất ở</v>
          </cell>
          <cell r="CC48">
            <v>150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142</v>
          </cell>
          <cell r="CL48">
            <v>150</v>
          </cell>
          <cell r="CM48" t="str">
            <v>002-Đất ở đô thị</v>
          </cell>
          <cell r="CN48" t="str">
            <v>1098-Doãn Uẩn</v>
          </cell>
          <cell r="CO48" t="str">
            <v>1098100-Từ đầu đến cuối</v>
          </cell>
          <cell r="CP48" t="str">
            <v>001-Loại đường I</v>
          </cell>
          <cell r="CQ48" t="str">
            <v>VT100-Vị trí 1</v>
          </cell>
        </row>
        <row r="49">
          <cell r="D49" t="str">
            <v>0400454960</v>
          </cell>
          <cell r="E49">
            <v>0</v>
          </cell>
          <cell r="F49">
            <v>0</v>
          </cell>
          <cell r="G49" t="str">
            <v>0047</v>
          </cell>
          <cell r="H49">
            <v>2022</v>
          </cell>
          <cell r="I49">
            <v>0</v>
          </cell>
          <cell r="J49">
            <v>0</v>
          </cell>
          <cell r="K49" t="str">
            <v>Lê Thị Phúc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 t="str">
            <v>Tổ 08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 t="str">
            <v>501070409-Tổ 08</v>
          </cell>
          <cell r="AI49" t="str">
            <v>Doãn Uẩn</v>
          </cell>
          <cell r="AJ49" t="str">
            <v>TĐS 58-B2.4, số 37</v>
          </cell>
          <cell r="AK49">
            <v>0</v>
          </cell>
          <cell r="AL49">
            <v>0</v>
          </cell>
          <cell r="AM49" t="str">
            <v>X</v>
          </cell>
          <cell r="AN49" t="str">
            <v>CA 508275</v>
          </cell>
          <cell r="AO49">
            <v>42243</v>
          </cell>
          <cell r="AP49">
            <v>58</v>
          </cell>
          <cell r="AQ49" t="str">
            <v>B2.4</v>
          </cell>
          <cell r="AR49">
            <v>142.6</v>
          </cell>
          <cell r="AS49" t="str">
            <v>001-Đất ở</v>
          </cell>
          <cell r="AT49">
            <v>0</v>
          </cell>
          <cell r="AU49">
            <v>0</v>
          </cell>
          <cell r="AV49">
            <v>0</v>
          </cell>
          <cell r="AW49">
            <v>150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 t="str">
            <v>Lê Thị Phúc</v>
          </cell>
          <cell r="BJ49">
            <v>0</v>
          </cell>
          <cell r="BK49" t="str">
            <v>0400454960</v>
          </cell>
          <cell r="BL49">
            <v>0</v>
          </cell>
          <cell r="BM49">
            <v>0</v>
          </cell>
          <cell r="BN49">
            <v>0</v>
          </cell>
          <cell r="BO49" t="str">
            <v>TĐS 58-B2.4, số 37</v>
          </cell>
          <cell r="BP49" t="str">
            <v>Doãn Uẩn</v>
          </cell>
          <cell r="BQ49" t="str">
            <v>501070409-Tổ 08</v>
          </cell>
          <cell r="BR49" t="str">
            <v>5010704-Phường Khuê Mỹ</v>
          </cell>
          <cell r="BS49" t="str">
            <v>50107-Quận Ngũ Hành Sơn</v>
          </cell>
          <cell r="BT49" t="str">
            <v>501-Đà Nẵng</v>
          </cell>
          <cell r="BU49" t="str">
            <v>X</v>
          </cell>
          <cell r="BV49" t="str">
            <v>CA 508275</v>
          </cell>
          <cell r="BW49">
            <v>42243</v>
          </cell>
          <cell r="BX49">
            <v>58</v>
          </cell>
          <cell r="BY49" t="str">
            <v>B2.4</v>
          </cell>
          <cell r="BZ49">
            <v>142.6</v>
          </cell>
          <cell r="CA49">
            <v>0</v>
          </cell>
          <cell r="CB49" t="str">
            <v>001-Đất ở</v>
          </cell>
          <cell r="CC49">
            <v>150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142.6</v>
          </cell>
          <cell r="CL49">
            <v>150</v>
          </cell>
          <cell r="CM49" t="str">
            <v>002-Đất ở đô thị</v>
          </cell>
          <cell r="CN49" t="str">
            <v>1098-Doãn Uẩn</v>
          </cell>
          <cell r="CO49" t="str">
            <v>1098100-Từ đầu đến cuối</v>
          </cell>
          <cell r="CP49" t="str">
            <v>001-Loại đường I</v>
          </cell>
          <cell r="CQ49" t="str">
            <v>VT100-Vị trí 1</v>
          </cell>
        </row>
        <row r="50">
          <cell r="D50" t="str">
            <v>8484017140</v>
          </cell>
          <cell r="E50">
            <v>0</v>
          </cell>
          <cell r="F50">
            <v>0</v>
          </cell>
          <cell r="G50" t="str">
            <v>0047</v>
          </cell>
          <cell r="H50">
            <v>2022</v>
          </cell>
          <cell r="I50">
            <v>0</v>
          </cell>
          <cell r="J50">
            <v>0</v>
          </cell>
          <cell r="K50" t="str">
            <v>Trần Văn Thanh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 t="str">
            <v>Tổ 08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 t="str">
            <v>501070409-Tổ 08</v>
          </cell>
          <cell r="AI50" t="str">
            <v>Doãn Uẩn</v>
          </cell>
          <cell r="AJ50" t="str">
            <v>TĐS 55-26 (Lô 59 phân khu B2.4), số 33</v>
          </cell>
          <cell r="AK50">
            <v>0</v>
          </cell>
          <cell r="AL50">
            <v>0</v>
          </cell>
          <cell r="AM50" t="str">
            <v>X</v>
          </cell>
          <cell r="AN50" t="str">
            <v>CK 389680</v>
          </cell>
          <cell r="AO50">
            <v>43088</v>
          </cell>
          <cell r="AP50">
            <v>55</v>
          </cell>
          <cell r="AQ50">
            <v>26</v>
          </cell>
          <cell r="AR50">
            <v>143.30000000000001</v>
          </cell>
          <cell r="AS50" t="str">
            <v>001-Đất ở</v>
          </cell>
          <cell r="AT50">
            <v>0</v>
          </cell>
          <cell r="AU50">
            <v>0</v>
          </cell>
          <cell r="AV50">
            <v>0</v>
          </cell>
          <cell r="AW50">
            <v>150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 t="str">
            <v>Trần Văn Thanh</v>
          </cell>
          <cell r="BJ50">
            <v>0</v>
          </cell>
          <cell r="BK50" t="str">
            <v>8484017140</v>
          </cell>
          <cell r="BL50">
            <v>0</v>
          </cell>
          <cell r="BM50">
            <v>0</v>
          </cell>
          <cell r="BN50">
            <v>0</v>
          </cell>
          <cell r="BO50" t="str">
            <v>TĐS 55-26 (Lô 59 phân khu B2.4), số 33</v>
          </cell>
          <cell r="BP50" t="str">
            <v>Doãn Uẩn</v>
          </cell>
          <cell r="BQ50" t="str">
            <v>501070409-Tổ 08</v>
          </cell>
          <cell r="BR50" t="str">
            <v>5010704-Phường Khuê Mỹ</v>
          </cell>
          <cell r="BS50" t="str">
            <v>50107-Quận Ngũ Hành Sơn</v>
          </cell>
          <cell r="BT50" t="str">
            <v>501-Đà Nẵng</v>
          </cell>
          <cell r="BU50" t="str">
            <v>X</v>
          </cell>
          <cell r="BV50" t="str">
            <v>CK 389680</v>
          </cell>
          <cell r="BW50">
            <v>43088</v>
          </cell>
          <cell r="BX50">
            <v>55</v>
          </cell>
          <cell r="BY50">
            <v>26</v>
          </cell>
          <cell r="BZ50">
            <v>143.30000000000001</v>
          </cell>
          <cell r="CA50">
            <v>0</v>
          </cell>
          <cell r="CB50" t="str">
            <v>001-Đất ở</v>
          </cell>
          <cell r="CC50">
            <v>150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143.30000000000001</v>
          </cell>
          <cell r="CL50">
            <v>150</v>
          </cell>
          <cell r="CM50" t="str">
            <v>002-Đất ở đô thị</v>
          </cell>
          <cell r="CN50" t="str">
            <v>1098-Doãn Uẩn</v>
          </cell>
          <cell r="CO50" t="str">
            <v>1098100-Từ đầu đến cuối</v>
          </cell>
          <cell r="CP50" t="str">
            <v>001-Loại đường I</v>
          </cell>
          <cell r="CQ50" t="str">
            <v>VT100-Vị trí 1</v>
          </cell>
        </row>
        <row r="51">
          <cell r="D51" t="str">
            <v>8461304290</v>
          </cell>
          <cell r="E51">
            <v>0</v>
          </cell>
          <cell r="F51">
            <v>0</v>
          </cell>
          <cell r="G51" t="str">
            <v>0047</v>
          </cell>
          <cell r="H51">
            <v>2022</v>
          </cell>
          <cell r="I51">
            <v>0</v>
          </cell>
          <cell r="J51">
            <v>0</v>
          </cell>
          <cell r="K51" t="str">
            <v>Lê Vân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 t="str">
            <v>Tổ 08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 t="str">
            <v>501070409-Tổ 08</v>
          </cell>
          <cell r="AI51" t="str">
            <v>Doãn Uẩn</v>
          </cell>
          <cell r="AJ51" t="str">
            <v>TĐS 51-26, số 25</v>
          </cell>
          <cell r="AK51">
            <v>0</v>
          </cell>
          <cell r="AL51">
            <v>0</v>
          </cell>
          <cell r="AM51" t="str">
            <v>X</v>
          </cell>
          <cell r="AN51" t="str">
            <v>CĐ 962580</v>
          </cell>
          <cell r="AO51">
            <v>42676</v>
          </cell>
          <cell r="AP51">
            <v>51</v>
          </cell>
          <cell r="AQ51">
            <v>26</v>
          </cell>
          <cell r="AR51">
            <v>145.5</v>
          </cell>
          <cell r="AS51" t="str">
            <v>001-Đất ở</v>
          </cell>
          <cell r="AT51">
            <v>0</v>
          </cell>
          <cell r="AU51">
            <v>0</v>
          </cell>
          <cell r="AV51">
            <v>0</v>
          </cell>
          <cell r="AW51">
            <v>150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 t="str">
            <v>Lê Vân</v>
          </cell>
          <cell r="BJ51">
            <v>0</v>
          </cell>
          <cell r="BK51" t="str">
            <v>8461304290</v>
          </cell>
          <cell r="BL51">
            <v>0</v>
          </cell>
          <cell r="BM51">
            <v>0</v>
          </cell>
          <cell r="BN51">
            <v>0</v>
          </cell>
          <cell r="BO51" t="str">
            <v>TĐS 51-26, số 25</v>
          </cell>
          <cell r="BP51" t="str">
            <v>Doãn Uẩn</v>
          </cell>
          <cell r="BQ51" t="str">
            <v>501070409-Tổ 08</v>
          </cell>
          <cell r="BR51" t="str">
            <v>5010704-Phường Khuê Mỹ</v>
          </cell>
          <cell r="BS51" t="str">
            <v>50107-Quận Ngũ Hành Sơn</v>
          </cell>
          <cell r="BT51" t="str">
            <v>501-Đà Nẵng</v>
          </cell>
          <cell r="BU51" t="str">
            <v>X</v>
          </cell>
          <cell r="BV51" t="str">
            <v>CĐ 962580</v>
          </cell>
          <cell r="BW51">
            <v>42676</v>
          </cell>
          <cell r="BX51">
            <v>51</v>
          </cell>
          <cell r="BY51">
            <v>26</v>
          </cell>
          <cell r="BZ51">
            <v>145.5</v>
          </cell>
          <cell r="CA51">
            <v>0</v>
          </cell>
          <cell r="CB51" t="str">
            <v>001-Đất ở</v>
          </cell>
          <cell r="CC51">
            <v>150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145.5</v>
          </cell>
          <cell r="CL51">
            <v>150</v>
          </cell>
          <cell r="CM51" t="str">
            <v>002-Đất ở đô thị</v>
          </cell>
          <cell r="CN51" t="str">
            <v>1098-Doãn Uẩn</v>
          </cell>
          <cell r="CO51" t="str">
            <v>1098100-Từ đầu đến cuối</v>
          </cell>
          <cell r="CP51" t="str">
            <v>001-Loại đường I</v>
          </cell>
          <cell r="CQ51" t="str">
            <v>VT100-Vị trí 1</v>
          </cell>
        </row>
        <row r="52">
          <cell r="D52" t="str">
            <v>8363538886</v>
          </cell>
          <cell r="E52">
            <v>0</v>
          </cell>
          <cell r="F52">
            <v>0</v>
          </cell>
          <cell r="G52" t="str">
            <v>0047</v>
          </cell>
          <cell r="H52">
            <v>2022</v>
          </cell>
          <cell r="I52">
            <v>0</v>
          </cell>
          <cell r="J52">
            <v>0</v>
          </cell>
          <cell r="K52" t="str">
            <v>Mai Trần Khoa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 t="str">
            <v>Tổ 08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 t="str">
            <v>501070409-Tổ 08</v>
          </cell>
          <cell r="AI52" t="str">
            <v>Doãn Uẩn</v>
          </cell>
          <cell r="AJ52" t="str">
            <v>TĐS 45-26, số 11</v>
          </cell>
          <cell r="AK52">
            <v>0</v>
          </cell>
          <cell r="AL52">
            <v>0</v>
          </cell>
          <cell r="AM52" t="str">
            <v>X</v>
          </cell>
          <cell r="AN52" t="str">
            <v>CM 718307</v>
          </cell>
          <cell r="AO52">
            <v>43214</v>
          </cell>
          <cell r="AP52">
            <v>45</v>
          </cell>
          <cell r="AQ52">
            <v>26</v>
          </cell>
          <cell r="AR52">
            <v>148.5</v>
          </cell>
          <cell r="AS52" t="str">
            <v>001-Đất ở</v>
          </cell>
          <cell r="AT52">
            <v>0</v>
          </cell>
          <cell r="AU52">
            <v>0</v>
          </cell>
          <cell r="AV52">
            <v>0</v>
          </cell>
          <cell r="AW52">
            <v>150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 t="str">
            <v>Mai Trần Khoa</v>
          </cell>
          <cell r="BJ52">
            <v>0</v>
          </cell>
          <cell r="BK52" t="str">
            <v>8363538886</v>
          </cell>
          <cell r="BL52">
            <v>0</v>
          </cell>
          <cell r="BM52">
            <v>0</v>
          </cell>
          <cell r="BN52">
            <v>0</v>
          </cell>
          <cell r="BO52" t="str">
            <v>TĐS 45-26, số 11</v>
          </cell>
          <cell r="BP52" t="str">
            <v>Doãn Uẩn</v>
          </cell>
          <cell r="BQ52" t="str">
            <v>501070409-Tổ 08</v>
          </cell>
          <cell r="BR52" t="str">
            <v>5010704-Phường Khuê Mỹ</v>
          </cell>
          <cell r="BS52" t="str">
            <v>50107-Quận Ngũ Hành Sơn</v>
          </cell>
          <cell r="BT52" t="str">
            <v>501-Đà Nẵng</v>
          </cell>
          <cell r="BU52" t="str">
            <v>X</v>
          </cell>
          <cell r="BV52" t="str">
            <v>CM 718307</v>
          </cell>
          <cell r="BW52">
            <v>43214</v>
          </cell>
          <cell r="BX52">
            <v>45</v>
          </cell>
          <cell r="BY52">
            <v>26</v>
          </cell>
          <cell r="BZ52">
            <v>148.5</v>
          </cell>
          <cell r="CA52">
            <v>0</v>
          </cell>
          <cell r="CB52" t="str">
            <v>001-Đất ở</v>
          </cell>
          <cell r="CC52">
            <v>150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148.5</v>
          </cell>
          <cell r="CL52">
            <v>150</v>
          </cell>
          <cell r="CM52" t="str">
            <v>002-Đất ở đô thị</v>
          </cell>
          <cell r="CN52" t="str">
            <v>1098-Doãn Uẩn</v>
          </cell>
          <cell r="CO52" t="str">
            <v>1098100-Từ đầu đến cuối</v>
          </cell>
          <cell r="CP52" t="str">
            <v>001-Loại đường I</v>
          </cell>
          <cell r="CQ52" t="str">
            <v>VT100-Vị trí 1</v>
          </cell>
        </row>
        <row r="53">
          <cell r="D53" t="str">
            <v>8672651920</v>
          </cell>
          <cell r="E53">
            <v>0</v>
          </cell>
          <cell r="F53">
            <v>0</v>
          </cell>
          <cell r="G53" t="str">
            <v>0047</v>
          </cell>
          <cell r="H53">
            <v>2022</v>
          </cell>
          <cell r="I53">
            <v>0</v>
          </cell>
          <cell r="J53">
            <v>0</v>
          </cell>
          <cell r="K53" t="str">
            <v>Phạm Thị Nhựt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 t="str">
            <v>Tổ 08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 t="str">
            <v>501070409-Tổ 08</v>
          </cell>
          <cell r="AI53" t="str">
            <v>Doãn Uẩn</v>
          </cell>
          <cell r="AJ53" t="str">
            <v>TĐS 200-17 (Lô 43-B2.2)</v>
          </cell>
          <cell r="AK53">
            <v>0</v>
          </cell>
          <cell r="AL53">
            <v>0</v>
          </cell>
          <cell r="AM53" t="str">
            <v>X</v>
          </cell>
          <cell r="AN53" t="str">
            <v>CV 003582</v>
          </cell>
          <cell r="AO53">
            <v>44196</v>
          </cell>
          <cell r="AP53">
            <v>200</v>
          </cell>
          <cell r="AQ53">
            <v>17</v>
          </cell>
          <cell r="AR53">
            <v>90</v>
          </cell>
          <cell r="AS53" t="str">
            <v>001-Đất ở</v>
          </cell>
          <cell r="AT53">
            <v>0</v>
          </cell>
          <cell r="AU53">
            <v>0</v>
          </cell>
          <cell r="AV53">
            <v>0</v>
          </cell>
          <cell r="AW53">
            <v>150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 t="str">
            <v>Phạm Thị Nhựt</v>
          </cell>
          <cell r="BJ53">
            <v>0</v>
          </cell>
          <cell r="BK53" t="str">
            <v>8672651920</v>
          </cell>
          <cell r="BL53">
            <v>0</v>
          </cell>
          <cell r="BM53">
            <v>0</v>
          </cell>
          <cell r="BN53">
            <v>0</v>
          </cell>
          <cell r="BO53" t="str">
            <v>TĐS 200-17 (Lô 43-B2.2)</v>
          </cell>
          <cell r="BP53" t="str">
            <v>Doãn Uẩn</v>
          </cell>
          <cell r="BQ53" t="str">
            <v>501070409-Tổ 08</v>
          </cell>
          <cell r="BR53" t="str">
            <v>5010704-Phường Khuê Mỹ</v>
          </cell>
          <cell r="BS53" t="str">
            <v>50107-Quận Ngũ Hành Sơn</v>
          </cell>
          <cell r="BT53" t="str">
            <v>501-Đà Nẵng</v>
          </cell>
          <cell r="BU53" t="str">
            <v>X</v>
          </cell>
          <cell r="BV53" t="str">
            <v>CV 003582</v>
          </cell>
          <cell r="BW53">
            <v>44196</v>
          </cell>
          <cell r="BX53">
            <v>200</v>
          </cell>
          <cell r="BY53">
            <v>17</v>
          </cell>
          <cell r="BZ53">
            <v>90</v>
          </cell>
          <cell r="CA53">
            <v>0</v>
          </cell>
          <cell r="CB53" t="str">
            <v>001-Đất ở</v>
          </cell>
          <cell r="CC53">
            <v>150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90</v>
          </cell>
          <cell r="CL53">
            <v>150</v>
          </cell>
          <cell r="CM53" t="str">
            <v>002-Đất ở đô thị</v>
          </cell>
          <cell r="CN53" t="str">
            <v>1098-Doãn Uẩn</v>
          </cell>
          <cell r="CO53" t="str">
            <v>1098100-Từ đầu đến cuối</v>
          </cell>
          <cell r="CP53" t="str">
            <v>001-Loại đường I</v>
          </cell>
          <cell r="CQ53" t="str">
            <v>VT100-Vị trí 1</v>
          </cell>
        </row>
        <row r="54">
          <cell r="D54" t="str">
            <v>8064104295</v>
          </cell>
          <cell r="E54">
            <v>0</v>
          </cell>
          <cell r="F54">
            <v>0</v>
          </cell>
          <cell r="G54" t="str">
            <v>0047</v>
          </cell>
          <cell r="H54">
            <v>2022</v>
          </cell>
          <cell r="I54">
            <v>0</v>
          </cell>
          <cell r="J54">
            <v>0</v>
          </cell>
          <cell r="K54" t="str">
            <v>Mai Trần Kiều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 t="str">
            <v>Tổ 08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 t="str">
            <v>501070409-Tổ 08</v>
          </cell>
          <cell r="AI54" t="str">
            <v>Doãn Uẩn</v>
          </cell>
          <cell r="AJ54" t="str">
            <v>TĐS 140-17, số 76</v>
          </cell>
          <cell r="AK54">
            <v>0</v>
          </cell>
          <cell r="AL54">
            <v>0</v>
          </cell>
          <cell r="AM54" t="str">
            <v>X</v>
          </cell>
          <cell r="AN54" t="str">
            <v>CK 228191</v>
          </cell>
          <cell r="AO54">
            <v>42970</v>
          </cell>
          <cell r="AP54">
            <v>140</v>
          </cell>
          <cell r="AQ54">
            <v>17</v>
          </cell>
          <cell r="AR54">
            <v>107.8</v>
          </cell>
          <cell r="AS54" t="str">
            <v>001-Đất ở</v>
          </cell>
          <cell r="AT54">
            <v>0</v>
          </cell>
          <cell r="AU54">
            <v>0</v>
          </cell>
          <cell r="AV54">
            <v>0</v>
          </cell>
          <cell r="AW54">
            <v>150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 t="str">
            <v>Mai Trần Kiều</v>
          </cell>
          <cell r="BJ54">
            <v>0</v>
          </cell>
          <cell r="BK54" t="str">
            <v>8064104295</v>
          </cell>
          <cell r="BL54">
            <v>0</v>
          </cell>
          <cell r="BM54">
            <v>0</v>
          </cell>
          <cell r="BN54">
            <v>0</v>
          </cell>
          <cell r="BO54" t="str">
            <v>TĐS 140-17, số 76</v>
          </cell>
          <cell r="BP54" t="str">
            <v>Doãn Uẩn</v>
          </cell>
          <cell r="BQ54" t="str">
            <v>501070409-Tổ 08</v>
          </cell>
          <cell r="BR54" t="str">
            <v>5010704-Phường Khuê Mỹ</v>
          </cell>
          <cell r="BS54" t="str">
            <v>50107-Quận Ngũ Hành Sơn</v>
          </cell>
          <cell r="BT54" t="str">
            <v>501-Đà Nẵng</v>
          </cell>
          <cell r="BU54" t="str">
            <v>X</v>
          </cell>
          <cell r="BV54" t="str">
            <v>CK 228191</v>
          </cell>
          <cell r="BW54">
            <v>42970</v>
          </cell>
          <cell r="BX54">
            <v>140</v>
          </cell>
          <cell r="BY54">
            <v>17</v>
          </cell>
          <cell r="BZ54">
            <v>107.8</v>
          </cell>
          <cell r="CA54">
            <v>0</v>
          </cell>
          <cell r="CB54" t="str">
            <v>001-Đất ở</v>
          </cell>
          <cell r="CC54">
            <v>150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107.8</v>
          </cell>
          <cell r="CL54">
            <v>150</v>
          </cell>
          <cell r="CM54" t="str">
            <v>002-Đất ở đô thị</v>
          </cell>
          <cell r="CN54" t="str">
            <v>1098-Doãn Uẩn</v>
          </cell>
          <cell r="CO54" t="str">
            <v>1098100-Từ đầu đến cuối</v>
          </cell>
          <cell r="CP54" t="str">
            <v>001-Loại đường I</v>
          </cell>
          <cell r="CQ54" t="str">
            <v>VT100-Vị trí 1</v>
          </cell>
        </row>
        <row r="55">
          <cell r="D55" t="str">
            <v>0400274460</v>
          </cell>
          <cell r="E55">
            <v>0</v>
          </cell>
          <cell r="F55">
            <v>0</v>
          </cell>
          <cell r="G55" t="str">
            <v>0047</v>
          </cell>
          <cell r="H55">
            <v>2022</v>
          </cell>
          <cell r="I55">
            <v>0</v>
          </cell>
          <cell r="J55">
            <v>0</v>
          </cell>
          <cell r="K55" t="str">
            <v>Võ Thị Cúc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 t="str">
            <v>Tổ 08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 t="str">
            <v>501070409-Tổ 08</v>
          </cell>
          <cell r="AI55" t="str">
            <v>Doãn Uẩn</v>
          </cell>
          <cell r="AJ55" t="str">
            <v xml:space="preserve">TĐS 195-17 (Lô 38-B2.2) </v>
          </cell>
          <cell r="AK55">
            <v>0</v>
          </cell>
          <cell r="AL55">
            <v>0</v>
          </cell>
          <cell r="AM55" t="str">
            <v>X</v>
          </cell>
          <cell r="AN55" t="str">
            <v>CV 003828</v>
          </cell>
          <cell r="AO55">
            <v>44259</v>
          </cell>
          <cell r="AP55">
            <v>195</v>
          </cell>
          <cell r="AQ55">
            <v>17</v>
          </cell>
          <cell r="AR55">
            <v>90</v>
          </cell>
          <cell r="AS55" t="str">
            <v>001-Đất ở</v>
          </cell>
          <cell r="AT55">
            <v>0</v>
          </cell>
          <cell r="AU55">
            <v>0</v>
          </cell>
          <cell r="AV55">
            <v>0</v>
          </cell>
          <cell r="AW55">
            <v>150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 t="str">
            <v>Võ Thị Cúc</v>
          </cell>
          <cell r="BJ55">
            <v>0</v>
          </cell>
          <cell r="BK55" t="str">
            <v>0400274460</v>
          </cell>
          <cell r="BL55">
            <v>0</v>
          </cell>
          <cell r="BM55">
            <v>0</v>
          </cell>
          <cell r="BN55">
            <v>0</v>
          </cell>
          <cell r="BO55" t="str">
            <v xml:space="preserve">TĐS 195-17 (Lô 38-B2.2) </v>
          </cell>
          <cell r="BP55" t="str">
            <v>Doãn Uẩn</v>
          </cell>
          <cell r="BQ55" t="str">
            <v>501070409-Tổ 08</v>
          </cell>
          <cell r="BR55" t="str">
            <v>5010704-Phường Khuê Mỹ</v>
          </cell>
          <cell r="BS55" t="str">
            <v>50107-Quận Ngũ Hành Sơn</v>
          </cell>
          <cell r="BT55" t="str">
            <v>501-Đà Nẵng</v>
          </cell>
          <cell r="BU55" t="str">
            <v>X</v>
          </cell>
          <cell r="BV55" t="str">
            <v>CV 003828</v>
          </cell>
          <cell r="BW55">
            <v>44259</v>
          </cell>
          <cell r="BX55">
            <v>195</v>
          </cell>
          <cell r="BY55">
            <v>17</v>
          </cell>
          <cell r="BZ55">
            <v>90</v>
          </cell>
          <cell r="CA55">
            <v>0</v>
          </cell>
          <cell r="CB55" t="str">
            <v>001-Đất ở</v>
          </cell>
          <cell r="CC55">
            <v>150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90</v>
          </cell>
          <cell r="CL55">
            <v>150</v>
          </cell>
          <cell r="CM55" t="str">
            <v>002-Đất ở đô thị</v>
          </cell>
          <cell r="CN55" t="str">
            <v>1098-Doãn Uẩn</v>
          </cell>
          <cell r="CO55" t="str">
            <v>1098100-Từ đầu đến cuối</v>
          </cell>
          <cell r="CP55" t="str">
            <v>001-Loại đường I</v>
          </cell>
          <cell r="CQ55" t="str">
            <v>VT100-Vị trí 1</v>
          </cell>
        </row>
        <row r="56">
          <cell r="D56" t="str">
            <v>8446845217</v>
          </cell>
          <cell r="E56">
            <v>0</v>
          </cell>
          <cell r="F56">
            <v>0</v>
          </cell>
          <cell r="G56" t="str">
            <v>0047</v>
          </cell>
          <cell r="H56">
            <v>2022</v>
          </cell>
          <cell r="I56">
            <v>0</v>
          </cell>
          <cell r="J56">
            <v>0</v>
          </cell>
          <cell r="K56" t="str">
            <v>Phùng Tấn Đình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 t="str">
            <v>Tổ 08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 t="str">
            <v>501070409-Tổ 08</v>
          </cell>
          <cell r="AI56" t="str">
            <v>Mỹ Đa Tây 9</v>
          </cell>
          <cell r="AJ56" t="str">
            <v xml:space="preserve">TĐS 186-17 (Lô 98-B2.2), số 41 </v>
          </cell>
          <cell r="AK56">
            <v>0</v>
          </cell>
          <cell r="AL56">
            <v>0</v>
          </cell>
          <cell r="AM56" t="str">
            <v>X</v>
          </cell>
          <cell r="AN56" t="str">
            <v>CC 944696</v>
          </cell>
          <cell r="AO56">
            <v>42496</v>
          </cell>
          <cell r="AP56">
            <v>186</v>
          </cell>
          <cell r="AQ56">
            <v>17</v>
          </cell>
          <cell r="AR56">
            <v>118.8</v>
          </cell>
          <cell r="AS56" t="str">
            <v>001-Đất ở</v>
          </cell>
          <cell r="AT56">
            <v>0</v>
          </cell>
          <cell r="AU56">
            <v>0</v>
          </cell>
          <cell r="AV56">
            <v>0</v>
          </cell>
          <cell r="AW56">
            <v>150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 t="str">
            <v>Phùng Tấn Đình</v>
          </cell>
          <cell r="BJ56">
            <v>0</v>
          </cell>
          <cell r="BK56" t="str">
            <v>8446845217</v>
          </cell>
          <cell r="BL56">
            <v>0</v>
          </cell>
          <cell r="BM56">
            <v>0</v>
          </cell>
          <cell r="BN56">
            <v>0</v>
          </cell>
          <cell r="BO56" t="str">
            <v xml:space="preserve">TĐS 186-17 (Lô 98-B2.2), số 41 </v>
          </cell>
          <cell r="BP56" t="str">
            <v>Mỹ Đa Tây 9</v>
          </cell>
          <cell r="BQ56" t="str">
            <v>501070409-Tổ 08</v>
          </cell>
          <cell r="BR56" t="str">
            <v>5010704-Phường Khuê Mỹ</v>
          </cell>
          <cell r="BS56" t="str">
            <v>50107-Quận Ngũ Hành Sơn</v>
          </cell>
          <cell r="BT56" t="str">
            <v>501-Đà Nẵng</v>
          </cell>
          <cell r="BU56" t="str">
            <v>X</v>
          </cell>
          <cell r="BV56" t="str">
            <v>CC 944696</v>
          </cell>
          <cell r="BW56">
            <v>42496</v>
          </cell>
          <cell r="BX56">
            <v>186</v>
          </cell>
          <cell r="BY56">
            <v>17</v>
          </cell>
          <cell r="BZ56">
            <v>118.8</v>
          </cell>
          <cell r="CA56">
            <v>0</v>
          </cell>
          <cell r="CB56" t="str">
            <v>001-Đất ở</v>
          </cell>
          <cell r="CC56">
            <v>150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118.8</v>
          </cell>
          <cell r="CL56">
            <v>150</v>
          </cell>
          <cell r="CM56" t="str">
            <v>002-Đất ở đô thị</v>
          </cell>
          <cell r="CN56" t="str">
            <v>1308-Mỹ Đa Tây 9</v>
          </cell>
          <cell r="CO56" t="str">
            <v>1308100-Từ đầu đến cuối</v>
          </cell>
          <cell r="CP56" t="str">
            <v>001-Loại đường I</v>
          </cell>
          <cell r="CQ56" t="str">
            <v>VT100-Vị trí 1</v>
          </cell>
        </row>
        <row r="57">
          <cell r="D57" t="str">
            <v>8449606256</v>
          </cell>
          <cell r="E57">
            <v>0</v>
          </cell>
          <cell r="F57">
            <v>0</v>
          </cell>
          <cell r="G57" t="str">
            <v>0047</v>
          </cell>
          <cell r="H57">
            <v>2022</v>
          </cell>
          <cell r="I57">
            <v>0</v>
          </cell>
          <cell r="J57">
            <v>0</v>
          </cell>
          <cell r="K57" t="str">
            <v>Trần Thị Thơ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 t="str">
            <v>Tổ 08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 t="str">
            <v>501070409-Tổ 08</v>
          </cell>
          <cell r="AI57" t="str">
            <v>Mỹ Đa Tây 9</v>
          </cell>
          <cell r="AJ57" t="str">
            <v>TĐS 184-17 (Lô 96-B2.2), số 39</v>
          </cell>
          <cell r="AK57">
            <v>0</v>
          </cell>
          <cell r="AL57">
            <v>0</v>
          </cell>
          <cell r="AM57" t="str">
            <v>X</v>
          </cell>
          <cell r="AN57" t="str">
            <v>CE 613922</v>
          </cell>
          <cell r="AO57">
            <v>42692</v>
          </cell>
          <cell r="AP57">
            <v>184</v>
          </cell>
          <cell r="AQ57">
            <v>17</v>
          </cell>
          <cell r="AR57">
            <v>90</v>
          </cell>
          <cell r="AS57" t="str">
            <v>001-Đất ở</v>
          </cell>
          <cell r="AT57">
            <v>0</v>
          </cell>
          <cell r="AU57">
            <v>0</v>
          </cell>
          <cell r="AV57">
            <v>0</v>
          </cell>
          <cell r="AW57">
            <v>150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 t="str">
            <v>Trần Thị Thơ</v>
          </cell>
          <cell r="BJ57">
            <v>0</v>
          </cell>
          <cell r="BK57" t="str">
            <v>8449606256</v>
          </cell>
          <cell r="BL57">
            <v>0</v>
          </cell>
          <cell r="BM57">
            <v>0</v>
          </cell>
          <cell r="BN57">
            <v>0</v>
          </cell>
          <cell r="BO57" t="str">
            <v>TĐS 184-17 (Lô 96-B2.2), số 39</v>
          </cell>
          <cell r="BP57" t="str">
            <v>Mỹ Đa Tây 9</v>
          </cell>
          <cell r="BQ57" t="str">
            <v>501070409-Tổ 08</v>
          </cell>
          <cell r="BR57" t="str">
            <v>5010704-Phường Khuê Mỹ</v>
          </cell>
          <cell r="BS57" t="str">
            <v>50107-Quận Ngũ Hành Sơn</v>
          </cell>
          <cell r="BT57" t="str">
            <v>501-Đà Nẵng</v>
          </cell>
          <cell r="BU57" t="str">
            <v>X</v>
          </cell>
          <cell r="BV57" t="str">
            <v>CE 613922</v>
          </cell>
          <cell r="BW57">
            <v>42692</v>
          </cell>
          <cell r="BX57">
            <v>184</v>
          </cell>
          <cell r="BY57">
            <v>17</v>
          </cell>
          <cell r="BZ57">
            <v>90</v>
          </cell>
          <cell r="CA57">
            <v>0</v>
          </cell>
          <cell r="CB57" t="str">
            <v>001-Đất ở</v>
          </cell>
          <cell r="CC57">
            <v>150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90</v>
          </cell>
          <cell r="CL57">
            <v>150</v>
          </cell>
          <cell r="CM57" t="str">
            <v>002-Đất ở đô thị</v>
          </cell>
          <cell r="CN57" t="str">
            <v>1308-Mỹ Đa Tây 9</v>
          </cell>
          <cell r="CO57" t="str">
            <v>1308100-Từ đầu đến cuối</v>
          </cell>
          <cell r="CP57" t="str">
            <v>001-Loại đường I</v>
          </cell>
          <cell r="CQ57" t="str">
            <v>VT100-Vị trí 1</v>
          </cell>
        </row>
        <row r="58">
          <cell r="D58" t="str">
            <v>0401660204</v>
          </cell>
          <cell r="E58">
            <v>0</v>
          </cell>
          <cell r="F58">
            <v>0</v>
          </cell>
          <cell r="G58" t="str">
            <v>0047</v>
          </cell>
          <cell r="H58">
            <v>2022</v>
          </cell>
          <cell r="I58">
            <v>0</v>
          </cell>
          <cell r="J58">
            <v>0</v>
          </cell>
          <cell r="K58" t="str">
            <v>Lê Thị Ánh Nguyệt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 t="str">
            <v>Tổ 08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 t="str">
            <v>501070409-Tổ 08</v>
          </cell>
          <cell r="AI58" t="str">
            <v>Doãn Uẩn</v>
          </cell>
          <cell r="AJ58" t="str">
            <v>TĐS 52-B2.2, số 10</v>
          </cell>
          <cell r="AK58">
            <v>0</v>
          </cell>
          <cell r="AL58">
            <v>0</v>
          </cell>
          <cell r="AM58" t="str">
            <v>X</v>
          </cell>
          <cell r="AN58" t="str">
            <v>BE 750161</v>
          </cell>
          <cell r="AO58">
            <v>40962</v>
          </cell>
          <cell r="AP58">
            <v>52</v>
          </cell>
          <cell r="AQ58" t="str">
            <v>B2.2</v>
          </cell>
          <cell r="AR58">
            <v>90</v>
          </cell>
          <cell r="AS58" t="str">
            <v>001-Đất ở</v>
          </cell>
          <cell r="AT58">
            <v>0</v>
          </cell>
          <cell r="AU58">
            <v>0</v>
          </cell>
          <cell r="AV58">
            <v>0</v>
          </cell>
          <cell r="AW58">
            <v>150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 t="str">
            <v>Lê Thị Ánh Nguyệt</v>
          </cell>
          <cell r="BJ58">
            <v>0</v>
          </cell>
          <cell r="BK58" t="str">
            <v>0401660204</v>
          </cell>
          <cell r="BL58">
            <v>0</v>
          </cell>
          <cell r="BM58">
            <v>0</v>
          </cell>
          <cell r="BN58">
            <v>0</v>
          </cell>
          <cell r="BO58" t="str">
            <v>TĐS 52-B2.2, số 10</v>
          </cell>
          <cell r="BP58" t="str">
            <v>Doãn Uẩn</v>
          </cell>
          <cell r="BQ58" t="str">
            <v>501070409-Tổ 08</v>
          </cell>
          <cell r="BR58" t="str">
            <v>5010704-Phường Khuê Mỹ</v>
          </cell>
          <cell r="BS58" t="str">
            <v>50107-Quận Ngũ Hành Sơn</v>
          </cell>
          <cell r="BT58" t="str">
            <v>501-Đà Nẵng</v>
          </cell>
          <cell r="BU58" t="str">
            <v>X</v>
          </cell>
          <cell r="BV58" t="str">
            <v>BE 750161</v>
          </cell>
          <cell r="BW58">
            <v>40962</v>
          </cell>
          <cell r="BX58">
            <v>52</v>
          </cell>
          <cell r="BY58" t="str">
            <v>B2.2</v>
          </cell>
          <cell r="BZ58">
            <v>90</v>
          </cell>
          <cell r="CA58">
            <v>0</v>
          </cell>
          <cell r="CB58" t="str">
            <v>001-Đất ở</v>
          </cell>
          <cell r="CC58">
            <v>150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90</v>
          </cell>
          <cell r="CL58">
            <v>150</v>
          </cell>
          <cell r="CM58" t="str">
            <v>002-Đất ở đô thị</v>
          </cell>
          <cell r="CN58" t="str">
            <v>1098-Doãn Uẩn</v>
          </cell>
          <cell r="CO58" t="str">
            <v>1098100-Từ đầu đến cuối</v>
          </cell>
          <cell r="CP58" t="str">
            <v>001-Loại đường I</v>
          </cell>
          <cell r="CQ58" t="str">
            <v>VT100-Vị trí 1</v>
          </cell>
        </row>
        <row r="59">
          <cell r="D59" t="str">
            <v>0401660204</v>
          </cell>
          <cell r="E59">
            <v>0</v>
          </cell>
          <cell r="F59">
            <v>0</v>
          </cell>
          <cell r="G59" t="str">
            <v>0047</v>
          </cell>
          <cell r="H59">
            <v>2022</v>
          </cell>
          <cell r="I59">
            <v>0</v>
          </cell>
          <cell r="J59">
            <v>0</v>
          </cell>
          <cell r="K59" t="str">
            <v>Lê Thị Ánh Nguyệt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 t="str">
            <v>Tổ 08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 t="str">
            <v>501070409-Tổ 08</v>
          </cell>
          <cell r="AI59" t="str">
            <v>Doãn Uẩn</v>
          </cell>
          <cell r="AJ59" t="str">
            <v>TĐS 63-26 (Lô 51-B2.2), số 12</v>
          </cell>
          <cell r="AK59">
            <v>0</v>
          </cell>
          <cell r="AL59">
            <v>0</v>
          </cell>
          <cell r="AM59" t="str">
            <v>X</v>
          </cell>
          <cell r="AN59" t="str">
            <v>CH 617337</v>
          </cell>
          <cell r="AO59">
            <v>42748</v>
          </cell>
          <cell r="AP59">
            <v>63</v>
          </cell>
          <cell r="AQ59">
            <v>26</v>
          </cell>
          <cell r="AR59">
            <v>90</v>
          </cell>
          <cell r="AS59" t="str">
            <v>001-Đất ở</v>
          </cell>
          <cell r="AT59">
            <v>0</v>
          </cell>
          <cell r="AU59">
            <v>0</v>
          </cell>
          <cell r="AV59">
            <v>0</v>
          </cell>
          <cell r="AW59">
            <v>150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 t="str">
            <v>Lê Thị Ánh Nguyệt</v>
          </cell>
          <cell r="BJ59">
            <v>0</v>
          </cell>
          <cell r="BK59" t="str">
            <v>0401660204</v>
          </cell>
          <cell r="BL59">
            <v>0</v>
          </cell>
          <cell r="BM59">
            <v>0</v>
          </cell>
          <cell r="BN59">
            <v>0</v>
          </cell>
          <cell r="BO59" t="str">
            <v>TĐS 63-26 (Lô 51-B2.2), số 12</v>
          </cell>
          <cell r="BP59" t="str">
            <v>Doãn Uẩn</v>
          </cell>
          <cell r="BQ59" t="str">
            <v>501070409-Tổ 08</v>
          </cell>
          <cell r="BR59" t="str">
            <v>5010704-Phường Khuê Mỹ</v>
          </cell>
          <cell r="BS59" t="str">
            <v>50107-Quận Ngũ Hành Sơn</v>
          </cell>
          <cell r="BT59" t="str">
            <v>501-Đà Nẵng</v>
          </cell>
          <cell r="BU59" t="str">
            <v>X</v>
          </cell>
          <cell r="BV59" t="str">
            <v>CH 617337</v>
          </cell>
          <cell r="BW59">
            <v>42748</v>
          </cell>
          <cell r="BX59">
            <v>63</v>
          </cell>
          <cell r="BY59">
            <v>26</v>
          </cell>
          <cell r="BZ59">
            <v>90</v>
          </cell>
          <cell r="CA59">
            <v>0</v>
          </cell>
          <cell r="CB59" t="str">
            <v>001-Đất ở</v>
          </cell>
          <cell r="CC59">
            <v>150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90</v>
          </cell>
          <cell r="CL59">
            <v>150</v>
          </cell>
          <cell r="CM59" t="str">
            <v>002-Đất ở đô thị</v>
          </cell>
          <cell r="CN59" t="str">
            <v>1098-Doãn Uẩn</v>
          </cell>
          <cell r="CO59" t="str">
            <v>1098100-Từ đầu đến cuối</v>
          </cell>
          <cell r="CP59" t="str">
            <v>001-Loại đường I</v>
          </cell>
          <cell r="CQ59" t="str">
            <v>VT100-Vị trí 1</v>
          </cell>
        </row>
        <row r="60">
          <cell r="D60" t="str">
            <v>8422775225</v>
          </cell>
          <cell r="E60">
            <v>0</v>
          </cell>
          <cell r="F60">
            <v>0</v>
          </cell>
          <cell r="G60" t="str">
            <v>0047</v>
          </cell>
          <cell r="H60">
            <v>2022</v>
          </cell>
          <cell r="I60">
            <v>0</v>
          </cell>
          <cell r="J60">
            <v>0</v>
          </cell>
          <cell r="K60" t="str">
            <v>Lê Hoàng Khánh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 t="str">
            <v>Tổ 08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 t="str">
            <v>501070409-Tổ 08</v>
          </cell>
          <cell r="AI60" t="str">
            <v>Doãn Uẩn</v>
          </cell>
          <cell r="AJ60" t="str">
            <v>TĐS 53-26, số 29</v>
          </cell>
          <cell r="AK60">
            <v>0</v>
          </cell>
          <cell r="AL60">
            <v>0</v>
          </cell>
          <cell r="AM60" t="str">
            <v>X</v>
          </cell>
          <cell r="AN60" t="str">
            <v>CO 214265</v>
          </cell>
          <cell r="AO60">
            <v>43290</v>
          </cell>
          <cell r="AP60">
            <v>53</v>
          </cell>
          <cell r="AQ60">
            <v>26</v>
          </cell>
          <cell r="AR60">
            <v>144.4</v>
          </cell>
          <cell r="AS60" t="str">
            <v>001-Đất ở</v>
          </cell>
          <cell r="AT60">
            <v>0</v>
          </cell>
          <cell r="AU60">
            <v>0</v>
          </cell>
          <cell r="AV60">
            <v>0</v>
          </cell>
          <cell r="AW60">
            <v>150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 t="str">
            <v>Lê Hoàng Khánh</v>
          </cell>
          <cell r="BJ60">
            <v>0</v>
          </cell>
          <cell r="BK60" t="str">
            <v>8422775225</v>
          </cell>
          <cell r="BL60">
            <v>0</v>
          </cell>
          <cell r="BM60">
            <v>0</v>
          </cell>
          <cell r="BN60">
            <v>0</v>
          </cell>
          <cell r="BO60" t="str">
            <v>TĐS 53-26, số 29</v>
          </cell>
          <cell r="BP60" t="str">
            <v>Doãn Uẩn</v>
          </cell>
          <cell r="BQ60" t="str">
            <v>501070409-Tổ 08</v>
          </cell>
          <cell r="BR60" t="str">
            <v>5010704-Phường Khuê Mỹ</v>
          </cell>
          <cell r="BS60" t="str">
            <v>50107-Quận Ngũ Hành Sơn</v>
          </cell>
          <cell r="BT60" t="str">
            <v>501-Đà Nẵng</v>
          </cell>
          <cell r="BU60" t="str">
            <v>X</v>
          </cell>
          <cell r="BV60" t="str">
            <v>CO 214265</v>
          </cell>
          <cell r="BW60">
            <v>43290</v>
          </cell>
          <cell r="BX60">
            <v>53</v>
          </cell>
          <cell r="BY60">
            <v>26</v>
          </cell>
          <cell r="BZ60">
            <v>144.4</v>
          </cell>
          <cell r="CA60">
            <v>0</v>
          </cell>
          <cell r="CB60" t="str">
            <v>001-Đất ở</v>
          </cell>
          <cell r="CC60">
            <v>150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144.4</v>
          </cell>
          <cell r="CL60">
            <v>150</v>
          </cell>
          <cell r="CM60" t="str">
            <v>002-Đất ở đô thị</v>
          </cell>
          <cell r="CN60" t="str">
            <v>1098-Doãn Uẩn</v>
          </cell>
          <cell r="CO60" t="str">
            <v>1098100-Từ đầu đến cuối</v>
          </cell>
          <cell r="CP60" t="str">
            <v>001-Loại đường I</v>
          </cell>
          <cell r="CQ60" t="str">
            <v>VT100-Vị trí 1</v>
          </cell>
        </row>
        <row r="61">
          <cell r="D61" t="str">
            <v>8780156627</v>
          </cell>
          <cell r="E61">
            <v>0</v>
          </cell>
          <cell r="F61">
            <v>0</v>
          </cell>
          <cell r="G61" t="str">
            <v>0047</v>
          </cell>
          <cell r="H61">
            <v>2022</v>
          </cell>
          <cell r="I61">
            <v>0</v>
          </cell>
          <cell r="J61">
            <v>0</v>
          </cell>
          <cell r="K61" t="str">
            <v>Trần Ký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 t="str">
            <v>Tổ 08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 t="str">
            <v>501070409-Tổ 08</v>
          </cell>
          <cell r="AI61" t="str">
            <v>Doãn Uẩn</v>
          </cell>
          <cell r="AJ61" t="str">
            <v>TĐS 32-B2.2</v>
          </cell>
          <cell r="AK61">
            <v>0</v>
          </cell>
          <cell r="AL61">
            <v>0</v>
          </cell>
          <cell r="AM61" t="str">
            <v>X</v>
          </cell>
          <cell r="AN61" t="str">
            <v>BE 750283</v>
          </cell>
          <cell r="AO61">
            <v>40988</v>
          </cell>
          <cell r="AP61">
            <v>32</v>
          </cell>
          <cell r="AQ61" t="str">
            <v>B2.2</v>
          </cell>
          <cell r="AR61">
            <v>90</v>
          </cell>
          <cell r="AS61" t="str">
            <v>001-Đất ở</v>
          </cell>
          <cell r="AT61">
            <v>0</v>
          </cell>
          <cell r="AU61">
            <v>0</v>
          </cell>
          <cell r="AV61">
            <v>0</v>
          </cell>
          <cell r="AW61">
            <v>150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 t="str">
            <v>Trần Ký</v>
          </cell>
          <cell r="BJ61">
            <v>0</v>
          </cell>
          <cell r="BK61" t="str">
            <v>8780156627</v>
          </cell>
          <cell r="BL61">
            <v>0</v>
          </cell>
          <cell r="BM61">
            <v>0</v>
          </cell>
          <cell r="BN61">
            <v>0</v>
          </cell>
          <cell r="BO61" t="str">
            <v>TĐS 32-B2.2</v>
          </cell>
          <cell r="BP61" t="str">
            <v>Doãn Uẩn</v>
          </cell>
          <cell r="BQ61" t="str">
            <v>501070409-Tổ 08</v>
          </cell>
          <cell r="BR61" t="str">
            <v>5010704-Phường Khuê Mỹ</v>
          </cell>
          <cell r="BS61" t="str">
            <v>50107-Quận Ngũ Hành Sơn</v>
          </cell>
          <cell r="BT61" t="str">
            <v>501-Đà Nẵng</v>
          </cell>
          <cell r="BU61" t="str">
            <v>X</v>
          </cell>
          <cell r="BV61" t="str">
            <v>BE 750283</v>
          </cell>
          <cell r="BW61">
            <v>40988</v>
          </cell>
          <cell r="BX61">
            <v>32</v>
          </cell>
          <cell r="BY61" t="str">
            <v>B2.2</v>
          </cell>
          <cell r="BZ61">
            <v>90</v>
          </cell>
          <cell r="CA61">
            <v>0</v>
          </cell>
          <cell r="CB61" t="str">
            <v>001-Đất ở</v>
          </cell>
          <cell r="CC61">
            <v>150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90</v>
          </cell>
          <cell r="CL61">
            <v>150</v>
          </cell>
          <cell r="CM61" t="str">
            <v>002-Đất ở đô thị</v>
          </cell>
          <cell r="CN61" t="str">
            <v>1098-Doãn Uẩn</v>
          </cell>
          <cell r="CO61" t="str">
            <v>1098100-Từ đầu đến cuối</v>
          </cell>
          <cell r="CP61" t="str">
            <v>001-Loại đường I</v>
          </cell>
          <cell r="CQ61" t="str">
            <v>VT100-Vị trí 1</v>
          </cell>
        </row>
        <row r="62">
          <cell r="D62" t="str">
            <v>8071410078</v>
          </cell>
          <cell r="E62">
            <v>0</v>
          </cell>
          <cell r="F62">
            <v>0</v>
          </cell>
          <cell r="G62" t="str">
            <v>0047</v>
          </cell>
          <cell r="H62">
            <v>2022</v>
          </cell>
          <cell r="I62">
            <v>0</v>
          </cell>
          <cell r="J62">
            <v>0</v>
          </cell>
          <cell r="K62" t="str">
            <v>Mai Văn Hà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 t="str">
            <v>Tổ 08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 t="str">
            <v>501070409-Tổ 08</v>
          </cell>
          <cell r="AI62" t="str">
            <v>Doãn Uẩn</v>
          </cell>
          <cell r="AJ62" t="str">
            <v>TĐS 47-26, số 17</v>
          </cell>
          <cell r="AK62">
            <v>0</v>
          </cell>
          <cell r="AL62">
            <v>0</v>
          </cell>
          <cell r="AM62" t="str">
            <v>X</v>
          </cell>
          <cell r="AN62" t="str">
            <v>CR 922846</v>
          </cell>
          <cell r="AO62">
            <v>43893</v>
          </cell>
          <cell r="AP62">
            <v>47</v>
          </cell>
          <cell r="AQ62">
            <v>26</v>
          </cell>
          <cell r="AR62">
            <v>147.69999999999999</v>
          </cell>
          <cell r="AS62" t="str">
            <v>001-Đất ở</v>
          </cell>
          <cell r="AT62">
            <v>0</v>
          </cell>
          <cell r="AU62">
            <v>0</v>
          </cell>
          <cell r="AV62">
            <v>0</v>
          </cell>
          <cell r="AW62">
            <v>150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 t="str">
            <v>Mai Văn Hà</v>
          </cell>
          <cell r="BJ62">
            <v>0</v>
          </cell>
          <cell r="BK62" t="str">
            <v>8071410078</v>
          </cell>
          <cell r="BL62">
            <v>0</v>
          </cell>
          <cell r="BM62">
            <v>0</v>
          </cell>
          <cell r="BN62">
            <v>0</v>
          </cell>
          <cell r="BO62" t="str">
            <v>TĐS 47-26, số 17</v>
          </cell>
          <cell r="BP62" t="str">
            <v>Doãn Uẩn</v>
          </cell>
          <cell r="BQ62" t="str">
            <v>501070409-Tổ 08</v>
          </cell>
          <cell r="BR62" t="str">
            <v>5010704-Phường Khuê Mỹ</v>
          </cell>
          <cell r="BS62" t="str">
            <v>50107-Quận Ngũ Hành Sơn</v>
          </cell>
          <cell r="BT62" t="str">
            <v>501-Đà Nẵng</v>
          </cell>
          <cell r="BU62" t="str">
            <v>X</v>
          </cell>
          <cell r="BV62" t="str">
            <v>CR 922846</v>
          </cell>
          <cell r="BW62">
            <v>43893</v>
          </cell>
          <cell r="BX62">
            <v>47</v>
          </cell>
          <cell r="BY62">
            <v>26</v>
          </cell>
          <cell r="BZ62">
            <v>147.69999999999999</v>
          </cell>
          <cell r="CA62">
            <v>0</v>
          </cell>
          <cell r="CB62" t="str">
            <v>001-Đất ở</v>
          </cell>
          <cell r="CC62">
            <v>150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147.69999999999999</v>
          </cell>
          <cell r="CL62">
            <v>150</v>
          </cell>
          <cell r="CM62" t="str">
            <v>002-Đất ở đô thị</v>
          </cell>
          <cell r="CN62" t="str">
            <v>1098-Doãn Uẩn</v>
          </cell>
          <cell r="CO62" t="str">
            <v>1098100-Từ đầu đến cuối</v>
          </cell>
          <cell r="CP62" t="str">
            <v>001-Loại đường I</v>
          </cell>
          <cell r="CQ62" t="str">
            <v>VT100-Vị trí 1</v>
          </cell>
        </row>
        <row r="63">
          <cell r="D63" t="str">
            <v>8448170432</v>
          </cell>
          <cell r="E63">
            <v>0</v>
          </cell>
          <cell r="F63">
            <v>0</v>
          </cell>
          <cell r="G63" t="str">
            <v>0047</v>
          </cell>
          <cell r="H63">
            <v>2022</v>
          </cell>
          <cell r="I63">
            <v>0</v>
          </cell>
          <cell r="J63">
            <v>0</v>
          </cell>
          <cell r="K63" t="str">
            <v>Nguyễn Tấn Dũng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 t="str">
            <v>Tổ 08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 t="str">
            <v>501070409-Tổ 08</v>
          </cell>
          <cell r="AI63" t="str">
            <v>Doãn Uẩn</v>
          </cell>
          <cell r="AJ63" t="str">
            <v>TĐS 192-17, số 46</v>
          </cell>
          <cell r="AK63">
            <v>0</v>
          </cell>
          <cell r="AL63">
            <v>0</v>
          </cell>
          <cell r="AM63" t="str">
            <v>X</v>
          </cell>
          <cell r="AN63" t="str">
            <v>CR 922791</v>
          </cell>
          <cell r="AO63">
            <v>43886</v>
          </cell>
          <cell r="AP63">
            <v>192</v>
          </cell>
          <cell r="AQ63">
            <v>17</v>
          </cell>
          <cell r="AR63">
            <v>90</v>
          </cell>
          <cell r="AS63" t="str">
            <v>001-Đất ở</v>
          </cell>
          <cell r="AT63">
            <v>0</v>
          </cell>
          <cell r="AU63">
            <v>0</v>
          </cell>
          <cell r="AV63">
            <v>0</v>
          </cell>
          <cell r="AW63">
            <v>150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 t="str">
            <v>Nguyễn Tấn Dũng</v>
          </cell>
          <cell r="BJ63">
            <v>0</v>
          </cell>
          <cell r="BK63" t="str">
            <v>8448170432</v>
          </cell>
          <cell r="BL63">
            <v>0</v>
          </cell>
          <cell r="BM63">
            <v>0</v>
          </cell>
          <cell r="BN63">
            <v>0</v>
          </cell>
          <cell r="BO63" t="str">
            <v>TĐS 192-17, số 46</v>
          </cell>
          <cell r="BP63" t="str">
            <v>Doãn Uẩn</v>
          </cell>
          <cell r="BQ63" t="str">
            <v>501070409-Tổ 08</v>
          </cell>
          <cell r="BR63" t="str">
            <v>5010704-Phường Khuê Mỹ</v>
          </cell>
          <cell r="BS63" t="str">
            <v>50107-Quận Ngũ Hành Sơn</v>
          </cell>
          <cell r="BT63" t="str">
            <v>501-Đà Nẵng</v>
          </cell>
          <cell r="BU63" t="str">
            <v>X</v>
          </cell>
          <cell r="BV63" t="str">
            <v>CR 922791</v>
          </cell>
          <cell r="BW63">
            <v>43886</v>
          </cell>
          <cell r="BX63">
            <v>192</v>
          </cell>
          <cell r="BY63">
            <v>17</v>
          </cell>
          <cell r="BZ63">
            <v>90</v>
          </cell>
          <cell r="CA63">
            <v>0</v>
          </cell>
          <cell r="CB63" t="str">
            <v>001-Đất ở</v>
          </cell>
          <cell r="CC63">
            <v>150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90</v>
          </cell>
          <cell r="CL63">
            <v>150</v>
          </cell>
          <cell r="CM63" t="str">
            <v>002-Đất ở đô thị</v>
          </cell>
          <cell r="CN63" t="str">
            <v>1098-Doãn Uẩn</v>
          </cell>
          <cell r="CO63" t="str">
            <v>1098100-Từ đầu đến cuối</v>
          </cell>
          <cell r="CP63" t="str">
            <v>001-Loại đường I</v>
          </cell>
          <cell r="CQ63" t="str">
            <v>VT100-Vị trí 1</v>
          </cell>
        </row>
        <row r="64">
          <cell r="D64" t="str">
            <v>8029790556</v>
          </cell>
          <cell r="E64">
            <v>0</v>
          </cell>
          <cell r="F64">
            <v>0</v>
          </cell>
          <cell r="G64" t="str">
            <v>0047</v>
          </cell>
          <cell r="H64">
            <v>2022</v>
          </cell>
          <cell r="I64">
            <v>0</v>
          </cell>
          <cell r="J64">
            <v>0</v>
          </cell>
          <cell r="K64" t="str">
            <v>Trần Thị Thảo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 t="str">
            <v>Tổ 26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 t="str">
            <v>501070420-Tổ 26</v>
          </cell>
          <cell r="AI64" t="str">
            <v>Tuy Lý Vương</v>
          </cell>
          <cell r="AJ64" t="str">
            <v>TĐS 250-56, số 11</v>
          </cell>
          <cell r="AK64">
            <v>0</v>
          </cell>
          <cell r="AL64">
            <v>0</v>
          </cell>
          <cell r="AM64" t="str">
            <v>X</v>
          </cell>
          <cell r="AN64" t="str">
            <v>CĐ 077740</v>
          </cell>
          <cell r="AO64">
            <v>42555</v>
          </cell>
          <cell r="AP64">
            <v>250</v>
          </cell>
          <cell r="AQ64">
            <v>56</v>
          </cell>
          <cell r="AR64">
            <v>95</v>
          </cell>
          <cell r="AS64" t="str">
            <v>001-Đất ở</v>
          </cell>
          <cell r="AT64">
            <v>0</v>
          </cell>
          <cell r="AU64">
            <v>0</v>
          </cell>
          <cell r="AV64">
            <v>0</v>
          </cell>
          <cell r="AW64">
            <v>150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 t="str">
            <v>Trần Thị Thảo</v>
          </cell>
          <cell r="BJ64">
            <v>0</v>
          </cell>
          <cell r="BK64" t="str">
            <v>8029790556</v>
          </cell>
          <cell r="BL64">
            <v>0</v>
          </cell>
          <cell r="BM64">
            <v>0</v>
          </cell>
          <cell r="BN64">
            <v>0</v>
          </cell>
          <cell r="BO64" t="str">
            <v>TĐS 250-56, số 11</v>
          </cell>
          <cell r="BP64" t="str">
            <v>Tuy Lý Vương</v>
          </cell>
          <cell r="BQ64" t="str">
            <v>501070420-Tổ 26</v>
          </cell>
          <cell r="BR64" t="str">
            <v>5010704-Phường Khuê Mỹ</v>
          </cell>
          <cell r="BS64" t="str">
            <v>50107-Quận Ngũ Hành Sơn</v>
          </cell>
          <cell r="BT64" t="str">
            <v>501-Đà Nẵng</v>
          </cell>
          <cell r="BU64" t="str">
            <v>X</v>
          </cell>
          <cell r="BV64" t="str">
            <v>CĐ 077740</v>
          </cell>
          <cell r="BW64">
            <v>42555</v>
          </cell>
          <cell r="BX64">
            <v>250</v>
          </cell>
          <cell r="BY64">
            <v>56</v>
          </cell>
          <cell r="BZ64">
            <v>95</v>
          </cell>
          <cell r="CA64">
            <v>0</v>
          </cell>
          <cell r="CB64" t="str">
            <v>001-Đất ở</v>
          </cell>
          <cell r="CC64">
            <v>150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95</v>
          </cell>
          <cell r="CL64">
            <v>150</v>
          </cell>
          <cell r="CM64" t="str">
            <v>002-Đất ở đô thị</v>
          </cell>
          <cell r="CN64" t="str">
            <v>1410-Tuy Lý Vương</v>
          </cell>
          <cell r="CO64" t="str">
            <v>1410100-Từ đầu đến cuối</v>
          </cell>
          <cell r="CP64" t="str">
            <v>001-Loại đường I</v>
          </cell>
          <cell r="CQ64" t="str">
            <v>VT100-Vị trí 1</v>
          </cell>
        </row>
        <row r="65">
          <cell r="D65" t="str">
            <v>8042562936</v>
          </cell>
          <cell r="E65">
            <v>0</v>
          </cell>
          <cell r="F65">
            <v>0</v>
          </cell>
          <cell r="G65" t="str">
            <v>0047</v>
          </cell>
          <cell r="H65">
            <v>2022</v>
          </cell>
          <cell r="I65">
            <v>0</v>
          </cell>
          <cell r="J65">
            <v>0</v>
          </cell>
          <cell r="K65" t="str">
            <v>Hồ Văn Trường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 t="str">
            <v>Tổ 26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 t="str">
            <v>501070420-Tổ 26</v>
          </cell>
          <cell r="AI65" t="str">
            <v>Tùng Thiện Vương</v>
          </cell>
          <cell r="AJ65" t="str">
            <v>TĐS 341-57 (Lô 11-B2.2)</v>
          </cell>
          <cell r="AK65">
            <v>0</v>
          </cell>
          <cell r="AL65">
            <v>0</v>
          </cell>
          <cell r="AM65" t="str">
            <v>X</v>
          </cell>
          <cell r="AN65" t="str">
            <v>CK 228024</v>
          </cell>
          <cell r="AO65">
            <v>42978</v>
          </cell>
          <cell r="AP65">
            <v>341</v>
          </cell>
          <cell r="AQ65">
            <v>57</v>
          </cell>
          <cell r="AR65">
            <v>95</v>
          </cell>
          <cell r="AS65" t="str">
            <v>001-Đất ở</v>
          </cell>
          <cell r="AT65">
            <v>0</v>
          </cell>
          <cell r="AU65">
            <v>0</v>
          </cell>
          <cell r="AV65">
            <v>0</v>
          </cell>
          <cell r="AW65">
            <v>150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 t="str">
            <v>Hồ Văn Trường</v>
          </cell>
          <cell r="BJ65">
            <v>0</v>
          </cell>
          <cell r="BK65" t="str">
            <v>8042562936</v>
          </cell>
          <cell r="BL65">
            <v>0</v>
          </cell>
          <cell r="BM65">
            <v>0</v>
          </cell>
          <cell r="BN65">
            <v>0</v>
          </cell>
          <cell r="BO65" t="str">
            <v>TĐS 341-57 (Lô 11-B2.2)</v>
          </cell>
          <cell r="BP65" t="str">
            <v>Tùng Thiện Vương</v>
          </cell>
          <cell r="BQ65" t="str">
            <v>501070420-Tổ 26</v>
          </cell>
          <cell r="BR65" t="str">
            <v>5010704-Phường Khuê Mỹ</v>
          </cell>
          <cell r="BS65" t="str">
            <v>50107-Quận Ngũ Hành Sơn</v>
          </cell>
          <cell r="BT65" t="str">
            <v>501-Đà Nẵng</v>
          </cell>
          <cell r="BU65" t="str">
            <v>X</v>
          </cell>
          <cell r="BV65" t="str">
            <v>CK 228024</v>
          </cell>
          <cell r="BW65">
            <v>42978</v>
          </cell>
          <cell r="BX65">
            <v>341</v>
          </cell>
          <cell r="BY65">
            <v>57</v>
          </cell>
          <cell r="BZ65">
            <v>95</v>
          </cell>
          <cell r="CA65">
            <v>0</v>
          </cell>
          <cell r="CB65" t="str">
            <v>001-Đất ở</v>
          </cell>
          <cell r="CC65">
            <v>150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95</v>
          </cell>
          <cell r="CL65">
            <v>150</v>
          </cell>
          <cell r="CM65" t="str">
            <v>002-Đất ở đô thị</v>
          </cell>
          <cell r="CN65" t="str">
            <v>1409-Tùng Thiện Vương</v>
          </cell>
          <cell r="CO65" t="str">
            <v>1409100-Từ đầu đến cuối</v>
          </cell>
          <cell r="CP65" t="str">
            <v>001-Loại đường I</v>
          </cell>
          <cell r="CQ65" t="str">
            <v>VT100-Vị trí 1</v>
          </cell>
        </row>
        <row r="66">
          <cell r="D66" t="str">
            <v>8406882879</v>
          </cell>
          <cell r="E66">
            <v>0</v>
          </cell>
          <cell r="F66">
            <v>0</v>
          </cell>
          <cell r="G66" t="str">
            <v>0047</v>
          </cell>
          <cell r="H66">
            <v>2022</v>
          </cell>
          <cell r="I66">
            <v>0</v>
          </cell>
          <cell r="J66">
            <v>0</v>
          </cell>
          <cell r="K66" t="str">
            <v>Nguyễn Thị Kim Lan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 t="str">
            <v>Tổ 26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 t="str">
            <v>501070420-Tổ 26</v>
          </cell>
          <cell r="AI66" t="str">
            <v>Tùng Thiện Vương</v>
          </cell>
          <cell r="AJ66" t="str">
            <v>TĐS 134-57, số 24</v>
          </cell>
          <cell r="AK66">
            <v>0</v>
          </cell>
          <cell r="AL66">
            <v>0</v>
          </cell>
          <cell r="AM66" t="str">
            <v>X</v>
          </cell>
          <cell r="AN66" t="str">
            <v>CK 329724</v>
          </cell>
          <cell r="AO66">
            <v>43031</v>
          </cell>
          <cell r="AP66">
            <v>134</v>
          </cell>
          <cell r="AQ66">
            <v>57</v>
          </cell>
          <cell r="AR66">
            <v>95</v>
          </cell>
          <cell r="AS66" t="str">
            <v>001-Đất ở</v>
          </cell>
          <cell r="AT66">
            <v>0</v>
          </cell>
          <cell r="AU66">
            <v>0</v>
          </cell>
          <cell r="AV66">
            <v>0</v>
          </cell>
          <cell r="AW66">
            <v>150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 t="str">
            <v>Nguyễn Thị Kim Lan</v>
          </cell>
          <cell r="BJ66">
            <v>0</v>
          </cell>
          <cell r="BK66" t="str">
            <v>8406882879</v>
          </cell>
          <cell r="BL66">
            <v>0</v>
          </cell>
          <cell r="BM66">
            <v>0</v>
          </cell>
          <cell r="BN66">
            <v>0</v>
          </cell>
          <cell r="BO66" t="str">
            <v>TĐS 134-57, số 24</v>
          </cell>
          <cell r="BP66" t="str">
            <v>Tùng Thiện Vương</v>
          </cell>
          <cell r="BQ66" t="str">
            <v>501070420-Tổ 26</v>
          </cell>
          <cell r="BR66" t="str">
            <v>5010704-Phường Khuê Mỹ</v>
          </cell>
          <cell r="BS66" t="str">
            <v>50107-Quận Ngũ Hành Sơn</v>
          </cell>
          <cell r="BT66" t="str">
            <v>501-Đà Nẵng</v>
          </cell>
          <cell r="BU66" t="str">
            <v>X</v>
          </cell>
          <cell r="BV66" t="str">
            <v>CK 329724</v>
          </cell>
          <cell r="BW66">
            <v>43031</v>
          </cell>
          <cell r="BX66">
            <v>134</v>
          </cell>
          <cell r="BY66">
            <v>57</v>
          </cell>
          <cell r="BZ66">
            <v>95</v>
          </cell>
          <cell r="CA66">
            <v>0</v>
          </cell>
          <cell r="CB66" t="str">
            <v>001-Đất ở</v>
          </cell>
          <cell r="CC66">
            <v>150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95</v>
          </cell>
          <cell r="CL66">
            <v>150</v>
          </cell>
          <cell r="CM66" t="str">
            <v>002-Đất ở đô thị</v>
          </cell>
          <cell r="CN66" t="str">
            <v>1409-Tùng Thiện Vương</v>
          </cell>
          <cell r="CO66" t="str">
            <v>1409100-Từ đầu đến cuối</v>
          </cell>
          <cell r="CP66" t="str">
            <v>001-Loại đường I</v>
          </cell>
          <cell r="CQ66" t="str">
            <v>VT100-Vị trí 1</v>
          </cell>
        </row>
        <row r="67">
          <cell r="D67" t="str">
            <v>8354693846</v>
          </cell>
          <cell r="E67">
            <v>0</v>
          </cell>
          <cell r="F67">
            <v>0</v>
          </cell>
          <cell r="G67" t="str">
            <v>0047</v>
          </cell>
          <cell r="H67">
            <v>2022</v>
          </cell>
          <cell r="I67">
            <v>0</v>
          </cell>
          <cell r="J67">
            <v>0</v>
          </cell>
          <cell r="K67" t="str">
            <v>Trần Viết Hóa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 t="str">
            <v>Tổ 36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 t="str">
            <v>50107044T-Tổ 36</v>
          </cell>
          <cell r="AI67" t="str">
            <v>Nước Mặn 4</v>
          </cell>
          <cell r="AJ67" t="str">
            <v>TĐS 157-90 (Lô 07-B2.20)</v>
          </cell>
          <cell r="AK67">
            <v>0</v>
          </cell>
          <cell r="AL67">
            <v>0</v>
          </cell>
          <cell r="AM67" t="str">
            <v>X</v>
          </cell>
          <cell r="AN67" t="str">
            <v>CH 635876</v>
          </cell>
          <cell r="AO67">
            <v>42818</v>
          </cell>
          <cell r="AP67">
            <v>157</v>
          </cell>
          <cell r="AQ67">
            <v>90</v>
          </cell>
          <cell r="AR67">
            <v>125</v>
          </cell>
          <cell r="AS67" t="str">
            <v>001-Đất ở</v>
          </cell>
          <cell r="AT67">
            <v>0</v>
          </cell>
          <cell r="AU67">
            <v>0</v>
          </cell>
          <cell r="AV67">
            <v>0</v>
          </cell>
          <cell r="AW67">
            <v>150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 t="str">
            <v>Trần Viết Hóa</v>
          </cell>
          <cell r="BJ67">
            <v>0</v>
          </cell>
          <cell r="BK67" t="str">
            <v>8354693846</v>
          </cell>
          <cell r="BL67">
            <v>0</v>
          </cell>
          <cell r="BM67">
            <v>0</v>
          </cell>
          <cell r="BN67">
            <v>0</v>
          </cell>
          <cell r="BO67" t="str">
            <v>TĐS 157-90 (Lô 07-B2.20)</v>
          </cell>
          <cell r="BP67" t="str">
            <v>Nước Mặn 4</v>
          </cell>
          <cell r="BQ67" t="str">
            <v>50107044T-Tổ 36</v>
          </cell>
          <cell r="BR67" t="str">
            <v>5010704-Phường Khuê Mỹ</v>
          </cell>
          <cell r="BS67" t="str">
            <v>50107-Quận Ngũ Hành Sơn</v>
          </cell>
          <cell r="BT67" t="str">
            <v>501-Đà Nẵng</v>
          </cell>
          <cell r="BU67" t="str">
            <v>X</v>
          </cell>
          <cell r="BV67" t="str">
            <v>CH 635876</v>
          </cell>
          <cell r="BW67">
            <v>42818</v>
          </cell>
          <cell r="BX67">
            <v>157</v>
          </cell>
          <cell r="BY67">
            <v>90</v>
          </cell>
          <cell r="BZ67">
            <v>125</v>
          </cell>
          <cell r="CA67">
            <v>0</v>
          </cell>
          <cell r="CB67" t="str">
            <v>001-Đất ở</v>
          </cell>
          <cell r="CC67">
            <v>150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125</v>
          </cell>
          <cell r="CL67">
            <v>150</v>
          </cell>
          <cell r="CM67" t="str">
            <v>002-Đất ở đô thị</v>
          </cell>
          <cell r="CN67" t="str">
            <v>1315-Nước Mặn 4</v>
          </cell>
          <cell r="CO67" t="str">
            <v>1315100-Từ đầu đến cuối</v>
          </cell>
          <cell r="CP67" t="str">
            <v>001-Loại đường I</v>
          </cell>
          <cell r="CQ67" t="str">
            <v>VT100-Vị trí 1</v>
          </cell>
        </row>
        <row r="68">
          <cell r="D68" t="str">
            <v>8569207366</v>
          </cell>
          <cell r="E68">
            <v>0</v>
          </cell>
          <cell r="F68">
            <v>0</v>
          </cell>
          <cell r="G68" t="str">
            <v>0047</v>
          </cell>
          <cell r="H68">
            <v>2022</v>
          </cell>
          <cell r="I68">
            <v>0</v>
          </cell>
          <cell r="J68">
            <v>0</v>
          </cell>
          <cell r="K68" t="str">
            <v>Lê Ngọc Quyền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 t="str">
            <v>Tổ 07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 t="str">
            <v>501070407-Tổ 07</v>
          </cell>
          <cell r="AI68" t="str">
            <v>Khuê Mỹ Đông 9</v>
          </cell>
          <cell r="AJ68" t="str">
            <v>TĐS 237-9 (Lô 1 khu B2.1) (ngã ba)</v>
          </cell>
          <cell r="AK68">
            <v>0</v>
          </cell>
          <cell r="AL68">
            <v>0</v>
          </cell>
          <cell r="AM68" t="str">
            <v>X</v>
          </cell>
          <cell r="AN68" t="str">
            <v>CK 329907</v>
          </cell>
          <cell r="AO68">
            <v>43052</v>
          </cell>
          <cell r="AP68">
            <v>237</v>
          </cell>
          <cell r="AQ68">
            <v>9</v>
          </cell>
          <cell r="AR68">
            <v>177</v>
          </cell>
          <cell r="AS68" t="str">
            <v>001-Đất ở</v>
          </cell>
          <cell r="AT68">
            <v>0</v>
          </cell>
          <cell r="AU68">
            <v>0</v>
          </cell>
          <cell r="AV68">
            <v>0</v>
          </cell>
          <cell r="AW68">
            <v>150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 t="str">
            <v>Lê Ngọc Quyền</v>
          </cell>
          <cell r="BJ68">
            <v>0</v>
          </cell>
          <cell r="BK68" t="str">
            <v>8569207366</v>
          </cell>
          <cell r="BL68">
            <v>0</v>
          </cell>
          <cell r="BM68">
            <v>0</v>
          </cell>
          <cell r="BN68">
            <v>0</v>
          </cell>
          <cell r="BO68" t="str">
            <v>TĐS 237-9 (Lô 1 khu B2.1) (ngã ba)</v>
          </cell>
          <cell r="BP68" t="str">
            <v>Khuê Mỹ Đông 9</v>
          </cell>
          <cell r="BQ68" t="str">
            <v>501070407-Tổ 07</v>
          </cell>
          <cell r="BR68" t="str">
            <v>5010704-Phường Khuê Mỹ</v>
          </cell>
          <cell r="BS68" t="str">
            <v>50107-Quận Ngũ Hành Sơn</v>
          </cell>
          <cell r="BT68" t="str">
            <v>501-Đà Nẵng</v>
          </cell>
          <cell r="BU68" t="str">
            <v>X</v>
          </cell>
          <cell r="BV68" t="str">
            <v>CK 329907</v>
          </cell>
          <cell r="BW68">
            <v>43052</v>
          </cell>
          <cell r="BX68">
            <v>237</v>
          </cell>
          <cell r="BY68">
            <v>9</v>
          </cell>
          <cell r="BZ68">
            <v>177</v>
          </cell>
          <cell r="CA68">
            <v>0</v>
          </cell>
          <cell r="CB68" t="str">
            <v>001-Đất ở</v>
          </cell>
          <cell r="CC68">
            <v>150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177</v>
          </cell>
          <cell r="CL68">
            <v>150</v>
          </cell>
          <cell r="CM68" t="str">
            <v>002-Đất ở đô thị</v>
          </cell>
          <cell r="CN68" t="str">
            <v>1222-Khuê Mỹ Đông 9</v>
          </cell>
          <cell r="CO68" t="str">
            <v>1222100-Từ đầu đến cuối</v>
          </cell>
          <cell r="CP68" t="str">
            <v>001-Loại đường I</v>
          </cell>
          <cell r="CQ68" t="str">
            <v>VT100-Vị trí 1</v>
          </cell>
        </row>
        <row r="69">
          <cell r="D69" t="str">
            <v>0400163841</v>
          </cell>
          <cell r="E69">
            <v>0</v>
          </cell>
          <cell r="F69">
            <v>0</v>
          </cell>
          <cell r="G69" t="str">
            <v>0047</v>
          </cell>
          <cell r="H69">
            <v>2022</v>
          </cell>
          <cell r="I69">
            <v>0</v>
          </cell>
          <cell r="J69">
            <v>0</v>
          </cell>
          <cell r="K69" t="str">
            <v>Trần Thị Thu Xuân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 t="str">
            <v>Tổ 12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 t="str">
            <v>501070410-Tổ 12</v>
          </cell>
          <cell r="AI69" t="str">
            <v>Mỹ Đa Tây 10</v>
          </cell>
          <cell r="AJ69" t="str">
            <v>TĐS 377-25 (Lô 133 phân khu B2.5)</v>
          </cell>
          <cell r="AK69">
            <v>0</v>
          </cell>
          <cell r="AL69">
            <v>0</v>
          </cell>
          <cell r="AM69" t="str">
            <v>X</v>
          </cell>
          <cell r="AN69" t="str">
            <v>CV 003526</v>
          </cell>
          <cell r="AO69">
            <v>44187</v>
          </cell>
          <cell r="AP69">
            <v>377</v>
          </cell>
          <cell r="AQ69">
            <v>25</v>
          </cell>
          <cell r="AR69">
            <v>110</v>
          </cell>
          <cell r="AS69" t="str">
            <v>001-Đất ở</v>
          </cell>
          <cell r="AT69">
            <v>0</v>
          </cell>
          <cell r="AU69">
            <v>0</v>
          </cell>
          <cell r="AV69">
            <v>0</v>
          </cell>
          <cell r="AW69">
            <v>150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 t="str">
            <v>Trần Thị Thu Xuân</v>
          </cell>
          <cell r="BJ69">
            <v>0</v>
          </cell>
          <cell r="BK69" t="str">
            <v>0400163841</v>
          </cell>
          <cell r="BL69">
            <v>0</v>
          </cell>
          <cell r="BM69">
            <v>0</v>
          </cell>
          <cell r="BN69">
            <v>0</v>
          </cell>
          <cell r="BO69" t="str">
            <v>TĐS 377-25 (Lô 133 phân khu B2.5)</v>
          </cell>
          <cell r="BP69" t="str">
            <v>Mỹ Đa Tây 10</v>
          </cell>
          <cell r="BQ69" t="str">
            <v>501070410-Tổ 12</v>
          </cell>
          <cell r="BR69" t="str">
            <v>5010704-Phường Khuê Mỹ</v>
          </cell>
          <cell r="BS69" t="str">
            <v>50107-Quận Ngũ Hành Sơn</v>
          </cell>
          <cell r="BT69" t="str">
            <v>501-Đà Nẵng</v>
          </cell>
          <cell r="BU69" t="str">
            <v>X</v>
          </cell>
          <cell r="BV69" t="str">
            <v>CV 003526</v>
          </cell>
          <cell r="BW69">
            <v>44187</v>
          </cell>
          <cell r="BX69">
            <v>377</v>
          </cell>
          <cell r="BY69">
            <v>25</v>
          </cell>
          <cell r="BZ69">
            <v>110</v>
          </cell>
          <cell r="CA69">
            <v>0</v>
          </cell>
          <cell r="CB69" t="str">
            <v>001-Đất ở</v>
          </cell>
          <cell r="CC69">
            <v>150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110</v>
          </cell>
          <cell r="CL69">
            <v>150</v>
          </cell>
          <cell r="CM69" t="str">
            <v>002-Đất ở đô thị</v>
          </cell>
          <cell r="CN69" t="str">
            <v>1528-Mỹ Đa Tây 10</v>
          </cell>
          <cell r="CO69" t="str">
            <v>1528101-Đoạn 5,5m</v>
          </cell>
          <cell r="CP69" t="str">
            <v>001-Loại đường I</v>
          </cell>
          <cell r="CQ69" t="str">
            <v>VT100-Vị trí 1</v>
          </cell>
        </row>
        <row r="70">
          <cell r="D70" t="str">
            <v>8042560985</v>
          </cell>
          <cell r="E70">
            <v>0</v>
          </cell>
          <cell r="F70">
            <v>0</v>
          </cell>
          <cell r="G70" t="str">
            <v>0047</v>
          </cell>
          <cell r="H70">
            <v>2022</v>
          </cell>
          <cell r="I70">
            <v>0</v>
          </cell>
          <cell r="J70">
            <v>0</v>
          </cell>
          <cell r="K70" t="str">
            <v>Lê Quang Vinh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 t="str">
            <v>Tổ 21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 t="str">
            <v>501070425-Tổ 21</v>
          </cell>
          <cell r="AI70" t="str">
            <v>Trần Hoành (từ Lê Văn Hiến đến Nguyễn Đình Chiểu)</v>
          </cell>
          <cell r="AJ70" t="str">
            <v>TĐS 174-58, K22/12</v>
          </cell>
          <cell r="AK70">
            <v>0</v>
          </cell>
          <cell r="AL70">
            <v>0</v>
          </cell>
          <cell r="AM70" t="str">
            <v>X</v>
          </cell>
          <cell r="AN70" t="str">
            <v>CC 842570</v>
          </cell>
          <cell r="AO70">
            <v>42367</v>
          </cell>
          <cell r="AP70" t="str">
            <v>174</v>
          </cell>
          <cell r="AQ70" t="str">
            <v>58</v>
          </cell>
          <cell r="AR70">
            <v>433</v>
          </cell>
          <cell r="AS70" t="str">
            <v>001-Đất ở</v>
          </cell>
          <cell r="AT70">
            <v>0</v>
          </cell>
          <cell r="AU70">
            <v>0</v>
          </cell>
          <cell r="AV70">
            <v>0</v>
          </cell>
          <cell r="AW70">
            <v>150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 t="str">
            <v>Lê Quang Vinh</v>
          </cell>
          <cell r="BJ70">
            <v>0</v>
          </cell>
          <cell r="BK70" t="str">
            <v>8042560985</v>
          </cell>
          <cell r="BL70">
            <v>0</v>
          </cell>
          <cell r="BM70">
            <v>0</v>
          </cell>
          <cell r="BN70">
            <v>0</v>
          </cell>
          <cell r="BO70" t="str">
            <v>TĐS 174-58, K22/12</v>
          </cell>
          <cell r="BP70" t="str">
            <v>Trần Hoành (từ Lê Văn Hiến đến Nguyễn Đình Chiểu)</v>
          </cell>
          <cell r="BQ70" t="str">
            <v>501070425-Tổ 21</v>
          </cell>
          <cell r="BR70" t="str">
            <v>5010704-Phường Khuê Mỹ</v>
          </cell>
          <cell r="BS70" t="str">
            <v>50107-Quận Ngũ Hành Sơn</v>
          </cell>
          <cell r="BT70" t="str">
            <v>501-Đà Nẵng</v>
          </cell>
          <cell r="BU70" t="str">
            <v>X</v>
          </cell>
          <cell r="BV70" t="str">
            <v>CC 842570</v>
          </cell>
          <cell r="BW70">
            <v>42367</v>
          </cell>
          <cell r="BX70" t="str">
            <v>174</v>
          </cell>
          <cell r="BY70" t="str">
            <v>58</v>
          </cell>
          <cell r="BZ70">
            <v>433</v>
          </cell>
          <cell r="CA70">
            <v>0</v>
          </cell>
          <cell r="CB70" t="str">
            <v>001-Đất ở</v>
          </cell>
          <cell r="CC70">
            <v>150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433</v>
          </cell>
          <cell r="CL70">
            <v>150</v>
          </cell>
          <cell r="CM70" t="str">
            <v>002-Đất ở đô thị</v>
          </cell>
          <cell r="CN70" t="str">
            <v>1435-Trần Hoành (từ Lê Văn Hiến đến Nguyễn Đình Chiểu)</v>
          </cell>
          <cell r="CO70" t="str">
            <v>1435100-Từ đầu đến cuối</v>
          </cell>
          <cell r="CP70" t="str">
            <v>001-Loại đường I</v>
          </cell>
          <cell r="CQ70" t="str">
            <v>VT200-Vị trí 2</v>
          </cell>
        </row>
        <row r="71">
          <cell r="D71" t="str">
            <v>8175187723</v>
          </cell>
          <cell r="E71">
            <v>0</v>
          </cell>
          <cell r="F71">
            <v>0</v>
          </cell>
          <cell r="G71" t="str">
            <v>0047</v>
          </cell>
          <cell r="H71">
            <v>2022</v>
          </cell>
          <cell r="I71">
            <v>0</v>
          </cell>
          <cell r="J71">
            <v>0</v>
          </cell>
          <cell r="K71" t="str">
            <v>Nguyễn Đẩu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 t="str">
            <v>Tổ 14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 t="str">
            <v>501070416-Tổ 14</v>
          </cell>
          <cell r="AI71" t="str">
            <v>Bùi Tá Hán</v>
          </cell>
          <cell r="AJ71" t="str">
            <v>TĐS 70-44 (Lô 39-B3.2)</v>
          </cell>
          <cell r="AK71">
            <v>0</v>
          </cell>
          <cell r="AL71">
            <v>0</v>
          </cell>
          <cell r="AM71" t="str">
            <v>X</v>
          </cell>
          <cell r="AN71" t="str">
            <v>CC 944076</v>
          </cell>
          <cell r="AO71">
            <v>42461</v>
          </cell>
          <cell r="AP71">
            <v>70</v>
          </cell>
          <cell r="AQ71">
            <v>44</v>
          </cell>
          <cell r="AR71">
            <v>250</v>
          </cell>
          <cell r="AS71" t="str">
            <v>001-Đất ở</v>
          </cell>
          <cell r="AT71">
            <v>0</v>
          </cell>
          <cell r="AU71">
            <v>0</v>
          </cell>
          <cell r="AV71">
            <v>0</v>
          </cell>
          <cell r="AW71">
            <v>150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 t="str">
            <v>Nguyễn Đẩu</v>
          </cell>
          <cell r="BJ71">
            <v>0</v>
          </cell>
          <cell r="BK71" t="str">
            <v>8175187723</v>
          </cell>
          <cell r="BL71">
            <v>0</v>
          </cell>
          <cell r="BM71">
            <v>0</v>
          </cell>
          <cell r="BN71">
            <v>0</v>
          </cell>
          <cell r="BO71" t="str">
            <v>TĐS 70-44 (Lô 39-B3.2)</v>
          </cell>
          <cell r="BP71" t="str">
            <v>Bùi Tá Hán</v>
          </cell>
          <cell r="BQ71" t="str">
            <v>501070416-Tổ 14</v>
          </cell>
          <cell r="BR71" t="str">
            <v>5010704-Phường Khuê Mỹ</v>
          </cell>
          <cell r="BS71" t="str">
            <v>50107-Quận Ngũ Hành Sơn</v>
          </cell>
          <cell r="BT71" t="str">
            <v>501-Đà Nẵng</v>
          </cell>
          <cell r="BU71" t="str">
            <v>X</v>
          </cell>
          <cell r="BV71" t="str">
            <v>CC 944076</v>
          </cell>
          <cell r="BW71">
            <v>42461</v>
          </cell>
          <cell r="BX71">
            <v>70</v>
          </cell>
          <cell r="BY71">
            <v>44</v>
          </cell>
          <cell r="BZ71">
            <v>250</v>
          </cell>
          <cell r="CA71">
            <v>0</v>
          </cell>
          <cell r="CB71" t="str">
            <v>001-Đất ở</v>
          </cell>
          <cell r="CC71">
            <v>150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250</v>
          </cell>
          <cell r="CL71">
            <v>150</v>
          </cell>
          <cell r="CM71" t="str">
            <v>002-Đất ở đô thị</v>
          </cell>
          <cell r="CN71" t="str">
            <v>1081-Bùi Tá Hán</v>
          </cell>
          <cell r="CO71" t="str">
            <v>1081100-Từ đầu đến cuối</v>
          </cell>
          <cell r="CP71" t="str">
            <v>001-Loại đường I</v>
          </cell>
          <cell r="CQ71" t="str">
            <v>VT100-Vị trí 1</v>
          </cell>
        </row>
        <row r="72">
          <cell r="D72" t="str">
            <v>4000805594</v>
          </cell>
          <cell r="E72">
            <v>0</v>
          </cell>
          <cell r="F72">
            <v>0</v>
          </cell>
          <cell r="G72" t="str">
            <v>0047</v>
          </cell>
          <cell r="H72">
            <v>2022</v>
          </cell>
          <cell r="I72">
            <v>0</v>
          </cell>
          <cell r="J72">
            <v>0</v>
          </cell>
          <cell r="K72" t="str">
            <v>Huỳnh Châu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 t="str">
            <v>Tổ 07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 t="str">
            <v>501070407-Tổ 07</v>
          </cell>
          <cell r="AI72" t="str">
            <v>Khuê Mỹ Đông 1</v>
          </cell>
          <cell r="AJ72" t="str">
            <v>TĐS 109-18, số 37</v>
          </cell>
          <cell r="AK72">
            <v>0</v>
          </cell>
          <cell r="AL72">
            <v>0</v>
          </cell>
          <cell r="AM72" t="str">
            <v>X</v>
          </cell>
          <cell r="AN72" t="str">
            <v>CE 613997</v>
          </cell>
          <cell r="AO72">
            <v>42696</v>
          </cell>
          <cell r="AP72">
            <v>109</v>
          </cell>
          <cell r="AQ72">
            <v>18</v>
          </cell>
          <cell r="AR72">
            <v>102</v>
          </cell>
          <cell r="AS72" t="str">
            <v>001-Đất ở</v>
          </cell>
          <cell r="AT72">
            <v>0</v>
          </cell>
          <cell r="AU72">
            <v>0</v>
          </cell>
          <cell r="AV72">
            <v>0</v>
          </cell>
          <cell r="AW72">
            <v>150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 t="str">
            <v>Huỳnh Châu</v>
          </cell>
          <cell r="BJ72">
            <v>0</v>
          </cell>
          <cell r="BK72" t="str">
            <v>4000805594</v>
          </cell>
          <cell r="BL72">
            <v>0</v>
          </cell>
          <cell r="BM72">
            <v>0</v>
          </cell>
          <cell r="BN72">
            <v>0</v>
          </cell>
          <cell r="BO72" t="str">
            <v>TĐS 109-18, số 37</v>
          </cell>
          <cell r="BP72" t="str">
            <v>Khuê Mỹ Đông 1</v>
          </cell>
          <cell r="BQ72" t="str">
            <v>501070407-Tổ 07</v>
          </cell>
          <cell r="BR72" t="str">
            <v>5010704-Phường Khuê Mỹ</v>
          </cell>
          <cell r="BS72" t="str">
            <v>50107-Quận Ngũ Hành Sơn</v>
          </cell>
          <cell r="BT72" t="str">
            <v>501-Đà Nẵng</v>
          </cell>
          <cell r="BU72" t="str">
            <v>X</v>
          </cell>
          <cell r="BV72" t="str">
            <v>CE 613997</v>
          </cell>
          <cell r="BW72">
            <v>42696</v>
          </cell>
          <cell r="BX72">
            <v>109</v>
          </cell>
          <cell r="BY72">
            <v>18</v>
          </cell>
          <cell r="BZ72">
            <v>102</v>
          </cell>
          <cell r="CA72">
            <v>0</v>
          </cell>
          <cell r="CB72" t="str">
            <v>001-Đất ở</v>
          </cell>
          <cell r="CC72">
            <v>150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102</v>
          </cell>
          <cell r="CL72">
            <v>150</v>
          </cell>
          <cell r="CM72" t="str">
            <v>002-Đất ở đô thị</v>
          </cell>
          <cell r="CN72" t="str">
            <v>1214-Khuê Mỹ Đông 1</v>
          </cell>
          <cell r="CO72" t="str">
            <v>1214100-Từ đầu đến cuối</v>
          </cell>
          <cell r="CP72" t="str">
            <v>001-Loại đường I</v>
          </cell>
          <cell r="CQ72" t="str">
            <v>VT100-Vị trí 1</v>
          </cell>
        </row>
        <row r="73">
          <cell r="D73" t="str">
            <v>0400676191</v>
          </cell>
          <cell r="E73">
            <v>0</v>
          </cell>
          <cell r="F73">
            <v>0</v>
          </cell>
          <cell r="G73" t="str">
            <v>0047</v>
          </cell>
          <cell r="H73">
            <v>2022</v>
          </cell>
          <cell r="I73">
            <v>0</v>
          </cell>
          <cell r="J73">
            <v>0</v>
          </cell>
          <cell r="K73" t="str">
            <v>Trần Việt Hùng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 t="str">
            <v>Tổ 07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 t="str">
            <v>501070407-Tổ 07</v>
          </cell>
          <cell r="AI73" t="str">
            <v>Lê Văn Hiến</v>
          </cell>
          <cell r="AJ73" t="str">
            <v>TĐS 91-17 (Lô 27 khu B2-11)</v>
          </cell>
          <cell r="AK73">
            <v>0</v>
          </cell>
          <cell r="AL73">
            <v>0</v>
          </cell>
          <cell r="AM73" t="str">
            <v>X</v>
          </cell>
          <cell r="AN73" t="str">
            <v>CC 829097</v>
          </cell>
          <cell r="AO73">
            <v>42367</v>
          </cell>
          <cell r="AP73">
            <v>91</v>
          </cell>
          <cell r="AQ73">
            <v>17</v>
          </cell>
          <cell r="AR73">
            <v>125</v>
          </cell>
          <cell r="AS73" t="str">
            <v>001-Đất ở</v>
          </cell>
          <cell r="AT73">
            <v>0</v>
          </cell>
          <cell r="AU73">
            <v>0</v>
          </cell>
          <cell r="AV73">
            <v>0</v>
          </cell>
          <cell r="AW73">
            <v>150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 t="str">
            <v>Trần Việt Hùng</v>
          </cell>
          <cell r="BJ73">
            <v>0</v>
          </cell>
          <cell r="BK73" t="str">
            <v>0400676191</v>
          </cell>
          <cell r="BL73">
            <v>0</v>
          </cell>
          <cell r="BM73">
            <v>0</v>
          </cell>
          <cell r="BN73">
            <v>0</v>
          </cell>
          <cell r="BO73" t="str">
            <v>TĐS 91-17 (Lô 27 khu B2-11)</v>
          </cell>
          <cell r="BP73" t="str">
            <v>Lê Văn Hiến</v>
          </cell>
          <cell r="BQ73" t="str">
            <v>501070407-Tổ 07</v>
          </cell>
          <cell r="BR73" t="str">
            <v>5010704-Phường Khuê Mỹ</v>
          </cell>
          <cell r="BS73" t="str">
            <v>50107-Quận Ngũ Hành Sơn</v>
          </cell>
          <cell r="BT73" t="str">
            <v>501-Đà Nẵng</v>
          </cell>
          <cell r="BU73" t="str">
            <v>X</v>
          </cell>
          <cell r="BV73" t="str">
            <v>CC 829097</v>
          </cell>
          <cell r="BW73">
            <v>42367</v>
          </cell>
          <cell r="BX73">
            <v>91</v>
          </cell>
          <cell r="BY73">
            <v>17</v>
          </cell>
          <cell r="BZ73">
            <v>125</v>
          </cell>
          <cell r="CA73">
            <v>0</v>
          </cell>
          <cell r="CB73" t="str">
            <v>001-Đất ở</v>
          </cell>
          <cell r="CC73">
            <v>150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125</v>
          </cell>
          <cell r="CL73">
            <v>150</v>
          </cell>
          <cell r="CM73" t="str">
            <v>002-Đất ở đô thị</v>
          </cell>
          <cell r="CN73" t="str">
            <v>1240-Lê Văn Hiến</v>
          </cell>
          <cell r="CO73" t="str">
            <v>1240100-Đoạn từ Hồ Xuân Hương đến Minh Mạng</v>
          </cell>
          <cell r="CP73" t="str">
            <v>001-Loại đường I</v>
          </cell>
          <cell r="CQ73" t="str">
            <v>VT100-Vị trí 1</v>
          </cell>
        </row>
        <row r="74">
          <cell r="D74" t="str">
            <v>8001724680</v>
          </cell>
          <cell r="E74">
            <v>0</v>
          </cell>
          <cell r="F74">
            <v>0</v>
          </cell>
          <cell r="G74" t="str">
            <v>0047</v>
          </cell>
          <cell r="H74">
            <v>2022</v>
          </cell>
          <cell r="I74">
            <v>0</v>
          </cell>
          <cell r="J74">
            <v>0</v>
          </cell>
          <cell r="K74" t="str">
            <v>Phạm Hồng Dương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 t="str">
            <v>Tổ 14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 t="str">
            <v>501070416-Tổ 14</v>
          </cell>
          <cell r="AI74" t="str">
            <v>Phạm Tuấn Tài</v>
          </cell>
          <cell r="AJ74" t="str">
            <v>TĐS 181-33</v>
          </cell>
          <cell r="AK74">
            <v>0</v>
          </cell>
          <cell r="AL74">
            <v>0</v>
          </cell>
          <cell r="AM74" t="str">
            <v>X</v>
          </cell>
          <cell r="AN74" t="str">
            <v>BE 579957</v>
          </cell>
          <cell r="AO74">
            <v>40651</v>
          </cell>
          <cell r="AP74">
            <v>181</v>
          </cell>
          <cell r="AQ74">
            <v>33</v>
          </cell>
          <cell r="AR74">
            <v>100</v>
          </cell>
          <cell r="AS74" t="str">
            <v>001-Đất ở</v>
          </cell>
          <cell r="AT74">
            <v>0</v>
          </cell>
          <cell r="AU74">
            <v>0</v>
          </cell>
          <cell r="AV74">
            <v>0</v>
          </cell>
          <cell r="AW74">
            <v>150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 t="str">
            <v>Phạm Hồng Dương</v>
          </cell>
          <cell r="BJ74">
            <v>0</v>
          </cell>
          <cell r="BK74" t="str">
            <v>8001724680</v>
          </cell>
          <cell r="BL74">
            <v>0</v>
          </cell>
          <cell r="BM74">
            <v>0</v>
          </cell>
          <cell r="BN74">
            <v>0</v>
          </cell>
          <cell r="BO74" t="str">
            <v>TĐS 181-33</v>
          </cell>
          <cell r="BP74" t="str">
            <v>Phạm Tuấn Tài</v>
          </cell>
          <cell r="BQ74" t="str">
            <v>501070416-Tổ 14</v>
          </cell>
          <cell r="BR74" t="str">
            <v>5010704-Phường Khuê Mỹ</v>
          </cell>
          <cell r="BS74" t="str">
            <v>50107-Quận Ngũ Hành Sơn</v>
          </cell>
          <cell r="BT74" t="str">
            <v>501-Đà Nẵng</v>
          </cell>
          <cell r="BU74" t="str">
            <v>X</v>
          </cell>
          <cell r="BV74" t="str">
            <v>BE 579957</v>
          </cell>
          <cell r="BW74">
            <v>40651</v>
          </cell>
          <cell r="BX74">
            <v>181</v>
          </cell>
          <cell r="BY74">
            <v>33</v>
          </cell>
          <cell r="BZ74">
            <v>100</v>
          </cell>
          <cell r="CA74">
            <v>0</v>
          </cell>
          <cell r="CB74" t="str">
            <v>001-Đất ở</v>
          </cell>
          <cell r="CC74">
            <v>150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100</v>
          </cell>
          <cell r="CL74">
            <v>150</v>
          </cell>
          <cell r="CM74" t="str">
            <v>002-Đất ở đô thị</v>
          </cell>
          <cell r="CN74" t="str">
            <v>1365-Phạm Tuấn Tài</v>
          </cell>
          <cell r="CO74" t="str">
            <v>1365100-Từ đầu đến cuối</v>
          </cell>
          <cell r="CP74" t="str">
            <v>001-Loại đường I</v>
          </cell>
          <cell r="CQ74" t="str">
            <v>VT100-Vị trí 1</v>
          </cell>
        </row>
        <row r="75">
          <cell r="D75" t="str">
            <v>8039529463</v>
          </cell>
          <cell r="E75">
            <v>0</v>
          </cell>
          <cell r="F75">
            <v>0</v>
          </cell>
          <cell r="G75" t="str">
            <v>0047</v>
          </cell>
          <cell r="H75">
            <v>2022</v>
          </cell>
          <cell r="I75">
            <v>0</v>
          </cell>
          <cell r="J75">
            <v>0</v>
          </cell>
          <cell r="K75" t="str">
            <v>Phan Minh Ngà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 t="str">
            <v>Tổ 07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 t="str">
            <v>501070407-Tổ 07</v>
          </cell>
          <cell r="AI75" t="str">
            <v>Khuê Mỹ Đông 15</v>
          </cell>
          <cell r="AJ75" t="str">
            <v>TĐS 17-19 (Lô 30-B2-7)</v>
          </cell>
          <cell r="AK75">
            <v>0</v>
          </cell>
          <cell r="AL75">
            <v>0</v>
          </cell>
          <cell r="AM75" t="str">
            <v>X</v>
          </cell>
          <cell r="AN75" t="str">
            <v>CE 678873</v>
          </cell>
          <cell r="AO75">
            <v>42724</v>
          </cell>
          <cell r="AP75">
            <v>17</v>
          </cell>
          <cell r="AQ75">
            <v>19</v>
          </cell>
          <cell r="AR75">
            <v>102</v>
          </cell>
          <cell r="AS75" t="str">
            <v>001-Đất ở</v>
          </cell>
          <cell r="AT75">
            <v>0</v>
          </cell>
          <cell r="AU75">
            <v>0</v>
          </cell>
          <cell r="AV75">
            <v>0</v>
          </cell>
          <cell r="AW75">
            <v>150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 t="str">
            <v>Phan Minh Ngà</v>
          </cell>
          <cell r="BJ75">
            <v>0</v>
          </cell>
          <cell r="BK75" t="str">
            <v>8039529463</v>
          </cell>
          <cell r="BL75">
            <v>0</v>
          </cell>
          <cell r="BM75">
            <v>0</v>
          </cell>
          <cell r="BN75">
            <v>0</v>
          </cell>
          <cell r="BO75" t="str">
            <v>TĐS 17-19 (Lô 30-B2-7)</v>
          </cell>
          <cell r="BP75" t="str">
            <v>Khuê Mỹ Đông 15</v>
          </cell>
          <cell r="BQ75" t="str">
            <v>501070407-Tổ 07</v>
          </cell>
          <cell r="BR75" t="str">
            <v>5010704-Phường Khuê Mỹ</v>
          </cell>
          <cell r="BS75" t="str">
            <v>50107-Quận Ngũ Hành Sơn</v>
          </cell>
          <cell r="BT75" t="str">
            <v>501-Đà Nẵng</v>
          </cell>
          <cell r="BU75" t="str">
            <v>X</v>
          </cell>
          <cell r="BV75" t="str">
            <v>CE 678873</v>
          </cell>
          <cell r="BW75">
            <v>42724</v>
          </cell>
          <cell r="BX75">
            <v>17</v>
          </cell>
          <cell r="BY75">
            <v>19</v>
          </cell>
          <cell r="BZ75">
            <v>102</v>
          </cell>
          <cell r="CA75">
            <v>0</v>
          </cell>
          <cell r="CB75" t="str">
            <v>001-Đất ở</v>
          </cell>
          <cell r="CC75">
            <v>150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102</v>
          </cell>
          <cell r="CL75">
            <v>150</v>
          </cell>
          <cell r="CM75" t="str">
            <v>002-Đất ở đô thị</v>
          </cell>
          <cell r="CN75" t="str">
            <v>1227-Khuê Mỹ Đông 15</v>
          </cell>
          <cell r="CO75" t="str">
            <v>1227100-Từ đầu đến cuối</v>
          </cell>
          <cell r="CP75" t="str">
            <v>001-Loại đường I</v>
          </cell>
          <cell r="CQ75" t="str">
            <v>VT100-Vị trí 1</v>
          </cell>
        </row>
        <row r="76">
          <cell r="D76" t="str">
            <v>0400354194</v>
          </cell>
          <cell r="E76">
            <v>0</v>
          </cell>
          <cell r="F76">
            <v>0</v>
          </cell>
          <cell r="G76" t="str">
            <v>0047</v>
          </cell>
          <cell r="H76">
            <v>2022</v>
          </cell>
          <cell r="I76">
            <v>0</v>
          </cell>
          <cell r="J76">
            <v>0</v>
          </cell>
          <cell r="K76" t="str">
            <v>Vũ Thị Ngọc Minh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 t="str">
            <v>Tổ 27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 t="str">
            <v>501070406-Tổ 27</v>
          </cell>
          <cell r="AI76" t="str">
            <v>Anh Thơ</v>
          </cell>
          <cell r="AJ76" t="str">
            <v>TĐS 206-77 (Lô 36-B2.26), số 89</v>
          </cell>
          <cell r="AK76">
            <v>0</v>
          </cell>
          <cell r="AL76">
            <v>0</v>
          </cell>
          <cell r="AM76" t="str">
            <v>X</v>
          </cell>
          <cell r="AN76" t="str">
            <v>CM 684487</v>
          </cell>
          <cell r="AO76">
            <v>43209</v>
          </cell>
          <cell r="AP76">
            <v>206</v>
          </cell>
          <cell r="AQ76">
            <v>77</v>
          </cell>
          <cell r="AR76">
            <v>90</v>
          </cell>
          <cell r="AS76" t="str">
            <v>001-Đất ở</v>
          </cell>
          <cell r="AT76">
            <v>0</v>
          </cell>
          <cell r="AU76">
            <v>0</v>
          </cell>
          <cell r="AV76">
            <v>0</v>
          </cell>
          <cell r="AW76">
            <v>150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 t="str">
            <v>Vũ Thị Ngọc Minh</v>
          </cell>
          <cell r="BJ76">
            <v>0</v>
          </cell>
          <cell r="BK76" t="str">
            <v>0400354194</v>
          </cell>
          <cell r="BL76">
            <v>0</v>
          </cell>
          <cell r="BM76">
            <v>0</v>
          </cell>
          <cell r="BN76">
            <v>0</v>
          </cell>
          <cell r="BO76" t="str">
            <v>TĐS 206-77 (Lô 36-B2.26), số 89</v>
          </cell>
          <cell r="BP76" t="str">
            <v>Anh Thơ</v>
          </cell>
          <cell r="BQ76" t="str">
            <v>501070406-Tổ 27</v>
          </cell>
          <cell r="BR76" t="str">
            <v>5010704-Phường Khuê Mỹ</v>
          </cell>
          <cell r="BS76" t="str">
            <v>50107-Quận Ngũ Hành Sơn</v>
          </cell>
          <cell r="BT76" t="str">
            <v>501-Đà Nẵng</v>
          </cell>
          <cell r="BU76" t="str">
            <v>X</v>
          </cell>
          <cell r="BV76" t="str">
            <v>CM 684487</v>
          </cell>
          <cell r="BW76">
            <v>43209</v>
          </cell>
          <cell r="BX76">
            <v>206</v>
          </cell>
          <cell r="BY76">
            <v>77</v>
          </cell>
          <cell r="BZ76">
            <v>90</v>
          </cell>
          <cell r="CA76">
            <v>0</v>
          </cell>
          <cell r="CB76" t="str">
            <v>001-Đất ở</v>
          </cell>
          <cell r="CC76">
            <v>150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90</v>
          </cell>
          <cell r="CL76">
            <v>150</v>
          </cell>
          <cell r="CM76" t="str">
            <v>002-Đất ở đô thị</v>
          </cell>
          <cell r="CN76" t="str">
            <v>1060-Anh Thơ</v>
          </cell>
          <cell r="CO76" t="str">
            <v>1060100-Từ đầu đến cuối</v>
          </cell>
          <cell r="CP76" t="str">
            <v>001-Loại đường I</v>
          </cell>
          <cell r="CQ76" t="str">
            <v>VT100-Vị trí 1</v>
          </cell>
        </row>
        <row r="77">
          <cell r="D77" t="str">
            <v>8039527681</v>
          </cell>
          <cell r="E77" t="str">
            <v>8039527681</v>
          </cell>
          <cell r="F77">
            <v>0</v>
          </cell>
          <cell r="G77" t="str">
            <v>0047</v>
          </cell>
          <cell r="H77">
            <v>2022</v>
          </cell>
          <cell r="I77">
            <v>0</v>
          </cell>
          <cell r="J77">
            <v>0</v>
          </cell>
          <cell r="K77" t="str">
            <v>Lê Văn Liên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 t="str">
            <v>Tổ 34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 t="str">
            <v>50107044R-Tổ 34</v>
          </cell>
          <cell r="AI77" t="str">
            <v>K20</v>
          </cell>
          <cell r="AJ77" t="str">
            <v>TĐS 41-118, K45/52</v>
          </cell>
          <cell r="AK77">
            <v>0</v>
          </cell>
          <cell r="AL77">
            <v>0</v>
          </cell>
          <cell r="AM77" t="str">
            <v>X</v>
          </cell>
          <cell r="AN77">
            <v>3405012810</v>
          </cell>
          <cell r="AO77">
            <v>38304</v>
          </cell>
          <cell r="AP77">
            <v>41</v>
          </cell>
          <cell r="AQ77">
            <v>118</v>
          </cell>
          <cell r="AR77">
            <v>114.1</v>
          </cell>
          <cell r="AS77" t="str">
            <v>001-Đất ở</v>
          </cell>
          <cell r="AT77">
            <v>0</v>
          </cell>
          <cell r="AU77">
            <v>0</v>
          </cell>
          <cell r="AV77">
            <v>0</v>
          </cell>
          <cell r="AW77">
            <v>150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 t="str">
            <v>Lê Văn Liên</v>
          </cell>
          <cell r="BJ77">
            <v>0</v>
          </cell>
          <cell r="BK77" t="str">
            <v>8039527681</v>
          </cell>
          <cell r="BL77">
            <v>0</v>
          </cell>
          <cell r="BM77">
            <v>0</v>
          </cell>
          <cell r="BN77">
            <v>0</v>
          </cell>
          <cell r="BO77" t="str">
            <v>TĐS 41-118, K45/52</v>
          </cell>
          <cell r="BP77" t="str">
            <v>K20</v>
          </cell>
          <cell r="BQ77" t="str">
            <v>50107044R-Tổ 34</v>
          </cell>
          <cell r="BR77" t="str">
            <v>5010704-Phường Khuê Mỹ</v>
          </cell>
          <cell r="BS77" t="str">
            <v>50107-Quận Ngũ Hành Sơn</v>
          </cell>
          <cell r="BT77" t="str">
            <v>501-Đà Nẵng</v>
          </cell>
          <cell r="BU77" t="str">
            <v>X</v>
          </cell>
          <cell r="BV77">
            <v>3405012810</v>
          </cell>
          <cell r="BW77">
            <v>38304</v>
          </cell>
          <cell r="BX77">
            <v>41</v>
          </cell>
          <cell r="BY77">
            <v>118</v>
          </cell>
          <cell r="BZ77">
            <v>114.1</v>
          </cell>
          <cell r="CA77">
            <v>0</v>
          </cell>
          <cell r="CB77" t="str">
            <v>001-Đất ở</v>
          </cell>
          <cell r="CC77">
            <v>150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114.1</v>
          </cell>
          <cell r="CL77">
            <v>150</v>
          </cell>
          <cell r="CM77" t="str">
            <v>002-Đất ở đô thị</v>
          </cell>
          <cell r="CN77" t="str">
            <v>1202-K20</v>
          </cell>
          <cell r="CO77" t="str">
            <v>1202100-Đoạn từ Lê Văn Hiến đến Nguyễn Đình Chiểu</v>
          </cell>
          <cell r="CP77" t="str">
            <v>001-Loại đường I</v>
          </cell>
          <cell r="CQ77" t="str">
            <v>VT200-Vị trí 2</v>
          </cell>
        </row>
        <row r="78">
          <cell r="BK78" t="str">
            <v>0401660194</v>
          </cell>
          <cell r="BL78">
            <v>0</v>
          </cell>
          <cell r="BM78">
            <v>0</v>
          </cell>
          <cell r="BN78">
            <v>0</v>
          </cell>
          <cell r="BO78" t="str">
            <v>TĐS 09-B2.2-QH 03/03, số 21</v>
          </cell>
          <cell r="BP78" t="str">
            <v>Đa Mặn 3</v>
          </cell>
          <cell r="BQ78" t="str">
            <v>501070437-Tổ 37</v>
          </cell>
          <cell r="BR78" t="str">
            <v>5010704-Phường Khuê Mỹ</v>
          </cell>
          <cell r="BS78" t="str">
            <v>50107-Quận Ngũ Hành Sơn</v>
          </cell>
          <cell r="BT78" t="str">
            <v>501-Đà Nẵng</v>
          </cell>
          <cell r="BU78" t="str">
            <v>X</v>
          </cell>
          <cell r="BV78" t="str">
            <v>BA 601289</v>
          </cell>
          <cell r="BW78">
            <v>40255</v>
          </cell>
          <cell r="BX78" t="str">
            <v>09-B2.2</v>
          </cell>
          <cell r="BY78" t="str">
            <v>QH 03/03</v>
          </cell>
          <cell r="BZ78">
            <v>94</v>
          </cell>
          <cell r="CA78">
            <v>0</v>
          </cell>
          <cell r="CB78" t="str">
            <v>001-Đất ở</v>
          </cell>
          <cell r="CC78">
            <v>150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94</v>
          </cell>
        </row>
        <row r="79">
          <cell r="BK79" t="str">
            <v>8427684331</v>
          </cell>
          <cell r="BL79">
            <v>0</v>
          </cell>
          <cell r="BM79">
            <v>0</v>
          </cell>
          <cell r="BN79">
            <v>0</v>
          </cell>
          <cell r="BO79" t="str">
            <v>TĐS 01A-B4.2-KT 02/02</v>
          </cell>
          <cell r="BP79" t="str">
            <v>Võ Nguyên Giáp</v>
          </cell>
          <cell r="BQ79" t="str">
            <v>501070404-Tổ 03</v>
          </cell>
          <cell r="BR79" t="str">
            <v>5010704-Phường Khuê Mỹ</v>
          </cell>
          <cell r="BS79" t="str">
            <v>50107-Quận Ngũ Hành Sơn</v>
          </cell>
          <cell r="BT79" t="str">
            <v>501-Đà Nẵng</v>
          </cell>
          <cell r="BU79" t="str">
            <v>X</v>
          </cell>
          <cell r="BV79" t="str">
            <v>BA 494107</v>
          </cell>
          <cell r="BW79">
            <v>40282</v>
          </cell>
          <cell r="BX79" t="str">
            <v>01A-B4.2</v>
          </cell>
          <cell r="BY79" t="str">
            <v>KT 02/02</v>
          </cell>
          <cell r="BZ79">
            <v>142.6</v>
          </cell>
          <cell r="CA79">
            <v>0</v>
          </cell>
          <cell r="CB79" t="str">
            <v>001-Đất ở</v>
          </cell>
          <cell r="CC79">
            <v>150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142.6</v>
          </cell>
        </row>
        <row r="80">
          <cell r="BK80" t="str">
            <v>8427684331</v>
          </cell>
          <cell r="BL80">
            <v>0</v>
          </cell>
          <cell r="BM80">
            <v>0</v>
          </cell>
          <cell r="BN80">
            <v>0</v>
          </cell>
          <cell r="BO80" t="str">
            <v>TĐS 01B-B4.2-KT02/02</v>
          </cell>
          <cell r="BP80" t="str">
            <v>Võ Nguyên Giáp</v>
          </cell>
          <cell r="BQ80" t="str">
            <v>501070404-Tổ 03</v>
          </cell>
          <cell r="BR80" t="str">
            <v>5010704-Phường Khuê Mỹ</v>
          </cell>
          <cell r="BS80" t="str">
            <v>50107-Quận Ngũ Hành Sơn</v>
          </cell>
          <cell r="BT80" t="str">
            <v>501-Đà Nẵng</v>
          </cell>
          <cell r="BU80" t="str">
            <v>X</v>
          </cell>
          <cell r="BV80" t="str">
            <v>BA 494108</v>
          </cell>
          <cell r="BW80">
            <v>40282</v>
          </cell>
          <cell r="BX80" t="str">
            <v>01B-B4.2</v>
          </cell>
          <cell r="BY80" t="str">
            <v>KT02/02</v>
          </cell>
          <cell r="BZ80">
            <v>142.69999999999999</v>
          </cell>
          <cell r="CA80">
            <v>0</v>
          </cell>
          <cell r="CB80" t="str">
            <v>001-Đất ở</v>
          </cell>
          <cell r="CC80">
            <v>150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142.69999999999999</v>
          </cell>
        </row>
        <row r="81">
          <cell r="BK81" t="str">
            <v>8044303084</v>
          </cell>
          <cell r="BL81">
            <v>0</v>
          </cell>
          <cell r="BM81">
            <v>0</v>
          </cell>
          <cell r="BN81">
            <v>0</v>
          </cell>
          <cell r="BO81" t="str">
            <v>TĐS 256-79 (Lô 20-B2.13), số 1328</v>
          </cell>
          <cell r="BP81" t="str">
            <v>Đoàn Khuê</v>
          </cell>
          <cell r="BQ81" t="str">
            <v>50107044T-Tổ 36</v>
          </cell>
          <cell r="BR81" t="str">
            <v>5010704-Phường Khuê Mỹ</v>
          </cell>
          <cell r="BS81" t="str">
            <v>50107-Quận Ngũ Hành Sơn</v>
          </cell>
          <cell r="BT81" t="str">
            <v>501-Đà Nẵng</v>
          </cell>
          <cell r="BU81" t="str">
            <v>X</v>
          </cell>
          <cell r="BV81" t="str">
            <v>CH 629137</v>
          </cell>
          <cell r="BW81">
            <v>42797</v>
          </cell>
          <cell r="BX81">
            <v>256</v>
          </cell>
          <cell r="BY81">
            <v>79</v>
          </cell>
          <cell r="BZ81">
            <v>95</v>
          </cell>
          <cell r="CA81">
            <v>0</v>
          </cell>
          <cell r="CB81" t="str">
            <v>001-Đất ở</v>
          </cell>
          <cell r="CC81">
            <v>150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95</v>
          </cell>
        </row>
        <row r="82">
          <cell r="BK82" t="str">
            <v>8557046178</v>
          </cell>
          <cell r="BL82">
            <v>0</v>
          </cell>
          <cell r="BM82">
            <v>0</v>
          </cell>
          <cell r="BN82">
            <v>0</v>
          </cell>
          <cell r="BO82" t="str">
            <v>TĐS 118-79</v>
          </cell>
          <cell r="BP82" t="str">
            <v>Nguyễn Đình Chiểu</v>
          </cell>
          <cell r="BQ82" t="str">
            <v>50107044R-Tổ 34</v>
          </cell>
          <cell r="BR82" t="str">
            <v>5010704-Phường Khuê Mỹ</v>
          </cell>
          <cell r="BS82" t="str">
            <v>50107-Quận Ngũ Hành Sơn</v>
          </cell>
          <cell r="BT82" t="str">
            <v>501-Đà Nẵng</v>
          </cell>
          <cell r="BU82" t="str">
            <v>X</v>
          </cell>
          <cell r="BV82" t="str">
            <v>BY 810580</v>
          </cell>
          <cell r="BW82">
            <v>42139</v>
          </cell>
          <cell r="BX82">
            <v>118</v>
          </cell>
          <cell r="BY82">
            <v>79</v>
          </cell>
          <cell r="BZ82">
            <v>75.5</v>
          </cell>
          <cell r="CA82">
            <v>0</v>
          </cell>
          <cell r="CB82" t="str">
            <v>001-Đất ở</v>
          </cell>
          <cell r="CC82">
            <v>150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75.5</v>
          </cell>
        </row>
        <row r="83">
          <cell r="BK83" t="str">
            <v>8350196579</v>
          </cell>
          <cell r="BL83">
            <v>0</v>
          </cell>
          <cell r="BM83">
            <v>0</v>
          </cell>
          <cell r="BN83">
            <v>0</v>
          </cell>
          <cell r="BO83" t="str">
            <v>TĐS 280-79, số 7</v>
          </cell>
          <cell r="BP83" t="str">
            <v>Nước Mặn 5</v>
          </cell>
          <cell r="BQ83" t="str">
            <v>50107044T-Tổ 36</v>
          </cell>
          <cell r="BR83" t="str">
            <v>5010704-Phường Khuê Mỹ</v>
          </cell>
          <cell r="BS83" t="str">
            <v>50107-Quận Ngũ Hành Sơn</v>
          </cell>
          <cell r="BT83" t="str">
            <v>501-Đà Nẵng</v>
          </cell>
          <cell r="BU83" t="str">
            <v>X</v>
          </cell>
          <cell r="BV83" t="str">
            <v>CK 389848</v>
          </cell>
          <cell r="BW83">
            <v>43076</v>
          </cell>
          <cell r="BX83">
            <v>280</v>
          </cell>
          <cell r="BY83">
            <v>79</v>
          </cell>
          <cell r="BZ83">
            <v>95</v>
          </cell>
          <cell r="CA83">
            <v>0</v>
          </cell>
          <cell r="CB83" t="str">
            <v>001-Đất ở</v>
          </cell>
          <cell r="CC83">
            <v>150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95</v>
          </cell>
        </row>
        <row r="84">
          <cell r="BK84" t="str">
            <v>8492641592</v>
          </cell>
          <cell r="BL84">
            <v>0</v>
          </cell>
          <cell r="BM84">
            <v>0</v>
          </cell>
          <cell r="BN84">
            <v>0</v>
          </cell>
          <cell r="BO84" t="str">
            <v>TĐS 145-45 (Lô 79 khu B2.14) (ngã ba), số 1</v>
          </cell>
          <cell r="BP84" t="str">
            <v>Đa Phước 9</v>
          </cell>
          <cell r="BQ84" t="str">
            <v>501070426-Tổ 24</v>
          </cell>
          <cell r="BR84" t="str">
            <v>5010704-Phường Khuê Mỹ</v>
          </cell>
          <cell r="BS84" t="str">
            <v>50107-Quận Ngũ Hành Sơn</v>
          </cell>
          <cell r="BT84" t="str">
            <v>501-Đà Nẵng</v>
          </cell>
          <cell r="BU84" t="str">
            <v>X</v>
          </cell>
          <cell r="BV84" t="str">
            <v>CC 944191</v>
          </cell>
          <cell r="BW84">
            <v>42473</v>
          </cell>
          <cell r="BX84">
            <v>145</v>
          </cell>
          <cell r="BY84">
            <v>45</v>
          </cell>
          <cell r="BZ84">
            <v>103.6</v>
          </cell>
          <cell r="CA84">
            <v>0</v>
          </cell>
          <cell r="CB84" t="str">
            <v>001-Đất ở</v>
          </cell>
          <cell r="CC84">
            <v>150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103.6</v>
          </cell>
        </row>
        <row r="85">
          <cell r="BK85" t="str">
            <v>8128739198</v>
          </cell>
          <cell r="BL85">
            <v>0</v>
          </cell>
          <cell r="BM85">
            <v>0</v>
          </cell>
          <cell r="BN85">
            <v>0</v>
          </cell>
          <cell r="BO85" t="str">
            <v>TĐS 262-35, K70</v>
          </cell>
          <cell r="BP85" t="str">
            <v>Bùi Tá Hán</v>
          </cell>
          <cell r="BQ85" t="str">
            <v>501070410-Tổ 12</v>
          </cell>
          <cell r="BR85" t="str">
            <v>5010704-Phường Khuê Mỹ</v>
          </cell>
          <cell r="BS85" t="str">
            <v>50107-Quận Ngũ Hành Sơn</v>
          </cell>
          <cell r="BT85" t="str">
            <v>501-Đà Nẵng</v>
          </cell>
          <cell r="BU85" t="str">
            <v>X</v>
          </cell>
          <cell r="BV85" t="str">
            <v>CK 389614</v>
          </cell>
          <cell r="BW85">
            <v>43083</v>
          </cell>
          <cell r="BX85">
            <v>262</v>
          </cell>
          <cell r="BY85">
            <v>35</v>
          </cell>
          <cell r="BZ85">
            <v>101</v>
          </cell>
          <cell r="CA85">
            <v>0</v>
          </cell>
          <cell r="CB85" t="str">
            <v>001-Đất ở</v>
          </cell>
          <cell r="CC85">
            <v>150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101</v>
          </cell>
        </row>
        <row r="86">
          <cell r="BK86" t="str">
            <v>8128739198</v>
          </cell>
          <cell r="BL86">
            <v>0</v>
          </cell>
          <cell r="BM86">
            <v>0</v>
          </cell>
          <cell r="BN86">
            <v>0</v>
          </cell>
          <cell r="BO86" t="str">
            <v>TĐS 23-35, K70</v>
          </cell>
          <cell r="BP86" t="str">
            <v>Bùi Tá Hán</v>
          </cell>
          <cell r="BQ86" t="str">
            <v>501070410-Tổ 12</v>
          </cell>
          <cell r="BR86" t="str">
            <v>5010704-Phường Khuê Mỹ</v>
          </cell>
          <cell r="BS86" t="str">
            <v>50107-Quận Ngũ Hành Sơn</v>
          </cell>
          <cell r="BT86" t="str">
            <v>501-Đà Nẵng</v>
          </cell>
          <cell r="BU86" t="str">
            <v>X</v>
          </cell>
          <cell r="BV86" t="str">
            <v>CK 389599</v>
          </cell>
          <cell r="BW86">
            <v>43105</v>
          </cell>
          <cell r="BX86">
            <v>23</v>
          </cell>
          <cell r="BY86">
            <v>35</v>
          </cell>
          <cell r="BZ86">
            <v>203.1</v>
          </cell>
          <cell r="CA86">
            <v>0</v>
          </cell>
          <cell r="CB86" t="str">
            <v>001-Đất ở</v>
          </cell>
          <cell r="CC86">
            <v>150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203.1</v>
          </cell>
        </row>
        <row r="87">
          <cell r="BK87" t="str">
            <v>8015963657</v>
          </cell>
          <cell r="BL87">
            <v>0</v>
          </cell>
          <cell r="BM87">
            <v>0</v>
          </cell>
          <cell r="BN87">
            <v>0</v>
          </cell>
          <cell r="BO87" t="str">
            <v>TĐS 67-56, số 18</v>
          </cell>
          <cell r="BP87" t="str">
            <v>Mạc Thiên Tích</v>
          </cell>
          <cell r="BQ87" t="str">
            <v>501070426-Tổ 24</v>
          </cell>
          <cell r="BR87" t="str">
            <v>5010704-Phường Khuê Mỹ</v>
          </cell>
          <cell r="BS87" t="str">
            <v>50107-Quận Ngũ Hành Sơn</v>
          </cell>
          <cell r="BT87" t="str">
            <v>501-Đà Nẵng</v>
          </cell>
          <cell r="BU87" t="str">
            <v>X</v>
          </cell>
          <cell r="BV87" t="str">
            <v>CĐ 077440</v>
          </cell>
          <cell r="BW87">
            <v>42567</v>
          </cell>
          <cell r="BX87">
            <v>67</v>
          </cell>
          <cell r="BY87">
            <v>56</v>
          </cell>
          <cell r="BZ87">
            <v>114</v>
          </cell>
          <cell r="CA87">
            <v>0</v>
          </cell>
          <cell r="CB87" t="str">
            <v>001-Đất ở</v>
          </cell>
          <cell r="CC87">
            <v>150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114</v>
          </cell>
        </row>
        <row r="88">
          <cell r="BK88" t="str">
            <v>0400387753</v>
          </cell>
          <cell r="BL88">
            <v>0</v>
          </cell>
          <cell r="BM88">
            <v>0</v>
          </cell>
          <cell r="BN88">
            <v>0</v>
          </cell>
          <cell r="BO88" t="str">
            <v>TĐS 56-66, K142/11</v>
          </cell>
          <cell r="BP88" t="str">
            <v>Lê Văn Hiến</v>
          </cell>
          <cell r="BQ88" t="str">
            <v>501070415-Tổ 15</v>
          </cell>
          <cell r="BR88" t="str">
            <v>5010704-Phường Khuê Mỹ</v>
          </cell>
          <cell r="BS88" t="str">
            <v>50107-Quận Ngũ Hành Sơn</v>
          </cell>
          <cell r="BT88" t="str">
            <v>501-Đà Nẵng</v>
          </cell>
          <cell r="BU88" t="str">
            <v>X</v>
          </cell>
          <cell r="BV88">
            <v>3405012745</v>
          </cell>
          <cell r="BW88">
            <v>38247</v>
          </cell>
          <cell r="BX88">
            <v>56</v>
          </cell>
          <cell r="BY88">
            <v>66</v>
          </cell>
          <cell r="BZ88">
            <v>300</v>
          </cell>
          <cell r="CA88">
            <v>0</v>
          </cell>
          <cell r="CB88" t="str">
            <v>001-Đất ở</v>
          </cell>
          <cell r="CC88">
            <v>150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300</v>
          </cell>
        </row>
        <row r="89">
          <cell r="BK89" t="str">
            <v>0401937110</v>
          </cell>
          <cell r="BL89">
            <v>0</v>
          </cell>
          <cell r="BM89">
            <v>0</v>
          </cell>
          <cell r="BN89">
            <v>0</v>
          </cell>
          <cell r="BO89" t="str">
            <v>TĐS 146-90 (Lô 14-B2.20), số 11</v>
          </cell>
          <cell r="BP89" t="str">
            <v>Nước Mặn 4</v>
          </cell>
          <cell r="BQ89" t="str">
            <v>50107044T-Tổ 36</v>
          </cell>
          <cell r="BR89" t="str">
            <v>5010704-Phường Khuê Mỹ</v>
          </cell>
          <cell r="BS89" t="str">
            <v>50107-Quận Ngũ Hành Sơn</v>
          </cell>
          <cell r="BT89" t="str">
            <v>501-Đà Nẵng</v>
          </cell>
          <cell r="BU89" t="str">
            <v>X</v>
          </cell>
          <cell r="BV89" t="str">
            <v>DC 940583</v>
          </cell>
          <cell r="BW89">
            <v>44615</v>
          </cell>
          <cell r="BX89">
            <v>146</v>
          </cell>
          <cell r="BY89">
            <v>90</v>
          </cell>
          <cell r="BZ89">
            <v>125</v>
          </cell>
          <cell r="CA89">
            <v>0</v>
          </cell>
          <cell r="CB89" t="str">
            <v>001-Đất ở</v>
          </cell>
          <cell r="CC89">
            <v>150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125</v>
          </cell>
        </row>
        <row r="90">
          <cell r="BK90" t="str">
            <v>8558252102</v>
          </cell>
          <cell r="BL90">
            <v>0</v>
          </cell>
          <cell r="BM90">
            <v>0</v>
          </cell>
          <cell r="BN90">
            <v>0</v>
          </cell>
          <cell r="BO90" t="str">
            <v>TĐS 302-70, số 02</v>
          </cell>
          <cell r="BP90" t="str">
            <v>K20</v>
          </cell>
          <cell r="BQ90" t="str">
            <v>501070436-Tổ 32</v>
          </cell>
          <cell r="BR90" t="str">
            <v>5010704-Phường Khuê Mỹ</v>
          </cell>
          <cell r="BS90" t="str">
            <v>50107-Quận Ngũ Hành Sơn</v>
          </cell>
          <cell r="BT90" t="str">
            <v>501-Đà Nẵng</v>
          </cell>
          <cell r="BU90" t="str">
            <v>X</v>
          </cell>
          <cell r="BV90" t="str">
            <v>BT 992281</v>
          </cell>
          <cell r="BW90">
            <v>41849</v>
          </cell>
          <cell r="BX90">
            <v>302</v>
          </cell>
          <cell r="BY90">
            <v>70</v>
          </cell>
          <cell r="BZ90">
            <v>48.4</v>
          </cell>
          <cell r="CA90">
            <v>0</v>
          </cell>
          <cell r="CB90" t="str">
            <v>001-Đất ở</v>
          </cell>
          <cell r="CC90">
            <v>150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48.4</v>
          </cell>
        </row>
        <row r="91">
          <cell r="BK91" t="str">
            <v>0401687622</v>
          </cell>
          <cell r="BL91">
            <v>0</v>
          </cell>
          <cell r="BM91">
            <v>0</v>
          </cell>
          <cell r="BN91">
            <v>0</v>
          </cell>
          <cell r="BO91" t="str">
            <v>TĐS 356-101, số 466</v>
          </cell>
          <cell r="BP91" t="str">
            <v>Lê Văn Hiến</v>
          </cell>
          <cell r="BQ91" t="str">
            <v>50107043A-Tổ 40</v>
          </cell>
          <cell r="BR91" t="str">
            <v>5010704-Phường Khuê Mỹ</v>
          </cell>
          <cell r="BS91" t="str">
            <v>50107-Quận Ngũ Hành Sơn</v>
          </cell>
          <cell r="BT91" t="str">
            <v>501-Đà Nẵng</v>
          </cell>
          <cell r="BU91" t="str">
            <v>X</v>
          </cell>
          <cell r="BV91" t="str">
            <v>DC 919806</v>
          </cell>
          <cell r="BW91">
            <v>44510</v>
          </cell>
          <cell r="BX91">
            <v>356</v>
          </cell>
          <cell r="BY91">
            <v>101</v>
          </cell>
          <cell r="BZ91">
            <v>104.4</v>
          </cell>
          <cell r="CA91">
            <v>0</v>
          </cell>
          <cell r="CB91" t="str">
            <v>001-Đất ở</v>
          </cell>
          <cell r="CC91">
            <v>150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104.4</v>
          </cell>
        </row>
        <row r="92">
          <cell r="BK92" t="str">
            <v>8036658365</v>
          </cell>
          <cell r="BL92">
            <v>0</v>
          </cell>
          <cell r="BM92">
            <v>0</v>
          </cell>
          <cell r="BN92">
            <v>0</v>
          </cell>
          <cell r="BO92" t="str">
            <v>TĐS 412-34 (Lô 324-B2.9)</v>
          </cell>
          <cell r="BP92" t="str">
            <v>Mỹ Đa Tây 12</v>
          </cell>
          <cell r="BQ92" t="str">
            <v>501070410-Tổ 12</v>
          </cell>
          <cell r="BR92" t="str">
            <v>5010704-Phường Khuê Mỹ</v>
          </cell>
          <cell r="BS92" t="str">
            <v>50107-Quận Ngũ Hành Sơn</v>
          </cell>
          <cell r="BT92" t="str">
            <v>501-Đà Nẵng</v>
          </cell>
          <cell r="BU92" t="str">
            <v>X</v>
          </cell>
          <cell r="BV92" t="str">
            <v>CR922204</v>
          </cell>
          <cell r="BW92">
            <v>43578</v>
          </cell>
          <cell r="BX92">
            <v>412</v>
          </cell>
          <cell r="BY92">
            <v>34</v>
          </cell>
          <cell r="BZ92">
            <v>86</v>
          </cell>
          <cell r="CA92">
            <v>0</v>
          </cell>
          <cell r="CB92" t="str">
            <v>001-Đất ở</v>
          </cell>
          <cell r="CC92">
            <v>150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86</v>
          </cell>
        </row>
        <row r="93">
          <cell r="BK93" t="str">
            <v>8171640244</v>
          </cell>
          <cell r="BL93">
            <v>0</v>
          </cell>
          <cell r="BM93">
            <v>0</v>
          </cell>
          <cell r="BN93">
            <v>0</v>
          </cell>
          <cell r="BO93" t="str">
            <v>TĐS 273-10 (Lô 20-B2.6)</v>
          </cell>
          <cell r="BP93" t="str">
            <v>Phạm Kiệt</v>
          </cell>
          <cell r="BQ93" t="str">
            <v>501070422-Tổ 04</v>
          </cell>
          <cell r="BR93" t="str">
            <v>5010704-Phường Khuê Mỹ</v>
          </cell>
          <cell r="BS93" t="str">
            <v>50107-Quận Ngũ Hành Sơn</v>
          </cell>
          <cell r="BT93" t="str">
            <v>501-Đà Nẵng</v>
          </cell>
          <cell r="BU93" t="str">
            <v>X</v>
          </cell>
          <cell r="BV93" t="str">
            <v>CO 214214</v>
          </cell>
          <cell r="BW93">
            <v>43280</v>
          </cell>
          <cell r="BX93">
            <v>273</v>
          </cell>
          <cell r="BY93">
            <v>10</v>
          </cell>
          <cell r="BZ93">
            <v>102</v>
          </cell>
          <cell r="CA93">
            <v>0</v>
          </cell>
          <cell r="CB93" t="str">
            <v>001-Đất ở</v>
          </cell>
          <cell r="CC93">
            <v>150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102</v>
          </cell>
        </row>
        <row r="94">
          <cell r="BK94" t="str">
            <v>8443315074</v>
          </cell>
          <cell r="BL94">
            <v>0</v>
          </cell>
          <cell r="BM94">
            <v>0</v>
          </cell>
          <cell r="BN94">
            <v>0</v>
          </cell>
          <cell r="BO94" t="str">
            <v>TĐS 82-35, K50/15</v>
          </cell>
          <cell r="BP94" t="str">
            <v>Bùi Tá Hán</v>
          </cell>
          <cell r="BQ94" t="str">
            <v>501070415-Tổ 15</v>
          </cell>
          <cell r="BR94" t="str">
            <v>5010704-Phường Khuê Mỹ</v>
          </cell>
          <cell r="BS94" t="str">
            <v>50107-Quận Ngũ Hành Sơn</v>
          </cell>
          <cell r="BT94" t="str">
            <v>501-Đà Nẵng</v>
          </cell>
          <cell r="BU94" t="str">
            <v>X</v>
          </cell>
          <cell r="BV94" t="str">
            <v>CA 508417</v>
          </cell>
          <cell r="BW94">
            <v>42251</v>
          </cell>
          <cell r="BX94">
            <v>82</v>
          </cell>
          <cell r="BY94">
            <v>35</v>
          </cell>
          <cell r="BZ94">
            <v>150</v>
          </cell>
          <cell r="CA94">
            <v>0</v>
          </cell>
          <cell r="CB94" t="str">
            <v>001-Đất ở</v>
          </cell>
          <cell r="CC94">
            <v>150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150</v>
          </cell>
        </row>
        <row r="95">
          <cell r="BK95" t="str">
            <v>8495889506</v>
          </cell>
          <cell r="BL95">
            <v>0</v>
          </cell>
          <cell r="BM95">
            <v>0</v>
          </cell>
          <cell r="BN95">
            <v>0</v>
          </cell>
          <cell r="BO95" t="str">
            <v>TĐS 10-48, số 276</v>
          </cell>
          <cell r="BP95" t="str">
            <v>Lê Văn Hiến</v>
          </cell>
          <cell r="BQ95" t="str">
            <v>501070427-Tổ 18</v>
          </cell>
          <cell r="BR95" t="str">
            <v>5010704-Phường Khuê Mỹ</v>
          </cell>
          <cell r="BS95" t="str">
            <v>50107-Quận Ngũ Hành Sơn</v>
          </cell>
          <cell r="BT95" t="str">
            <v>501-Đà Nẵng</v>
          </cell>
          <cell r="BU95" t="str">
            <v>X</v>
          </cell>
          <cell r="BV95" t="str">
            <v>BC 576803</v>
          </cell>
          <cell r="BW95">
            <v>40400</v>
          </cell>
          <cell r="BX95">
            <v>10</v>
          </cell>
          <cell r="BY95">
            <v>48</v>
          </cell>
          <cell r="BZ95">
            <v>257.60000000000002</v>
          </cell>
          <cell r="CA95">
            <v>0</v>
          </cell>
          <cell r="CB95" t="str">
            <v>001-Đất ở</v>
          </cell>
          <cell r="CC95">
            <v>150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257.60000000000002</v>
          </cell>
        </row>
        <row r="96">
          <cell r="BK96" t="str">
            <v>8495889506</v>
          </cell>
          <cell r="BL96">
            <v>0</v>
          </cell>
          <cell r="BM96">
            <v>0</v>
          </cell>
          <cell r="BN96">
            <v>0</v>
          </cell>
          <cell r="BO96" t="str">
            <v>TĐS 11-48, số 276A</v>
          </cell>
          <cell r="BP96" t="str">
            <v>Lê Văn Hiến</v>
          </cell>
          <cell r="BQ96" t="str">
            <v>501070427-Tổ 18</v>
          </cell>
          <cell r="BR96" t="str">
            <v>5010704-Phường Khuê Mỹ</v>
          </cell>
          <cell r="BS96" t="str">
            <v>50107-Quận Ngũ Hành Sơn</v>
          </cell>
          <cell r="BT96" t="str">
            <v>501-Đà Nẵng</v>
          </cell>
          <cell r="BU96" t="str">
            <v>X</v>
          </cell>
          <cell r="BV96" t="str">
            <v>BR 704179</v>
          </cell>
          <cell r="BW96">
            <v>41603</v>
          </cell>
          <cell r="BX96">
            <v>11</v>
          </cell>
          <cell r="BY96">
            <v>48</v>
          </cell>
          <cell r="BZ96">
            <v>243.8</v>
          </cell>
          <cell r="CA96">
            <v>0</v>
          </cell>
          <cell r="CB96" t="str">
            <v>001-Đất ở</v>
          </cell>
          <cell r="CC96">
            <v>150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243.8</v>
          </cell>
        </row>
        <row r="97">
          <cell r="BK97" t="str">
            <v>8523279174</v>
          </cell>
          <cell r="BL97">
            <v>0</v>
          </cell>
          <cell r="BM97">
            <v>0</v>
          </cell>
          <cell r="BN97">
            <v>0</v>
          </cell>
          <cell r="BO97" t="str">
            <v>TĐS 89-35, K50/9</v>
          </cell>
          <cell r="BP97" t="str">
            <v>Bùi Tá Hán</v>
          </cell>
          <cell r="BQ97" t="str">
            <v>501070415-Tổ 15</v>
          </cell>
          <cell r="BR97" t="str">
            <v>5010704-Phường Khuê Mỹ</v>
          </cell>
          <cell r="BS97" t="str">
            <v>50107-Quận Ngũ Hành Sơn</v>
          </cell>
          <cell r="BT97" t="str">
            <v>501-Đà Nẵng</v>
          </cell>
          <cell r="BU97" t="str">
            <v>X</v>
          </cell>
          <cell r="BV97" t="str">
            <v>BE 750327</v>
          </cell>
          <cell r="BW97">
            <v>40970</v>
          </cell>
          <cell r="BX97">
            <v>89</v>
          </cell>
          <cell r="BY97">
            <v>35</v>
          </cell>
          <cell r="BZ97">
            <v>152.19999999999999</v>
          </cell>
          <cell r="CA97">
            <v>0</v>
          </cell>
          <cell r="CB97" t="str">
            <v>001-Đất ở</v>
          </cell>
          <cell r="CC97">
            <v>150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152.19999999999999</v>
          </cell>
        </row>
        <row r="98">
          <cell r="BK98" t="str">
            <v>0101036450</v>
          </cell>
          <cell r="BL98">
            <v>0</v>
          </cell>
          <cell r="BM98">
            <v>0</v>
          </cell>
          <cell r="BN98">
            <v>0</v>
          </cell>
          <cell r="BO98" t="str">
            <v>TĐS 10-KT01/01</v>
          </cell>
          <cell r="BP98" t="str">
            <v>Phạm Khiêm Ích</v>
          </cell>
          <cell r="BQ98" t="str">
            <v>50107043C-Tổ 42</v>
          </cell>
          <cell r="BR98" t="str">
            <v>5010704-Phường Khuê Mỹ</v>
          </cell>
          <cell r="BS98" t="str">
            <v>50107-Quận Ngũ Hành Sơn</v>
          </cell>
          <cell r="BT98" t="str">
            <v>501-Đà Nẵng</v>
          </cell>
          <cell r="BU98" t="str">
            <v>X</v>
          </cell>
          <cell r="BV98" t="str">
            <v>BO 605260</v>
          </cell>
          <cell r="BW98">
            <v>41403</v>
          </cell>
          <cell r="BX98">
            <v>10</v>
          </cell>
          <cell r="BY98" t="str">
            <v>KT01/01</v>
          </cell>
          <cell r="BZ98">
            <v>100</v>
          </cell>
          <cell r="CA98">
            <v>0</v>
          </cell>
          <cell r="CB98" t="str">
            <v>001-Đất ở</v>
          </cell>
          <cell r="CC98">
            <v>150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100</v>
          </cell>
        </row>
        <row r="99">
          <cell r="BK99" t="str">
            <v>8352314940</v>
          </cell>
          <cell r="BL99">
            <v>0</v>
          </cell>
          <cell r="BM99">
            <v>0</v>
          </cell>
          <cell r="BN99">
            <v>0</v>
          </cell>
          <cell r="BO99" t="str">
            <v>TĐS 167-101, số 49</v>
          </cell>
          <cell r="BP99" t="str">
            <v>Đinh Gia Khánh</v>
          </cell>
          <cell r="BQ99" t="str">
            <v>50107043A-Tổ 40</v>
          </cell>
          <cell r="BR99" t="str">
            <v>5010704-Phường Khuê Mỹ</v>
          </cell>
          <cell r="BS99" t="str">
            <v>50107-Quận Ngũ Hành Sơn</v>
          </cell>
          <cell r="BT99" t="str">
            <v>501-Đà Nẵng</v>
          </cell>
          <cell r="BU99" t="str">
            <v>X</v>
          </cell>
          <cell r="BV99" t="str">
            <v>DA 284012</v>
          </cell>
          <cell r="BW99">
            <v>44286</v>
          </cell>
          <cell r="BX99">
            <v>167</v>
          </cell>
          <cell r="BY99">
            <v>101</v>
          </cell>
          <cell r="BZ99">
            <v>100</v>
          </cell>
          <cell r="CA99">
            <v>0</v>
          </cell>
          <cell r="CB99" t="str">
            <v>001-Đất ở</v>
          </cell>
          <cell r="CC99">
            <v>150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100</v>
          </cell>
        </row>
        <row r="100">
          <cell r="BK100" t="str">
            <v>8752718377</v>
          </cell>
          <cell r="BL100">
            <v>0</v>
          </cell>
          <cell r="BM100">
            <v>0</v>
          </cell>
          <cell r="BN100">
            <v>0</v>
          </cell>
          <cell r="BO100" t="str">
            <v>TĐS 86-46 (Lô 09-B3.5), số 72</v>
          </cell>
          <cell r="BP100" t="str">
            <v>Bùi Tá Hán</v>
          </cell>
          <cell r="BQ100" t="str">
            <v>501070416-Tổ 14</v>
          </cell>
          <cell r="BR100" t="str">
            <v>5010704-Phường Khuê Mỹ</v>
          </cell>
          <cell r="BS100" t="str">
            <v>50107-Quận Ngũ Hành Sơn</v>
          </cell>
          <cell r="BT100" t="str">
            <v>501-Đà Nẵng</v>
          </cell>
          <cell r="BU100" t="str">
            <v>X</v>
          </cell>
          <cell r="BV100" t="str">
            <v>CA 58606</v>
          </cell>
          <cell r="BW100">
            <v>42251</v>
          </cell>
          <cell r="BX100" t="str">
            <v>86</v>
          </cell>
          <cell r="BY100" t="str">
            <v>46</v>
          </cell>
          <cell r="BZ100">
            <v>443</v>
          </cell>
          <cell r="CA100">
            <v>0</v>
          </cell>
          <cell r="CB100" t="str">
            <v>001-Đất ở</v>
          </cell>
          <cell r="CC100">
            <v>150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443</v>
          </cell>
        </row>
        <row r="101">
          <cell r="BK101" t="str">
            <v>8095573804</v>
          </cell>
          <cell r="BL101">
            <v>0</v>
          </cell>
          <cell r="BM101">
            <v>0</v>
          </cell>
          <cell r="BN101">
            <v>0</v>
          </cell>
          <cell r="BO101" t="str">
            <v>TĐS 117-78 (Lô số 7 B1-2)</v>
          </cell>
          <cell r="BP101" t="str">
            <v>Nước Mặn 2</v>
          </cell>
          <cell r="BQ101" t="str">
            <v>50107044T-Tổ 36</v>
          </cell>
          <cell r="BR101" t="str">
            <v>5010704-Phường Khuê Mỹ</v>
          </cell>
          <cell r="BS101" t="str">
            <v>50107-Quận Ngũ Hành Sơn</v>
          </cell>
          <cell r="BT101" t="str">
            <v>501-Đà Nẵng</v>
          </cell>
          <cell r="BU101" t="str">
            <v>X</v>
          </cell>
          <cell r="BV101" t="str">
            <v>DC 940771</v>
          </cell>
          <cell r="BW101">
            <v>44638</v>
          </cell>
          <cell r="BX101">
            <v>117</v>
          </cell>
          <cell r="BY101">
            <v>78</v>
          </cell>
          <cell r="BZ101">
            <v>285</v>
          </cell>
          <cell r="CA101">
            <v>0</v>
          </cell>
          <cell r="CB101" t="str">
            <v>001-Đất ở</v>
          </cell>
          <cell r="CC101">
            <v>150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285</v>
          </cell>
        </row>
        <row r="102">
          <cell r="BK102" t="str">
            <v>0400741820</v>
          </cell>
          <cell r="BL102">
            <v>0</v>
          </cell>
          <cell r="BM102">
            <v>0</v>
          </cell>
          <cell r="BN102">
            <v>0</v>
          </cell>
          <cell r="BO102" t="str">
            <v>TĐS 24-B2.21, số 26</v>
          </cell>
          <cell r="BP102" t="str">
            <v>Nghiêm Xuân Yêm</v>
          </cell>
          <cell r="BQ102" t="str">
            <v>501070416-Tổ 14</v>
          </cell>
          <cell r="BR102" t="str">
            <v>5010704-Phường Khuê Mỹ</v>
          </cell>
          <cell r="BS102" t="str">
            <v>50107-Quận Ngũ Hành Sơn</v>
          </cell>
          <cell r="BT102" t="str">
            <v>501-Đà Nẵng</v>
          </cell>
          <cell r="BU102" t="str">
            <v>X</v>
          </cell>
          <cell r="BV102" t="str">
            <v>BV 430032</v>
          </cell>
          <cell r="BW102">
            <v>41899</v>
          </cell>
          <cell r="BX102">
            <v>24</v>
          </cell>
          <cell r="BY102" t="str">
            <v>B2.21</v>
          </cell>
          <cell r="BZ102">
            <v>100</v>
          </cell>
          <cell r="CA102">
            <v>0</v>
          </cell>
          <cell r="CB102" t="str">
            <v>001-Đất ở</v>
          </cell>
          <cell r="CC102">
            <v>150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100</v>
          </cell>
        </row>
        <row r="103">
          <cell r="BK103" t="str">
            <v>0401310143</v>
          </cell>
          <cell r="BL103">
            <v>0</v>
          </cell>
          <cell r="BM103">
            <v>0</v>
          </cell>
          <cell r="BN103">
            <v>0</v>
          </cell>
          <cell r="BO103" t="str">
            <v>TĐS 253-79, số 334</v>
          </cell>
          <cell r="BP103" t="str">
            <v>Đoàn Khuê</v>
          </cell>
          <cell r="BQ103" t="str">
            <v>50107044T-Tổ 36</v>
          </cell>
          <cell r="BR103" t="str">
            <v>5010704-Phường Khuê Mỹ</v>
          </cell>
          <cell r="BS103" t="str">
            <v>50107-Quận Ngũ Hành Sơn</v>
          </cell>
          <cell r="BT103" t="str">
            <v>501-Đà Nẵng</v>
          </cell>
          <cell r="BU103" t="str">
            <v>X</v>
          </cell>
          <cell r="BV103" t="str">
            <v>CR 891713</v>
          </cell>
          <cell r="BW103">
            <v>43650</v>
          </cell>
          <cell r="BX103">
            <v>253</v>
          </cell>
          <cell r="BY103">
            <v>79</v>
          </cell>
          <cell r="BZ103">
            <v>95</v>
          </cell>
          <cell r="CA103">
            <v>0</v>
          </cell>
          <cell r="CB103" t="str">
            <v>001-Đất ở</v>
          </cell>
          <cell r="CC103">
            <v>150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95</v>
          </cell>
        </row>
        <row r="104">
          <cell r="BK104" t="str">
            <v>0103736602</v>
          </cell>
          <cell r="BL104">
            <v>0</v>
          </cell>
          <cell r="BM104">
            <v>0</v>
          </cell>
          <cell r="BN104">
            <v>0</v>
          </cell>
          <cell r="BO104" t="str">
            <v>TĐS 109-90 (Lô 32-B2.18) (ngã ba)</v>
          </cell>
          <cell r="BP104" t="str">
            <v>Nước Mặn 2</v>
          </cell>
          <cell r="BQ104" t="str">
            <v>50107044T-Tổ 36</v>
          </cell>
          <cell r="BR104" t="str">
            <v>5010704-Phường Khuê Mỹ</v>
          </cell>
          <cell r="BS104" t="str">
            <v>50107-Quận Ngũ Hành Sơn</v>
          </cell>
          <cell r="BT104" t="str">
            <v>501-Đà Nẵng</v>
          </cell>
          <cell r="BU104" t="str">
            <v>X</v>
          </cell>
          <cell r="BV104" t="str">
            <v>CM 657448</v>
          </cell>
          <cell r="BW104">
            <v>43160</v>
          </cell>
          <cell r="BX104">
            <v>109</v>
          </cell>
          <cell r="BY104">
            <v>90</v>
          </cell>
          <cell r="BZ104">
            <v>161</v>
          </cell>
          <cell r="CA104">
            <v>0</v>
          </cell>
          <cell r="CB104" t="str">
            <v>001-Đất ở</v>
          </cell>
          <cell r="CC104">
            <v>150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161</v>
          </cell>
        </row>
        <row r="105">
          <cell r="BK105" t="str">
            <v>8550540959</v>
          </cell>
          <cell r="BL105">
            <v>0</v>
          </cell>
          <cell r="BM105">
            <v>0</v>
          </cell>
          <cell r="BN105">
            <v>0</v>
          </cell>
          <cell r="BO105" t="str">
            <v>TĐS 183-33 (Lô 59-B2.22), số 74</v>
          </cell>
          <cell r="BP105" t="str">
            <v>Phạm Tuấn Tài</v>
          </cell>
          <cell r="BQ105" t="str">
            <v>501070424-Tổ 13</v>
          </cell>
          <cell r="BR105" t="str">
            <v>5010704-Phường Khuê Mỹ</v>
          </cell>
          <cell r="BS105" t="str">
            <v>50107-Quận Ngũ Hành Sơn</v>
          </cell>
          <cell r="BT105" t="str">
            <v>501-Đà Nẵng</v>
          </cell>
          <cell r="BU105" t="str">
            <v>X</v>
          </cell>
          <cell r="BV105" t="str">
            <v>DA 149228</v>
          </cell>
          <cell r="BW105">
            <v>44229</v>
          </cell>
          <cell r="BX105">
            <v>183</v>
          </cell>
          <cell r="BY105">
            <v>33</v>
          </cell>
          <cell r="BZ105">
            <v>100</v>
          </cell>
          <cell r="CA105">
            <v>0</v>
          </cell>
          <cell r="CB105" t="str">
            <v>001-Đất ở</v>
          </cell>
          <cell r="CC105">
            <v>150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100</v>
          </cell>
        </row>
        <row r="106">
          <cell r="BK106" t="str">
            <v>8704276030</v>
          </cell>
          <cell r="BL106">
            <v>0</v>
          </cell>
          <cell r="BM106">
            <v>0</v>
          </cell>
          <cell r="BN106">
            <v>0</v>
          </cell>
          <cell r="BO106" t="str">
            <v>TĐS 319-34 (Lô 314-B2.9)</v>
          </cell>
          <cell r="BP106" t="str">
            <v>Mỹ Đa Tây 12</v>
          </cell>
          <cell r="BQ106" t="str">
            <v>501070410-Tổ 12</v>
          </cell>
          <cell r="BR106" t="str">
            <v>5010704-Phường Khuê Mỹ</v>
          </cell>
          <cell r="BS106" t="str">
            <v>50107-Quận Ngũ Hành Sơn</v>
          </cell>
          <cell r="BT106" t="str">
            <v>501-Đà Nẵng</v>
          </cell>
          <cell r="BU106" t="str">
            <v>X</v>
          </cell>
          <cell r="BV106" t="str">
            <v>CR 936742</v>
          </cell>
          <cell r="BW106">
            <v>43704</v>
          </cell>
          <cell r="BX106">
            <v>319</v>
          </cell>
          <cell r="BY106">
            <v>34</v>
          </cell>
          <cell r="BZ106">
            <v>87</v>
          </cell>
          <cell r="CA106">
            <v>0</v>
          </cell>
          <cell r="CB106" t="str">
            <v>001-Đất ở</v>
          </cell>
          <cell r="CC106">
            <v>150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87</v>
          </cell>
        </row>
        <row r="107">
          <cell r="BK107" t="str">
            <v>0400384618</v>
          </cell>
          <cell r="BL107">
            <v>0</v>
          </cell>
          <cell r="BM107">
            <v>0</v>
          </cell>
          <cell r="BN107">
            <v>0</v>
          </cell>
          <cell r="BO107" t="str">
            <v>TĐS 257-68 (Lô 16-B2.23)</v>
          </cell>
          <cell r="BP107" t="str">
            <v>Đoàn Khuê</v>
          </cell>
          <cell r="BQ107" t="str">
            <v>501070420-Tổ 26</v>
          </cell>
          <cell r="BR107" t="str">
            <v>5010704-Phường Khuê Mỹ</v>
          </cell>
          <cell r="BS107" t="str">
            <v>50107-Quận Ngũ Hành Sơn</v>
          </cell>
          <cell r="BT107" t="str">
            <v>501-Đà Nẵng</v>
          </cell>
          <cell r="BU107" t="str">
            <v>X</v>
          </cell>
          <cell r="BV107" t="str">
            <v>CP 846089</v>
          </cell>
          <cell r="BW107">
            <v>43441</v>
          </cell>
          <cell r="BX107">
            <v>257</v>
          </cell>
          <cell r="BY107">
            <v>68</v>
          </cell>
          <cell r="BZ107">
            <v>95</v>
          </cell>
          <cell r="CA107">
            <v>0</v>
          </cell>
          <cell r="CB107" t="str">
            <v>001-Đất ở</v>
          </cell>
          <cell r="CC107">
            <v>150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95</v>
          </cell>
        </row>
        <row r="108">
          <cell r="BK108" t="str">
            <v>8007350174</v>
          </cell>
          <cell r="BL108">
            <v>0</v>
          </cell>
          <cell r="BM108">
            <v>0</v>
          </cell>
          <cell r="BN108">
            <v>0</v>
          </cell>
          <cell r="BO108" t="str">
            <v>TĐS 83-55 (Lô 06-B1.2)</v>
          </cell>
          <cell r="BP108" t="str">
            <v>Anh Thơ</v>
          </cell>
          <cell r="BQ108" t="str">
            <v>501070406-Tổ 27</v>
          </cell>
          <cell r="BR108" t="str">
            <v>5010704-Phường Khuê Mỹ</v>
          </cell>
          <cell r="BS108" t="str">
            <v>50107-Quận Ngũ Hành Sơn</v>
          </cell>
          <cell r="BT108" t="str">
            <v>501-Đà Nẵng</v>
          </cell>
          <cell r="BU108" t="str">
            <v>X</v>
          </cell>
          <cell r="BV108" t="str">
            <v>CĐ 776972</v>
          </cell>
          <cell r="BW108">
            <v>42577</v>
          </cell>
          <cell r="BX108">
            <v>83</v>
          </cell>
          <cell r="BY108">
            <v>55</v>
          </cell>
          <cell r="BZ108">
            <v>300</v>
          </cell>
          <cell r="CA108">
            <v>0</v>
          </cell>
          <cell r="CB108" t="str">
            <v>001-Đất ở</v>
          </cell>
          <cell r="CC108">
            <v>150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300</v>
          </cell>
        </row>
        <row r="109">
          <cell r="BK109" t="str">
            <v>8154225657</v>
          </cell>
          <cell r="BL109">
            <v>0</v>
          </cell>
          <cell r="BM109">
            <v>0</v>
          </cell>
          <cell r="BN109">
            <v>0</v>
          </cell>
          <cell r="BO109" t="str">
            <v>TĐS Lô 02 khu B4.2-KT01/01</v>
          </cell>
          <cell r="BP109" t="str">
            <v>Võ Nguyên Giáp</v>
          </cell>
          <cell r="BQ109" t="str">
            <v>501070404-Tổ 03</v>
          </cell>
          <cell r="BR109" t="str">
            <v>5010704-Phường Khuê Mỹ</v>
          </cell>
          <cell r="BS109" t="str">
            <v>50107-Quận Ngũ Hành Sơn</v>
          </cell>
          <cell r="BT109" t="str">
            <v>501-Đà Nẵng</v>
          </cell>
          <cell r="BU109" t="str">
            <v>X</v>
          </cell>
          <cell r="BV109" t="str">
            <v>AK 237589</v>
          </cell>
          <cell r="BW109">
            <v>39304</v>
          </cell>
          <cell r="BX109" t="str">
            <v>Lô 02 khu B4.2</v>
          </cell>
          <cell r="BY109" t="str">
            <v>KT01/01</v>
          </cell>
          <cell r="BZ109">
            <v>140</v>
          </cell>
          <cell r="CA109">
            <v>0</v>
          </cell>
          <cell r="CB109" t="str">
            <v>001-Đất ở</v>
          </cell>
          <cell r="CC109">
            <v>150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140</v>
          </cell>
        </row>
        <row r="110">
          <cell r="BK110" t="str">
            <v>0400618506</v>
          </cell>
          <cell r="BL110">
            <v>0</v>
          </cell>
          <cell r="BM110">
            <v>0</v>
          </cell>
          <cell r="BN110">
            <v>0</v>
          </cell>
          <cell r="BO110" t="str">
            <v>TĐS Lô 03 khu B4.2-KT01/01</v>
          </cell>
          <cell r="BP110" t="str">
            <v>Võ Nguyên Giáp</v>
          </cell>
          <cell r="BQ110" t="str">
            <v>501070404-Tổ 03</v>
          </cell>
          <cell r="BR110" t="str">
            <v>5010704-Phường Khuê Mỹ</v>
          </cell>
          <cell r="BS110" t="str">
            <v>50107-Quận Ngũ Hành Sơn</v>
          </cell>
          <cell r="BT110" t="str">
            <v>501-Đà Nẵng</v>
          </cell>
          <cell r="BU110" t="str">
            <v>X</v>
          </cell>
          <cell r="BV110" t="str">
            <v>AK 237588</v>
          </cell>
          <cell r="BW110">
            <v>39304</v>
          </cell>
          <cell r="BX110" t="str">
            <v>Lô 03 khu B4.2</v>
          </cell>
          <cell r="BY110" t="str">
            <v>KT01/01</v>
          </cell>
          <cell r="BZ110">
            <v>140</v>
          </cell>
          <cell r="CA110">
            <v>0</v>
          </cell>
          <cell r="CB110" t="str">
            <v>001-Đất ở</v>
          </cell>
          <cell r="CC110">
            <v>150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140</v>
          </cell>
        </row>
        <row r="111">
          <cell r="BK111" t="str">
            <v>0306284782</v>
          </cell>
          <cell r="BL111">
            <v>0</v>
          </cell>
          <cell r="BM111">
            <v>0</v>
          </cell>
          <cell r="BN111">
            <v>0</v>
          </cell>
          <cell r="BO111" t="str">
            <v>TĐS 276-9 (Lô 33 Khu B2-2)</v>
          </cell>
          <cell r="BP111" t="str">
            <v>Vũ Mộng Nguyên</v>
          </cell>
          <cell r="BQ111" t="str">
            <v>501070407-Tổ 07</v>
          </cell>
          <cell r="BR111" t="str">
            <v>5010704-Phường Khuê Mỹ</v>
          </cell>
          <cell r="BS111" t="str">
            <v>50107-Quận Ngũ Hành Sơn</v>
          </cell>
          <cell r="BT111" t="str">
            <v>501-Đà Nẵng</v>
          </cell>
          <cell r="BU111" t="str">
            <v>X</v>
          </cell>
          <cell r="BV111" t="str">
            <v>CC 878036</v>
          </cell>
          <cell r="BW111">
            <v>42425</v>
          </cell>
          <cell r="BX111">
            <v>276</v>
          </cell>
          <cell r="BY111">
            <v>9</v>
          </cell>
          <cell r="BZ111">
            <v>100</v>
          </cell>
          <cell r="CA111">
            <v>0</v>
          </cell>
          <cell r="CB111" t="str">
            <v>001-Đất ở</v>
          </cell>
          <cell r="CC111">
            <v>150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100</v>
          </cell>
        </row>
        <row r="112">
          <cell r="BK112" t="str">
            <v>8065675703</v>
          </cell>
          <cell r="BL112">
            <v>0</v>
          </cell>
          <cell r="BM112">
            <v>0</v>
          </cell>
          <cell r="BN112">
            <v>0</v>
          </cell>
          <cell r="BO112" t="str">
            <v>TĐS 259-91</v>
          </cell>
          <cell r="BP112" t="str">
            <v>Đoàn Khuê</v>
          </cell>
          <cell r="BQ112" t="str">
            <v>50107044T-Tổ 36</v>
          </cell>
          <cell r="BR112" t="str">
            <v>5010704-Phường Khuê Mỹ</v>
          </cell>
          <cell r="BS112" t="str">
            <v>50107-Quận Ngũ Hành Sơn</v>
          </cell>
          <cell r="BT112" t="str">
            <v>501-Đà Nẵng</v>
          </cell>
          <cell r="BU112" t="str">
            <v>X</v>
          </cell>
          <cell r="BV112" t="str">
            <v>BE 048869</v>
          </cell>
          <cell r="BW112">
            <v>40613</v>
          </cell>
          <cell r="BX112">
            <v>259</v>
          </cell>
          <cell r="BY112">
            <v>91</v>
          </cell>
          <cell r="BZ112">
            <v>125</v>
          </cell>
          <cell r="CA112">
            <v>0</v>
          </cell>
          <cell r="CB112" t="str">
            <v>001-Đất ở</v>
          </cell>
          <cell r="CC112">
            <v>150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125</v>
          </cell>
        </row>
        <row r="113">
          <cell r="BK113" t="str">
            <v>8516456182</v>
          </cell>
          <cell r="BL113">
            <v>0</v>
          </cell>
          <cell r="BM113">
            <v>0</v>
          </cell>
          <cell r="BN113">
            <v>0</v>
          </cell>
          <cell r="BO113" t="str">
            <v>TĐS 239-9 (Lô 3 khu B2.1)</v>
          </cell>
          <cell r="BP113" t="str">
            <v>Khuê Mỹ Đông 9</v>
          </cell>
          <cell r="BQ113" t="str">
            <v>501070407-Tổ 07</v>
          </cell>
          <cell r="BR113" t="str">
            <v>5010704-Phường Khuê Mỹ</v>
          </cell>
          <cell r="BS113" t="str">
            <v>50107-Quận Ngũ Hành Sơn</v>
          </cell>
          <cell r="BT113" t="str">
            <v>501-Đà Nẵng</v>
          </cell>
          <cell r="BU113" t="str">
            <v>X</v>
          </cell>
          <cell r="BV113" t="str">
            <v>CM 718842</v>
          </cell>
          <cell r="BW113">
            <v>43224</v>
          </cell>
          <cell r="BX113">
            <v>239</v>
          </cell>
          <cell r="BY113">
            <v>9</v>
          </cell>
          <cell r="BZ113">
            <v>102</v>
          </cell>
          <cell r="CA113">
            <v>0</v>
          </cell>
          <cell r="CB113" t="str">
            <v>001-Đất ở</v>
          </cell>
          <cell r="CC113">
            <v>150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102</v>
          </cell>
        </row>
        <row r="114">
          <cell r="BK114" t="str">
            <v>8330242001</v>
          </cell>
          <cell r="BL114">
            <v>0</v>
          </cell>
          <cell r="BM114">
            <v>0</v>
          </cell>
          <cell r="BN114">
            <v>0</v>
          </cell>
          <cell r="BO114" t="str">
            <v>TĐS 268-25 (Lô 101 phân khu B2.3)</v>
          </cell>
          <cell r="BP114" t="str">
            <v>Mỹ Đa Tây 11</v>
          </cell>
          <cell r="BQ114" t="str">
            <v>501070418-Tổ 11</v>
          </cell>
          <cell r="BR114" t="str">
            <v>5010704-Phường Khuê Mỹ</v>
          </cell>
          <cell r="BS114" t="str">
            <v>50107-Quận Ngũ Hành Sơn</v>
          </cell>
          <cell r="BT114" t="str">
            <v>501-Đà Nẵng</v>
          </cell>
          <cell r="BU114" t="str">
            <v>X</v>
          </cell>
          <cell r="BV114" t="str">
            <v>CO 160939</v>
          </cell>
          <cell r="BW114">
            <v>43150</v>
          </cell>
          <cell r="BX114">
            <v>268</v>
          </cell>
          <cell r="BY114">
            <v>25</v>
          </cell>
          <cell r="BZ114">
            <v>85</v>
          </cell>
          <cell r="CA114">
            <v>0</v>
          </cell>
          <cell r="CB114" t="str">
            <v>001-Đất ở</v>
          </cell>
          <cell r="CC114">
            <v>150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85</v>
          </cell>
        </row>
        <row r="115">
          <cell r="BK115" t="str">
            <v>0401131698</v>
          </cell>
          <cell r="BL115">
            <v>0</v>
          </cell>
          <cell r="BM115">
            <v>0</v>
          </cell>
          <cell r="BN115">
            <v>0</v>
          </cell>
          <cell r="BO115" t="str">
            <v>TĐS 74-47, số 07</v>
          </cell>
          <cell r="BP115" t="str">
            <v>Nguyễn Đình Chiểu</v>
          </cell>
          <cell r="BQ115" t="str">
            <v>501070427-Tổ 18</v>
          </cell>
          <cell r="BR115" t="str">
            <v>5010704-Phường Khuê Mỹ</v>
          </cell>
          <cell r="BS115" t="str">
            <v>50107-Quận Ngũ Hành Sơn</v>
          </cell>
          <cell r="BT115" t="str">
            <v>501-Đà Nẵng</v>
          </cell>
          <cell r="BU115" t="str">
            <v>X</v>
          </cell>
          <cell r="BV115" t="str">
            <v>BC 702771</v>
          </cell>
          <cell r="BW115">
            <v>40567</v>
          </cell>
          <cell r="BX115">
            <v>74</v>
          </cell>
          <cell r="BY115">
            <v>47</v>
          </cell>
          <cell r="BZ115">
            <v>107.5</v>
          </cell>
          <cell r="CA115">
            <v>0</v>
          </cell>
          <cell r="CB115" t="str">
            <v>001-Đất ở</v>
          </cell>
          <cell r="CC115">
            <v>150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107.5</v>
          </cell>
        </row>
        <row r="116">
          <cell r="BK116" t="str">
            <v>8055739122</v>
          </cell>
          <cell r="BL116">
            <v>0</v>
          </cell>
          <cell r="BM116">
            <v>0</v>
          </cell>
          <cell r="BN116">
            <v>0</v>
          </cell>
          <cell r="BO116" t="str">
            <v>TĐS 5-B2-14, số 10</v>
          </cell>
          <cell r="BP116" t="str">
            <v>Nước Mặn 5</v>
          </cell>
          <cell r="BQ116" t="str">
            <v>50107044T-Tổ 36</v>
          </cell>
          <cell r="BR116" t="str">
            <v>5010704-Phường Khuê Mỹ</v>
          </cell>
          <cell r="BS116" t="str">
            <v>50107-Quận Ngũ Hành Sơn</v>
          </cell>
          <cell r="BT116" t="str">
            <v>501-Đà Nẵng</v>
          </cell>
          <cell r="BU116" t="str">
            <v>X</v>
          </cell>
          <cell r="BV116" t="str">
            <v>BE 006692</v>
          </cell>
          <cell r="BW116">
            <v>40603</v>
          </cell>
          <cell r="BX116">
            <v>5</v>
          </cell>
          <cell r="BY116" t="str">
            <v>B2-14</v>
          </cell>
          <cell r="BZ116">
            <v>95</v>
          </cell>
          <cell r="CA116">
            <v>0</v>
          </cell>
          <cell r="CB116" t="str">
            <v>001-Đất ở</v>
          </cell>
          <cell r="CC116">
            <v>150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95</v>
          </cell>
        </row>
        <row r="117">
          <cell r="BK117" t="str">
            <v>8457053460</v>
          </cell>
          <cell r="BL117">
            <v>0</v>
          </cell>
          <cell r="BM117">
            <v>0</v>
          </cell>
          <cell r="BN117">
            <v>0</v>
          </cell>
          <cell r="BO117" t="str">
            <v>TĐS 316-9 (Lô 1 Khu B2-4)</v>
          </cell>
          <cell r="BP117" t="str">
            <v>Khuê Mỹ Đông 3</v>
          </cell>
          <cell r="BQ117" t="str">
            <v>501070408-Tổ 05</v>
          </cell>
          <cell r="BR117" t="str">
            <v>5010704-Phường Khuê Mỹ</v>
          </cell>
          <cell r="BS117" t="str">
            <v>50107-Quận Ngũ Hành Sơn</v>
          </cell>
          <cell r="BT117" t="str">
            <v>501-Đà Nẵng</v>
          </cell>
          <cell r="BU117" t="str">
            <v>X</v>
          </cell>
          <cell r="BV117" t="str">
            <v>DA 379516</v>
          </cell>
          <cell r="BW117">
            <v>44358</v>
          </cell>
          <cell r="BX117">
            <v>316</v>
          </cell>
          <cell r="BY117">
            <v>9</v>
          </cell>
          <cell r="BZ117">
            <v>102</v>
          </cell>
          <cell r="CA117">
            <v>0</v>
          </cell>
          <cell r="CB117" t="str">
            <v>001-Đất ở</v>
          </cell>
          <cell r="CC117">
            <v>150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102</v>
          </cell>
        </row>
        <row r="118">
          <cell r="BK118" t="str">
            <v>0401446835</v>
          </cell>
          <cell r="BL118">
            <v>0</v>
          </cell>
          <cell r="BM118">
            <v>0</v>
          </cell>
          <cell r="BN118">
            <v>0</v>
          </cell>
          <cell r="BO118" t="str">
            <v>TĐS 227-46 (Lô 05 phân khu B2.1)</v>
          </cell>
          <cell r="BP118" t="str">
            <v>Đa Mặn 15 (Lê Hy Cát)</v>
          </cell>
          <cell r="BQ118" t="str">
            <v>501070429-Tổ 17</v>
          </cell>
          <cell r="BR118" t="str">
            <v>5010704-Phường Khuê Mỹ</v>
          </cell>
          <cell r="BS118" t="str">
            <v>50107-Quận Ngũ Hành Sơn</v>
          </cell>
          <cell r="BT118" t="str">
            <v>501-Đà Nẵng</v>
          </cell>
          <cell r="BU118" t="str">
            <v>X</v>
          </cell>
          <cell r="BV118" t="str">
            <v>CR 922946</v>
          </cell>
          <cell r="BW118">
            <v>43931</v>
          </cell>
          <cell r="BX118">
            <v>227</v>
          </cell>
          <cell r="BY118">
            <v>46</v>
          </cell>
          <cell r="BZ118">
            <v>91</v>
          </cell>
          <cell r="CA118">
            <v>0</v>
          </cell>
          <cell r="CB118" t="str">
            <v>001-Đất ở</v>
          </cell>
          <cell r="CC118">
            <v>150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91</v>
          </cell>
        </row>
        <row r="119">
          <cell r="BK119" t="str">
            <v>8078018134</v>
          </cell>
          <cell r="BL119">
            <v>0</v>
          </cell>
          <cell r="BM119">
            <v>0</v>
          </cell>
          <cell r="BN119">
            <v>0</v>
          </cell>
          <cell r="BO119" t="str">
            <v>TĐS 65-17 (Lô 1 Khu B2-11), số 480</v>
          </cell>
          <cell r="BP119" t="str">
            <v>Lê Văn Hiến</v>
          </cell>
          <cell r="BQ119" t="str">
            <v>501070407-Tổ 07</v>
          </cell>
          <cell r="BR119" t="str">
            <v>5010704-Phường Khuê Mỹ</v>
          </cell>
          <cell r="BS119" t="str">
            <v>50107-Quận Ngũ Hành Sơn</v>
          </cell>
          <cell r="BT119" t="str">
            <v>501-Đà Nẵng</v>
          </cell>
          <cell r="BU119" t="str">
            <v>X</v>
          </cell>
          <cell r="BV119" t="str">
            <v>CP 820703</v>
          </cell>
          <cell r="BW119">
            <v>43419</v>
          </cell>
          <cell r="BX119">
            <v>65</v>
          </cell>
          <cell r="BY119">
            <v>17</v>
          </cell>
          <cell r="BZ119">
            <v>125</v>
          </cell>
          <cell r="CA119">
            <v>0</v>
          </cell>
          <cell r="CB119" t="str">
            <v>001-Đất ở</v>
          </cell>
          <cell r="CC119">
            <v>150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125</v>
          </cell>
        </row>
        <row r="120">
          <cell r="BK120" t="str">
            <v>4000559130</v>
          </cell>
          <cell r="BL120">
            <v>0</v>
          </cell>
          <cell r="BM120">
            <v>0</v>
          </cell>
          <cell r="BN120">
            <v>0</v>
          </cell>
          <cell r="BO120" t="str">
            <v>TĐS 321-9 (Lô 6 khu B2.4), số 27</v>
          </cell>
          <cell r="BP120" t="str">
            <v>Khuê Mỹ Đông 3</v>
          </cell>
          <cell r="BQ120" t="str">
            <v>501070422-Tổ 04</v>
          </cell>
          <cell r="BR120" t="str">
            <v>5010704-Phường Khuê Mỹ</v>
          </cell>
          <cell r="BS120" t="str">
            <v>50107-Quận Ngũ Hành Sơn</v>
          </cell>
          <cell r="BT120" t="str">
            <v>501-Đà Nẵng</v>
          </cell>
          <cell r="BU120" t="str">
            <v>X</v>
          </cell>
          <cell r="BV120" t="str">
            <v>CK 329839</v>
          </cell>
          <cell r="BW120">
            <v>43042</v>
          </cell>
          <cell r="BX120">
            <v>321</v>
          </cell>
          <cell r="BY120">
            <v>9</v>
          </cell>
          <cell r="BZ120">
            <v>102</v>
          </cell>
          <cell r="CA120">
            <v>0</v>
          </cell>
          <cell r="CB120" t="str">
            <v>001-Đất ở</v>
          </cell>
          <cell r="CC120">
            <v>150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102</v>
          </cell>
        </row>
        <row r="121">
          <cell r="BK121" t="str">
            <v>4000559130</v>
          </cell>
          <cell r="BL121">
            <v>0</v>
          </cell>
          <cell r="BM121">
            <v>0</v>
          </cell>
          <cell r="BN121">
            <v>0</v>
          </cell>
          <cell r="BO121" t="str">
            <v>TĐS 320-9 (Lô 5 khu B2.4), số 25</v>
          </cell>
          <cell r="BP121" t="str">
            <v>Khuê Mỹ Đông 3</v>
          </cell>
          <cell r="BQ121" t="str">
            <v>501070422-Tổ 04</v>
          </cell>
          <cell r="BR121" t="str">
            <v>5010704-Phường Khuê Mỹ</v>
          </cell>
          <cell r="BS121" t="str">
            <v>50107-Quận Ngũ Hành Sơn</v>
          </cell>
          <cell r="BT121" t="str">
            <v>501-Đà Nẵng</v>
          </cell>
          <cell r="BU121" t="str">
            <v>X</v>
          </cell>
          <cell r="BV121" t="str">
            <v>CK 329840</v>
          </cell>
          <cell r="BW121">
            <v>43042</v>
          </cell>
          <cell r="BX121">
            <v>320</v>
          </cell>
          <cell r="BY121">
            <v>9</v>
          </cell>
          <cell r="BZ121">
            <v>102</v>
          </cell>
          <cell r="CA121">
            <v>0</v>
          </cell>
          <cell r="CB121" t="str">
            <v>001-Đất ở</v>
          </cell>
          <cell r="CC121">
            <v>150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102</v>
          </cell>
        </row>
        <row r="122">
          <cell r="BK122" t="str">
            <v>0400917383</v>
          </cell>
          <cell r="BL122">
            <v>0</v>
          </cell>
          <cell r="BM122">
            <v>0</v>
          </cell>
          <cell r="BN122">
            <v>0</v>
          </cell>
          <cell r="BO122" t="str">
            <v>TĐS 50-90 (Lô 35-B2.3)</v>
          </cell>
          <cell r="BP122" t="str">
            <v>Đoàn Khuê</v>
          </cell>
          <cell r="BQ122" t="str">
            <v>50107044T-Tổ 36</v>
          </cell>
          <cell r="BR122" t="str">
            <v>5010704-Phường Khuê Mỹ</v>
          </cell>
          <cell r="BS122" t="str">
            <v>50107-Quận Ngũ Hành Sơn</v>
          </cell>
          <cell r="BT122" t="str">
            <v>501-Đà Nẵng</v>
          </cell>
          <cell r="BU122" t="str">
            <v>X</v>
          </cell>
          <cell r="BV122" t="str">
            <v>CO 200702</v>
          </cell>
          <cell r="BW122">
            <v>43248</v>
          </cell>
          <cell r="BX122">
            <v>50</v>
          </cell>
          <cell r="BY122">
            <v>90</v>
          </cell>
          <cell r="BZ122">
            <v>100</v>
          </cell>
          <cell r="CA122">
            <v>0</v>
          </cell>
          <cell r="CB122" t="str">
            <v>001-Đất ở</v>
          </cell>
          <cell r="CC122">
            <v>150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100</v>
          </cell>
        </row>
        <row r="123">
          <cell r="BK123" t="str">
            <v>8528339564</v>
          </cell>
          <cell r="BL123">
            <v>0</v>
          </cell>
          <cell r="BM123">
            <v>0</v>
          </cell>
          <cell r="BN123">
            <v>0</v>
          </cell>
          <cell r="BO123" t="str">
            <v>TĐS 89-95 (Lô 2 Khu B2-3)</v>
          </cell>
          <cell r="BP123" t="str">
            <v>Nguyễn Khắc Viện</v>
          </cell>
          <cell r="BQ123" t="str">
            <v>50107043C-Tổ 42</v>
          </cell>
          <cell r="BR123" t="str">
            <v>5010704-Phường Khuê Mỹ</v>
          </cell>
          <cell r="BS123" t="str">
            <v>50107-Quận Ngũ Hành Sơn</v>
          </cell>
          <cell r="BT123" t="str">
            <v>501-Đà Nẵng</v>
          </cell>
          <cell r="BU123" t="str">
            <v>X</v>
          </cell>
          <cell r="BV123" t="str">
            <v>CM 652666</v>
          </cell>
          <cell r="BW123">
            <v>44081</v>
          </cell>
          <cell r="BX123" t="str">
            <v>89</v>
          </cell>
          <cell r="BY123" t="str">
            <v>95</v>
          </cell>
          <cell r="BZ123">
            <v>157.5</v>
          </cell>
          <cell r="CA123">
            <v>0</v>
          </cell>
          <cell r="CB123" t="str">
            <v>001-Đất ở</v>
          </cell>
          <cell r="CC123">
            <v>150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157.5</v>
          </cell>
        </row>
        <row r="124">
          <cell r="BK124" t="str">
            <v>4000554277</v>
          </cell>
          <cell r="BL124">
            <v>0</v>
          </cell>
          <cell r="BM124">
            <v>0</v>
          </cell>
          <cell r="BN124">
            <v>0</v>
          </cell>
          <cell r="BO124" t="str">
            <v>TĐS 43-33, số 17</v>
          </cell>
          <cell r="BP124" t="str">
            <v>Phạm Tuấn Tài</v>
          </cell>
          <cell r="BQ124" t="str">
            <v>501070416-Tổ 14</v>
          </cell>
          <cell r="BR124" t="str">
            <v>5010704-Phường Khuê Mỹ</v>
          </cell>
          <cell r="BS124" t="str">
            <v>50107-Quận Ngũ Hành Sơn</v>
          </cell>
          <cell r="BT124" t="str">
            <v>501-Đà Nẵng</v>
          </cell>
          <cell r="BU124" t="str">
            <v>X</v>
          </cell>
          <cell r="BV124" t="str">
            <v>CC 842980</v>
          </cell>
          <cell r="BW124">
            <v>42606</v>
          </cell>
          <cell r="BX124" t="str">
            <v>43</v>
          </cell>
          <cell r="BY124" t="str">
            <v>33</v>
          </cell>
          <cell r="BZ124">
            <v>126.4</v>
          </cell>
          <cell r="CA124">
            <v>0</v>
          </cell>
          <cell r="CB124" t="str">
            <v>001-Đất ở</v>
          </cell>
          <cell r="CC124">
            <v>150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126.4</v>
          </cell>
        </row>
        <row r="125">
          <cell r="BK125" t="str">
            <v>4000554277</v>
          </cell>
          <cell r="BL125">
            <v>0</v>
          </cell>
          <cell r="BM125">
            <v>0</v>
          </cell>
          <cell r="BN125">
            <v>0</v>
          </cell>
          <cell r="BO125" t="str">
            <v>TĐS 210-34, số 3</v>
          </cell>
          <cell r="BP125" t="str">
            <v>Phạm Tuấn Tài</v>
          </cell>
          <cell r="BQ125" t="str">
            <v>501070416-Tổ 14</v>
          </cell>
          <cell r="BR125" t="str">
            <v>5010704-Phường Khuê Mỹ</v>
          </cell>
          <cell r="BS125" t="str">
            <v>50107-Quận Ngũ Hành Sơn</v>
          </cell>
          <cell r="BT125" t="str">
            <v>501-Đà Nẵng</v>
          </cell>
          <cell r="BU125" t="str">
            <v>X</v>
          </cell>
          <cell r="BV125" t="str">
            <v>CC 944801</v>
          </cell>
          <cell r="BW125">
            <v>42494</v>
          </cell>
          <cell r="BX125" t="str">
            <v>210</v>
          </cell>
          <cell r="BY125" t="str">
            <v>34</v>
          </cell>
          <cell r="BZ125">
            <v>129</v>
          </cell>
          <cell r="CA125">
            <v>0</v>
          </cell>
          <cell r="CB125" t="str">
            <v>001-Đất ở</v>
          </cell>
          <cell r="CC125">
            <v>150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129</v>
          </cell>
        </row>
        <row r="126">
          <cell r="BK126" t="str">
            <v>8072650731</v>
          </cell>
          <cell r="BL126">
            <v>0</v>
          </cell>
          <cell r="BM126">
            <v>0</v>
          </cell>
          <cell r="BN126">
            <v>0</v>
          </cell>
          <cell r="BO126" t="str">
            <v>TĐS 444-79, số 185</v>
          </cell>
          <cell r="BP126" t="str">
            <v>Nguyễn Đình Chiểu</v>
          </cell>
          <cell r="BQ126" t="str">
            <v>501070433-Tổ 33</v>
          </cell>
          <cell r="BR126" t="str">
            <v>5010704-Phường Khuê Mỹ</v>
          </cell>
          <cell r="BS126" t="str">
            <v>50107-Quận Ngũ Hành Sơn</v>
          </cell>
          <cell r="BT126" t="str">
            <v>501-Đà Nẵng</v>
          </cell>
          <cell r="BU126" t="str">
            <v>X</v>
          </cell>
          <cell r="BV126" t="str">
            <v>CK 228081</v>
          </cell>
          <cell r="BW126">
            <v>42986</v>
          </cell>
          <cell r="BX126" t="str">
            <v>444</v>
          </cell>
          <cell r="BY126" t="str">
            <v>79</v>
          </cell>
          <cell r="BZ126">
            <v>66.3</v>
          </cell>
          <cell r="CA126">
            <v>0</v>
          </cell>
          <cell r="CB126" t="str">
            <v>001-Đất ở</v>
          </cell>
          <cell r="CC126">
            <v>150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66.3</v>
          </cell>
        </row>
        <row r="127">
          <cell r="BK127" t="str">
            <v>8072650731</v>
          </cell>
          <cell r="BL127">
            <v>0</v>
          </cell>
          <cell r="BM127">
            <v>0</v>
          </cell>
          <cell r="BN127">
            <v>0</v>
          </cell>
          <cell r="BO127" t="str">
            <v>TĐS 445-79, số 187</v>
          </cell>
          <cell r="BP127" t="str">
            <v>Nguyễn Đình Chiểu</v>
          </cell>
          <cell r="BQ127" t="str">
            <v>501070433-Tổ 33</v>
          </cell>
          <cell r="BR127" t="str">
            <v>5010704-Phường Khuê Mỹ</v>
          </cell>
          <cell r="BS127" t="str">
            <v>50107-Quận Ngũ Hành Sơn</v>
          </cell>
          <cell r="BT127" t="str">
            <v>501-Đà Nẵng</v>
          </cell>
          <cell r="BU127" t="str">
            <v>X</v>
          </cell>
          <cell r="BV127" t="str">
            <v>CH 617519</v>
          </cell>
          <cell r="BW127">
            <v>42769</v>
          </cell>
          <cell r="BX127" t="str">
            <v>445</v>
          </cell>
          <cell r="BY127" t="str">
            <v>79</v>
          </cell>
          <cell r="BZ127">
            <v>67.099999999999994</v>
          </cell>
          <cell r="CA127">
            <v>0</v>
          </cell>
          <cell r="CB127" t="str">
            <v>001-Đất ở</v>
          </cell>
          <cell r="CC127">
            <v>150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67.099999999999994</v>
          </cell>
        </row>
        <row r="128">
          <cell r="BK128" t="str">
            <v>8072650731</v>
          </cell>
          <cell r="BL128">
            <v>0</v>
          </cell>
          <cell r="BM128">
            <v>0</v>
          </cell>
          <cell r="BN128">
            <v>0</v>
          </cell>
          <cell r="BO128" t="str">
            <v>TĐS 464-79, K187/4</v>
          </cell>
          <cell r="BP128" t="str">
            <v>Nguyễn Đình Chiểu</v>
          </cell>
          <cell r="BQ128" t="str">
            <v>501070433-Tổ 33</v>
          </cell>
          <cell r="BR128" t="str">
            <v>5010704-Phường Khuê Mỹ</v>
          </cell>
          <cell r="BS128" t="str">
            <v>50107-Quận Ngũ Hành Sơn</v>
          </cell>
          <cell r="BT128" t="str">
            <v>501-Đà Nẵng</v>
          </cell>
          <cell r="BU128" t="str">
            <v>X</v>
          </cell>
          <cell r="BV128" t="str">
            <v>CO 214072</v>
          </cell>
          <cell r="BW128">
            <v>43277</v>
          </cell>
          <cell r="BX128" t="str">
            <v>464</v>
          </cell>
          <cell r="BY128" t="str">
            <v>79</v>
          </cell>
          <cell r="BZ128">
            <v>83</v>
          </cell>
          <cell r="CA128">
            <v>0</v>
          </cell>
          <cell r="CB128" t="str">
            <v>001-Đất ở</v>
          </cell>
          <cell r="CC128">
            <v>150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83</v>
          </cell>
        </row>
        <row r="129">
          <cell r="BK129" t="str">
            <v>0402017652</v>
          </cell>
          <cell r="BL129">
            <v>0</v>
          </cell>
          <cell r="BM129">
            <v>0</v>
          </cell>
          <cell r="BN129">
            <v>0</v>
          </cell>
          <cell r="BO129" t="str">
            <v>TĐS 37-55, số 31</v>
          </cell>
          <cell r="BP129" t="str">
            <v>Lê Hy Cát</v>
          </cell>
          <cell r="BQ129" t="str">
            <v>501070411-Tổ 25</v>
          </cell>
          <cell r="BR129" t="str">
            <v>5010704-Phường Khuê Mỹ</v>
          </cell>
          <cell r="BS129" t="str">
            <v>50107-Quận Ngũ Hành Sơn</v>
          </cell>
          <cell r="BT129" t="str">
            <v>501-Đà Nẵng</v>
          </cell>
          <cell r="BU129" t="str">
            <v>X</v>
          </cell>
          <cell r="BV129" t="str">
            <v>CP 862302</v>
          </cell>
          <cell r="BW129">
            <v>43482</v>
          </cell>
          <cell r="BX129" t="str">
            <v>37</v>
          </cell>
          <cell r="BY129" t="str">
            <v>55</v>
          </cell>
          <cell r="BZ129">
            <v>100</v>
          </cell>
          <cell r="CA129">
            <v>0</v>
          </cell>
          <cell r="CB129" t="str">
            <v>001-Đất ở</v>
          </cell>
          <cell r="CC129">
            <v>150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100</v>
          </cell>
        </row>
        <row r="130">
          <cell r="BK130" t="str">
            <v>8605861390</v>
          </cell>
          <cell r="BL130">
            <v>0</v>
          </cell>
          <cell r="BM130">
            <v>0</v>
          </cell>
          <cell r="BN130">
            <v>0</v>
          </cell>
          <cell r="BO130" t="str">
            <v>TĐS 289-9</v>
          </cell>
          <cell r="BP130" t="str">
            <v>Khuê Mỹ Đông 11</v>
          </cell>
          <cell r="BQ130" t="str">
            <v>501070422-Tổ 04</v>
          </cell>
          <cell r="BR130" t="str">
            <v>5010704-Phường Khuê Mỹ</v>
          </cell>
          <cell r="BS130" t="str">
            <v>50107-Quận Ngũ Hành Sơn</v>
          </cell>
          <cell r="BT130" t="str">
            <v>501-Đà Nẵng</v>
          </cell>
          <cell r="BU130" t="str">
            <v>X</v>
          </cell>
          <cell r="BV130" t="str">
            <v>CC 942828</v>
          </cell>
          <cell r="BW130">
            <v>42367</v>
          </cell>
          <cell r="BX130">
            <v>289</v>
          </cell>
          <cell r="BY130">
            <v>9</v>
          </cell>
          <cell r="BZ130">
            <v>102</v>
          </cell>
          <cell r="CA130">
            <v>0</v>
          </cell>
          <cell r="CB130" t="str">
            <v>001-Đất ở</v>
          </cell>
          <cell r="CC130">
            <v>150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102</v>
          </cell>
        </row>
        <row r="131">
          <cell r="BK131" t="str">
            <v>8547405999</v>
          </cell>
          <cell r="BL131">
            <v>0</v>
          </cell>
          <cell r="BM131">
            <v>0</v>
          </cell>
          <cell r="BN131">
            <v>0</v>
          </cell>
          <cell r="BO131" t="str">
            <v>TĐS 12-B2.2, số 327</v>
          </cell>
          <cell r="BP131" t="str">
            <v>Đoàn Khuê</v>
          </cell>
          <cell r="BQ131" t="str">
            <v>50107044T-Tổ 36</v>
          </cell>
          <cell r="BR131" t="str">
            <v>5010704-Phường Khuê Mỹ</v>
          </cell>
          <cell r="BS131" t="str">
            <v>50107-Quận Ngũ Hành Sơn</v>
          </cell>
          <cell r="BT131" t="str">
            <v>501-Đà Nẵng</v>
          </cell>
          <cell r="BU131" t="str">
            <v>X</v>
          </cell>
          <cell r="BV131" t="str">
            <v>BE 572146</v>
          </cell>
          <cell r="BW131">
            <v>40792</v>
          </cell>
          <cell r="BX131">
            <v>12</v>
          </cell>
          <cell r="BY131" t="str">
            <v>B2.2</v>
          </cell>
          <cell r="BZ131">
            <v>100</v>
          </cell>
          <cell r="CA131">
            <v>0</v>
          </cell>
          <cell r="CB131" t="str">
            <v>001-Đất ở</v>
          </cell>
          <cell r="CC131">
            <v>150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100</v>
          </cell>
        </row>
        <row r="132">
          <cell r="BK132" t="str">
            <v>0401540789</v>
          </cell>
          <cell r="BL132">
            <v>0</v>
          </cell>
          <cell r="BM132">
            <v>0</v>
          </cell>
          <cell r="BN132">
            <v>0</v>
          </cell>
          <cell r="BO132" t="str">
            <v>TĐS 186-94 (Lô 25 phân khu TĐC 2) (ngã ba), số 25</v>
          </cell>
          <cell r="BP132" t="str">
            <v>Vũ Duy Đoán</v>
          </cell>
          <cell r="BQ132" t="str">
            <v>50107043B-Tổ 41</v>
          </cell>
          <cell r="BR132" t="str">
            <v>5010704-Phường Khuê Mỹ</v>
          </cell>
          <cell r="BS132" t="str">
            <v>50107-Quận Ngũ Hành Sơn</v>
          </cell>
          <cell r="BT132" t="str">
            <v>501-Đà Nẵng</v>
          </cell>
          <cell r="BU132" t="str">
            <v>X</v>
          </cell>
          <cell r="BV132" t="str">
            <v>CV 003238</v>
          </cell>
          <cell r="BW132">
            <v>44029</v>
          </cell>
          <cell r="BX132">
            <v>186</v>
          </cell>
          <cell r="BY132">
            <v>94</v>
          </cell>
          <cell r="BZ132">
            <v>157.4</v>
          </cell>
          <cell r="CA132">
            <v>0</v>
          </cell>
          <cell r="CB132" t="str">
            <v>001-Đất ở</v>
          </cell>
          <cell r="CC132">
            <v>150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157.4</v>
          </cell>
        </row>
        <row r="133">
          <cell r="BK133" t="str">
            <v>8175513021</v>
          </cell>
          <cell r="BL133">
            <v>0</v>
          </cell>
          <cell r="BM133">
            <v>0</v>
          </cell>
          <cell r="BN133">
            <v>0</v>
          </cell>
          <cell r="BO133" t="str">
            <v>TĐS 139-33, số 36</v>
          </cell>
          <cell r="BP133" t="str">
            <v>Mỹ Đa Tây 6</v>
          </cell>
          <cell r="BQ133" t="str">
            <v>501070424-Tổ 13</v>
          </cell>
          <cell r="BR133" t="str">
            <v>5010704-Phường Khuê Mỹ</v>
          </cell>
          <cell r="BS133" t="str">
            <v>50107-Quận Ngũ Hành Sơn</v>
          </cell>
          <cell r="BT133" t="str">
            <v>501-Đà Nẵng</v>
          </cell>
          <cell r="BU133" t="str">
            <v>X</v>
          </cell>
          <cell r="BV133" t="str">
            <v>CO 200744</v>
          </cell>
          <cell r="BW133">
            <v>43250</v>
          </cell>
          <cell r="BX133">
            <v>139</v>
          </cell>
          <cell r="BY133">
            <v>33</v>
          </cell>
          <cell r="BZ133">
            <v>100</v>
          </cell>
          <cell r="CA133">
            <v>0</v>
          </cell>
          <cell r="CB133" t="str">
            <v>001-Đất ở</v>
          </cell>
          <cell r="CC133">
            <v>150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100</v>
          </cell>
        </row>
        <row r="134">
          <cell r="BK134" t="str">
            <v>0400279518</v>
          </cell>
          <cell r="BL134">
            <v>0</v>
          </cell>
          <cell r="BM134">
            <v>0</v>
          </cell>
          <cell r="BN134">
            <v>0</v>
          </cell>
          <cell r="BO134" t="str">
            <v>TĐS 177-34, số 55</v>
          </cell>
          <cell r="BP134" t="str">
            <v>Nguyễn Lữ</v>
          </cell>
          <cell r="BQ134" t="str">
            <v>501070416-Tổ 14</v>
          </cell>
          <cell r="BR134" t="str">
            <v>5010704-Phường Khuê Mỹ</v>
          </cell>
          <cell r="BS134" t="str">
            <v>50107-Quận Ngũ Hành Sơn</v>
          </cell>
          <cell r="BT134" t="str">
            <v>501-Đà Nẵng</v>
          </cell>
          <cell r="BU134" t="str">
            <v>X</v>
          </cell>
          <cell r="BV134" t="str">
            <v>CH 669170</v>
          </cell>
          <cell r="BW134">
            <v>42836</v>
          </cell>
          <cell r="BX134">
            <v>177</v>
          </cell>
          <cell r="BY134">
            <v>34</v>
          </cell>
          <cell r="BZ134">
            <v>270</v>
          </cell>
          <cell r="CA134">
            <v>0</v>
          </cell>
          <cell r="CB134" t="str">
            <v>001-Đất ở</v>
          </cell>
          <cell r="CC134">
            <v>150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270</v>
          </cell>
        </row>
        <row r="135">
          <cell r="BK135" t="str">
            <v>8015370738</v>
          </cell>
          <cell r="BL135">
            <v>0</v>
          </cell>
          <cell r="BM135">
            <v>0</v>
          </cell>
          <cell r="BN135">
            <v>0</v>
          </cell>
          <cell r="BO135" t="str">
            <v>TĐS 128-109</v>
          </cell>
          <cell r="BP135" t="str">
            <v>Nguyễn Xiển</v>
          </cell>
          <cell r="BQ135" t="str">
            <v>50107043D-Tổ 43</v>
          </cell>
          <cell r="BR135" t="str">
            <v>5010704-Phường Khuê Mỹ</v>
          </cell>
          <cell r="BS135" t="str">
            <v>50107-Quận Ngũ Hành Sơn</v>
          </cell>
          <cell r="BT135" t="str">
            <v>501-Đà Nẵng</v>
          </cell>
          <cell r="BU135" t="str">
            <v>X</v>
          </cell>
          <cell r="BV135" t="str">
            <v>BC 696912</v>
          </cell>
          <cell r="BW135">
            <v>40623</v>
          </cell>
          <cell r="BX135">
            <v>128</v>
          </cell>
          <cell r="BY135">
            <v>109</v>
          </cell>
          <cell r="BZ135">
            <v>107.5</v>
          </cell>
          <cell r="CA135">
            <v>0</v>
          </cell>
          <cell r="CB135" t="str">
            <v>001-Đất ở</v>
          </cell>
          <cell r="CC135">
            <v>150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107.5</v>
          </cell>
        </row>
        <row r="136">
          <cell r="BK136" t="str">
            <v>8113121747</v>
          </cell>
          <cell r="BL136">
            <v>0</v>
          </cell>
          <cell r="BM136">
            <v>0</v>
          </cell>
          <cell r="BN136">
            <v>0</v>
          </cell>
          <cell r="BO136" t="str">
            <v>TĐS 215-93, K420</v>
          </cell>
          <cell r="BP136" t="str">
            <v>Lê Văn Hiến</v>
          </cell>
          <cell r="BQ136" t="str">
            <v>501070438-Tổ 38</v>
          </cell>
          <cell r="BR136" t="str">
            <v>5010704-Phường Khuê Mỹ</v>
          </cell>
          <cell r="BS136" t="str">
            <v>50107-Quận Ngũ Hành Sơn</v>
          </cell>
          <cell r="BT136" t="str">
            <v>501-Đà Nẵng</v>
          </cell>
          <cell r="BU136" t="str">
            <v>X</v>
          </cell>
          <cell r="BV136" t="str">
            <v>CM 789576</v>
          </cell>
          <cell r="BW136">
            <v>43118</v>
          </cell>
          <cell r="BX136">
            <v>215</v>
          </cell>
          <cell r="BY136">
            <v>93</v>
          </cell>
          <cell r="BZ136">
            <v>77.7</v>
          </cell>
          <cell r="CA136">
            <v>0</v>
          </cell>
          <cell r="CB136" t="str">
            <v>001-Đất ở</v>
          </cell>
          <cell r="CC136">
            <v>150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77.7</v>
          </cell>
        </row>
        <row r="137">
          <cell r="BK137" t="str">
            <v>8314109468</v>
          </cell>
          <cell r="BL137">
            <v>0</v>
          </cell>
          <cell r="BM137">
            <v>0</v>
          </cell>
          <cell r="BN137">
            <v>0</v>
          </cell>
          <cell r="BO137" t="str">
            <v>TĐS 21-90, số 71</v>
          </cell>
          <cell r="BP137" t="str">
            <v>Nguyễn Thế Kỹ</v>
          </cell>
          <cell r="BQ137" t="str">
            <v>50107044T-Tổ 36</v>
          </cell>
          <cell r="BR137" t="str">
            <v>5010704-Phường Khuê Mỹ</v>
          </cell>
          <cell r="BS137" t="str">
            <v>50107-Quận Ngũ Hành Sơn</v>
          </cell>
          <cell r="BT137" t="str">
            <v>501-Đà Nẵng</v>
          </cell>
          <cell r="BU137" t="str">
            <v>X</v>
          </cell>
          <cell r="BV137" t="str">
            <v>BE 006896</v>
          </cell>
          <cell r="BW137">
            <v>40609</v>
          </cell>
          <cell r="BX137">
            <v>21</v>
          </cell>
          <cell r="BY137">
            <v>90</v>
          </cell>
          <cell r="BZ137">
            <v>95</v>
          </cell>
          <cell r="CA137">
            <v>0</v>
          </cell>
          <cell r="CB137" t="str">
            <v>001-Đất ở</v>
          </cell>
          <cell r="CC137">
            <v>150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95</v>
          </cell>
        </row>
        <row r="138">
          <cell r="BK138" t="str">
            <v>0401440167</v>
          </cell>
          <cell r="BL138">
            <v>0</v>
          </cell>
          <cell r="BM138">
            <v>0</v>
          </cell>
          <cell r="BN138">
            <v>0</v>
          </cell>
          <cell r="BO138" t="str">
            <v>TĐS 49-B2.2, số 41</v>
          </cell>
          <cell r="BP138" t="str">
            <v>Lê Văn Tâm</v>
          </cell>
          <cell r="BQ138" t="str">
            <v>50107043B-Tổ 41</v>
          </cell>
          <cell r="BR138" t="str">
            <v>5010704-Phường Khuê Mỹ</v>
          </cell>
          <cell r="BS138" t="str">
            <v>50107-Quận Ngũ Hành Sơn</v>
          </cell>
          <cell r="BT138" t="str">
            <v>501-Đà Nẵng</v>
          </cell>
          <cell r="BU138" t="str">
            <v>X</v>
          </cell>
          <cell r="BV138" t="str">
            <v>BR 704528</v>
          </cell>
          <cell r="BW138">
            <v>41663</v>
          </cell>
          <cell r="BX138">
            <v>49</v>
          </cell>
          <cell r="BY138" t="str">
            <v>B2.2</v>
          </cell>
          <cell r="BZ138">
            <v>90</v>
          </cell>
          <cell r="CA138">
            <v>0</v>
          </cell>
          <cell r="CB138" t="str">
            <v>001-Đất ở</v>
          </cell>
          <cell r="CC138">
            <v>150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90</v>
          </cell>
        </row>
        <row r="139">
          <cell r="BK139" t="str">
            <v>0311578717</v>
          </cell>
          <cell r="BL139">
            <v>0</v>
          </cell>
          <cell r="BM139">
            <v>0</v>
          </cell>
          <cell r="BN139">
            <v>0</v>
          </cell>
          <cell r="BO139" t="str">
            <v>TĐS 31-69, K44/12</v>
          </cell>
          <cell r="BP139" t="str">
            <v>Trần Hoành</v>
          </cell>
          <cell r="BQ139" t="str">
            <v>501070434-Tổ 31</v>
          </cell>
          <cell r="BR139" t="str">
            <v>5010704-Phường Khuê Mỹ</v>
          </cell>
          <cell r="BS139" t="str">
            <v>50107-Quận Ngũ Hành Sơn</v>
          </cell>
          <cell r="BT139" t="str">
            <v>501-Đà Nẵng</v>
          </cell>
          <cell r="BU139" t="str">
            <v>X</v>
          </cell>
          <cell r="BV139" t="str">
            <v>BR 704578</v>
          </cell>
          <cell r="BW139">
            <v>41683</v>
          </cell>
          <cell r="BX139">
            <v>31</v>
          </cell>
          <cell r="BY139">
            <v>69</v>
          </cell>
          <cell r="BZ139">
            <v>151</v>
          </cell>
          <cell r="CA139">
            <v>0</v>
          </cell>
          <cell r="CB139" t="str">
            <v>001-Đất ở</v>
          </cell>
          <cell r="CC139">
            <v>150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151</v>
          </cell>
        </row>
        <row r="140">
          <cell r="BK140" t="str">
            <v>8582017283</v>
          </cell>
          <cell r="BL140">
            <v>0</v>
          </cell>
          <cell r="BM140">
            <v>0</v>
          </cell>
          <cell r="BN140">
            <v>0</v>
          </cell>
          <cell r="BO140" t="str">
            <v>TĐS 147-25, số 3</v>
          </cell>
          <cell r="BP140" t="str">
            <v>Đoàn Khuê</v>
          </cell>
          <cell r="BQ140" t="str">
            <v>501070424-Tổ 13</v>
          </cell>
          <cell r="BR140" t="str">
            <v>5010704-Phường Khuê Mỹ</v>
          </cell>
          <cell r="BS140" t="str">
            <v>50107-Quận Ngũ Hành Sơn</v>
          </cell>
          <cell r="BT140" t="str">
            <v>501-Đà Nẵng</v>
          </cell>
          <cell r="BU140" t="str">
            <v>X</v>
          </cell>
          <cell r="BV140" t="str">
            <v>AN 393900</v>
          </cell>
          <cell r="BW140">
            <v>39589</v>
          </cell>
          <cell r="BX140">
            <v>147</v>
          </cell>
          <cell r="BY140">
            <v>25</v>
          </cell>
          <cell r="BZ140">
            <v>151.69999999999999</v>
          </cell>
          <cell r="CA140">
            <v>0</v>
          </cell>
          <cell r="CB140" t="str">
            <v>001-Đất ở</v>
          </cell>
          <cell r="CC140">
            <v>150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151.69999999999999</v>
          </cell>
        </row>
        <row r="141">
          <cell r="BK141" t="str">
            <v>8452545500</v>
          </cell>
          <cell r="BL141">
            <v>0</v>
          </cell>
          <cell r="BM141">
            <v>0</v>
          </cell>
          <cell r="BN141">
            <v>0</v>
          </cell>
          <cell r="BO141" t="str">
            <v>TĐS 233-77</v>
          </cell>
          <cell r="BP141" t="str">
            <v>Nghiêm Xuân Yêm</v>
          </cell>
          <cell r="BQ141" t="str">
            <v>50107044T-Tổ 36</v>
          </cell>
          <cell r="BR141" t="str">
            <v>5010704-Phường Khuê Mỹ</v>
          </cell>
          <cell r="BS141" t="str">
            <v>50107-Quận Ngũ Hành Sơn</v>
          </cell>
          <cell r="BT141" t="str">
            <v>501-Đà Nẵng</v>
          </cell>
          <cell r="BU141" t="str">
            <v>X</v>
          </cell>
          <cell r="BV141" t="str">
            <v>CE 722902</v>
          </cell>
          <cell r="BW141">
            <v>42696</v>
          </cell>
          <cell r="BX141">
            <v>233</v>
          </cell>
          <cell r="BY141">
            <v>77</v>
          </cell>
          <cell r="BZ141">
            <v>72.7</v>
          </cell>
          <cell r="CA141">
            <v>0</v>
          </cell>
          <cell r="CB141" t="str">
            <v>001-Đất ở</v>
          </cell>
          <cell r="CC141">
            <v>150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72.7</v>
          </cell>
        </row>
        <row r="142">
          <cell r="BK142" t="str">
            <v>0401875866</v>
          </cell>
          <cell r="BL142">
            <v>0</v>
          </cell>
          <cell r="BM142">
            <v>0</v>
          </cell>
          <cell r="BN142">
            <v>0</v>
          </cell>
          <cell r="BO142" t="str">
            <v>TĐS 208-17</v>
          </cell>
          <cell r="BP142" t="str">
            <v>Trần Trọng Khiêm</v>
          </cell>
          <cell r="BQ142" t="str">
            <v>501070409-Tổ 08</v>
          </cell>
          <cell r="BR142" t="str">
            <v>5010704-Phường Khuê Mỹ</v>
          </cell>
          <cell r="BS142" t="str">
            <v>50107-Quận Ngũ Hành Sơn</v>
          </cell>
          <cell r="BT142" t="str">
            <v>501-Đà Nẵng</v>
          </cell>
          <cell r="BU142" t="str">
            <v>X</v>
          </cell>
          <cell r="BV142" t="str">
            <v>CR 922512</v>
          </cell>
          <cell r="BW142">
            <v>43725</v>
          </cell>
          <cell r="BX142">
            <v>208</v>
          </cell>
          <cell r="BY142">
            <v>17</v>
          </cell>
          <cell r="BZ142">
            <v>91.1</v>
          </cell>
          <cell r="CA142">
            <v>0</v>
          </cell>
          <cell r="CB142" t="str">
            <v>001-Đất ở</v>
          </cell>
          <cell r="CC142">
            <v>150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91.1</v>
          </cell>
        </row>
        <row r="143">
          <cell r="BK143" t="str">
            <v>8093751995</v>
          </cell>
          <cell r="BL143">
            <v>0</v>
          </cell>
          <cell r="BM143">
            <v>0</v>
          </cell>
          <cell r="BN143">
            <v>0</v>
          </cell>
          <cell r="BO143" t="str">
            <v>TĐS 176-17</v>
          </cell>
          <cell r="BP143" t="str">
            <v>Mỹ Đa Tây 9</v>
          </cell>
          <cell r="BQ143" t="str">
            <v>501070409-Tổ 08</v>
          </cell>
          <cell r="BR143" t="str">
            <v>5010704-Phường Khuê Mỹ</v>
          </cell>
          <cell r="BS143" t="str">
            <v>50107-Quận Ngũ Hành Sơn</v>
          </cell>
          <cell r="BT143" t="str">
            <v>501-Đà Nẵng</v>
          </cell>
          <cell r="BU143" t="str">
            <v>X</v>
          </cell>
          <cell r="BV143" t="str">
            <v>CR 922879</v>
          </cell>
          <cell r="BW143">
            <v>43924</v>
          </cell>
          <cell r="BX143">
            <v>176</v>
          </cell>
          <cell r="BY143">
            <v>17</v>
          </cell>
          <cell r="BZ143">
            <v>90</v>
          </cell>
          <cell r="CA143">
            <v>0</v>
          </cell>
          <cell r="CB143" t="str">
            <v>001-Đất ở</v>
          </cell>
          <cell r="CC143">
            <v>150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90</v>
          </cell>
        </row>
        <row r="144">
          <cell r="BK144" t="str">
            <v>8575833192</v>
          </cell>
          <cell r="BL144">
            <v>0</v>
          </cell>
          <cell r="BM144">
            <v>0</v>
          </cell>
          <cell r="BN144">
            <v>0</v>
          </cell>
          <cell r="BO144" t="str">
            <v>TĐS 222-22</v>
          </cell>
          <cell r="BP144" t="str">
            <v>Giang Châu 1</v>
          </cell>
          <cell r="BQ144" t="str">
            <v>501070416-Tổ 14</v>
          </cell>
          <cell r="BR144" t="str">
            <v>5010704-Phường Khuê Mỹ</v>
          </cell>
          <cell r="BS144" t="str">
            <v>50107-Quận Ngũ Hành Sơn</v>
          </cell>
          <cell r="BT144" t="str">
            <v>501-Đà Nẵng</v>
          </cell>
          <cell r="BU144" t="str">
            <v>X</v>
          </cell>
          <cell r="BV144" t="str">
            <v>BE 579749</v>
          </cell>
          <cell r="BW144">
            <v>40651</v>
          </cell>
          <cell r="BX144">
            <v>222</v>
          </cell>
          <cell r="BY144">
            <v>22</v>
          </cell>
          <cell r="BZ144">
            <v>100</v>
          </cell>
          <cell r="CA144">
            <v>0</v>
          </cell>
          <cell r="CB144" t="str">
            <v>001-Đất ở</v>
          </cell>
          <cell r="CC144">
            <v>150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100</v>
          </cell>
        </row>
        <row r="145">
          <cell r="BK145" t="str">
            <v>8413733966</v>
          </cell>
          <cell r="BL145">
            <v>0</v>
          </cell>
          <cell r="BM145">
            <v>0</v>
          </cell>
          <cell r="BN145">
            <v>0</v>
          </cell>
          <cell r="BO145" t="str">
            <v>TĐS 27-16 (Lô 11-B1.5)</v>
          </cell>
          <cell r="BP145" t="str">
            <v>Trần Trọng Khiêm</v>
          </cell>
          <cell r="BQ145" t="str">
            <v>501070424-Tổ 13</v>
          </cell>
          <cell r="BR145" t="str">
            <v>5010704-Phường Khuê Mỹ</v>
          </cell>
          <cell r="BS145" t="str">
            <v>50107-Quận Ngũ Hành Sơn</v>
          </cell>
          <cell r="BT145" t="str">
            <v>501-Đà Nẵng</v>
          </cell>
          <cell r="BU145" t="str">
            <v>X</v>
          </cell>
          <cell r="BV145" t="str">
            <v>CĐ 077709</v>
          </cell>
          <cell r="BW145">
            <v>42550</v>
          </cell>
          <cell r="BX145">
            <v>27</v>
          </cell>
          <cell r="BY145">
            <v>16</v>
          </cell>
          <cell r="BZ145">
            <v>323.3</v>
          </cell>
          <cell r="CA145">
            <v>0</v>
          </cell>
          <cell r="CB145" t="str">
            <v>001-Đất ở</v>
          </cell>
          <cell r="CC145">
            <v>150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323.3</v>
          </cell>
        </row>
        <row r="146">
          <cell r="BK146" t="str">
            <v>8433602513</v>
          </cell>
          <cell r="BL146">
            <v>0</v>
          </cell>
          <cell r="BM146">
            <v>0</v>
          </cell>
          <cell r="BN146">
            <v>0</v>
          </cell>
          <cell r="BO146" t="str">
            <v>TĐS 431-79, số 48</v>
          </cell>
          <cell r="BP146" t="str">
            <v>Nguyễn Thế Kỷ</v>
          </cell>
          <cell r="BQ146" t="str">
            <v>50107044T-Tổ 36</v>
          </cell>
          <cell r="BR146" t="str">
            <v>5010704-Phường Khuê Mỹ</v>
          </cell>
          <cell r="BS146" t="str">
            <v>50107-Quận Ngũ Hành Sơn</v>
          </cell>
          <cell r="BT146" t="str">
            <v>501-Đà Nẵng</v>
          </cell>
          <cell r="BU146" t="str">
            <v>X</v>
          </cell>
          <cell r="BV146" t="str">
            <v>CC 944604</v>
          </cell>
          <cell r="BW146">
            <v>42486</v>
          </cell>
          <cell r="BX146">
            <v>431</v>
          </cell>
          <cell r="BY146">
            <v>79</v>
          </cell>
          <cell r="BZ146">
            <v>95</v>
          </cell>
          <cell r="CA146">
            <v>0</v>
          </cell>
          <cell r="CB146" t="str">
            <v>001-Đất ở</v>
          </cell>
          <cell r="CC146">
            <v>150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95</v>
          </cell>
        </row>
        <row r="147">
          <cell r="BK147" t="str">
            <v>8438358957</v>
          </cell>
          <cell r="BL147">
            <v>0</v>
          </cell>
          <cell r="BM147">
            <v>0</v>
          </cell>
          <cell r="BN147">
            <v>0</v>
          </cell>
          <cell r="BO147" t="str">
            <v>TĐS Lô 76-B2.1-0, số 14</v>
          </cell>
          <cell r="BP147" t="str">
            <v>Lê Văn Tâm</v>
          </cell>
          <cell r="BQ147" t="str">
            <v>50107043B-Tổ 41</v>
          </cell>
          <cell r="BR147" t="str">
            <v>5010704-Phường Khuê Mỹ</v>
          </cell>
          <cell r="BS147" t="str">
            <v>50107-Quận Ngũ Hành Sơn</v>
          </cell>
          <cell r="BT147" t="str">
            <v>501-Đà Nẵng</v>
          </cell>
          <cell r="BU147" t="str">
            <v>X</v>
          </cell>
          <cell r="BV147" t="str">
            <v>AD 376194</v>
          </cell>
          <cell r="BW147">
            <v>38712</v>
          </cell>
          <cell r="BX147" t="str">
            <v>Lô 76-B2.1</v>
          </cell>
          <cell r="BY147">
            <v>0</v>
          </cell>
          <cell r="BZ147">
            <v>90</v>
          </cell>
          <cell r="CA147">
            <v>0</v>
          </cell>
          <cell r="CB147" t="str">
            <v>001-Đất ở</v>
          </cell>
          <cell r="CC147">
            <v>150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90</v>
          </cell>
        </row>
        <row r="148">
          <cell r="BK148" t="str">
            <v>8490672066</v>
          </cell>
          <cell r="BL148">
            <v>0</v>
          </cell>
          <cell r="BM148">
            <v>0</v>
          </cell>
          <cell r="BN148">
            <v>0</v>
          </cell>
          <cell r="BO148" t="str">
            <v>TĐS 226-46 (Lô 06-B2.1)</v>
          </cell>
          <cell r="BP148" t="str">
            <v>Lê Hy Cát</v>
          </cell>
          <cell r="BQ148" t="str">
            <v>501070426-Tổ 24</v>
          </cell>
          <cell r="BR148" t="str">
            <v>5010704-Phường Khuê Mỹ</v>
          </cell>
          <cell r="BS148" t="str">
            <v>50107-Quận Ngũ Hành Sơn</v>
          </cell>
          <cell r="BT148" t="str">
            <v>501-Đà Nẵng</v>
          </cell>
          <cell r="BU148" t="str">
            <v>X</v>
          </cell>
          <cell r="BV148" t="str">
            <v>DC 926738</v>
          </cell>
          <cell r="BW148">
            <v>44550</v>
          </cell>
          <cell r="BX148">
            <v>226</v>
          </cell>
          <cell r="BY148">
            <v>46</v>
          </cell>
          <cell r="BZ148">
            <v>90</v>
          </cell>
          <cell r="CA148">
            <v>0</v>
          </cell>
          <cell r="CB148" t="str">
            <v>001-Đất ở</v>
          </cell>
          <cell r="CC148">
            <v>150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90</v>
          </cell>
        </row>
        <row r="149">
          <cell r="BK149" t="str">
            <v>8482650277</v>
          </cell>
          <cell r="BL149">
            <v>0</v>
          </cell>
          <cell r="BM149">
            <v>0</v>
          </cell>
          <cell r="BN149">
            <v>0</v>
          </cell>
          <cell r="BO149" t="str">
            <v>TĐS 375-7, số 47</v>
          </cell>
          <cell r="BP149" t="str">
            <v>Tùng Thiện Vương</v>
          </cell>
          <cell r="BQ149" t="str">
            <v>501070420-Tổ 26</v>
          </cell>
          <cell r="BR149" t="str">
            <v>5010704-Phường Khuê Mỹ</v>
          </cell>
          <cell r="BS149" t="str">
            <v>50107-Quận Ngũ Hành Sơn</v>
          </cell>
          <cell r="BT149" t="str">
            <v>501-Đà Nẵng</v>
          </cell>
          <cell r="BU149" t="str">
            <v>X</v>
          </cell>
          <cell r="BV149" t="str">
            <v>CC 842574</v>
          </cell>
          <cell r="BW149">
            <v>42446</v>
          </cell>
          <cell r="BX149">
            <v>375</v>
          </cell>
          <cell r="BY149">
            <v>7</v>
          </cell>
          <cell r="BZ149">
            <v>95</v>
          </cell>
          <cell r="CA149">
            <v>0</v>
          </cell>
          <cell r="CB149" t="str">
            <v>001-Đất ở</v>
          </cell>
          <cell r="CC149">
            <v>150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95</v>
          </cell>
        </row>
        <row r="150">
          <cell r="BK150" t="str">
            <v>8098612593</v>
          </cell>
          <cell r="BL150">
            <v>0</v>
          </cell>
          <cell r="BM150">
            <v>0</v>
          </cell>
          <cell r="BN150">
            <v>0</v>
          </cell>
          <cell r="BO150" t="str">
            <v>TĐS 144-35, K68/4</v>
          </cell>
          <cell r="BP150" t="str">
            <v>Bùi Tá Hán</v>
          </cell>
          <cell r="BQ150" t="str">
            <v>501070415-Tổ 15</v>
          </cell>
          <cell r="BR150" t="str">
            <v>5010704-Phường Khuê Mỹ</v>
          </cell>
          <cell r="BS150" t="str">
            <v>50107-Quận Ngũ Hành Sơn</v>
          </cell>
          <cell r="BT150" t="str">
            <v>501-Đà Nẵng</v>
          </cell>
          <cell r="BU150" t="str">
            <v>X</v>
          </cell>
          <cell r="BV150" t="str">
            <v>BN 064986</v>
          </cell>
          <cell r="BW150">
            <v>41348</v>
          </cell>
          <cell r="BX150">
            <v>144</v>
          </cell>
          <cell r="BY150">
            <v>35</v>
          </cell>
          <cell r="BZ150">
            <v>85.7</v>
          </cell>
          <cell r="CA150">
            <v>0</v>
          </cell>
          <cell r="CB150" t="str">
            <v>001-Đất ở</v>
          </cell>
          <cell r="CC150">
            <v>150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85.7</v>
          </cell>
        </row>
        <row r="151">
          <cell r="BK151" t="str">
            <v>8450765807</v>
          </cell>
          <cell r="BL151">
            <v>0</v>
          </cell>
          <cell r="BM151">
            <v>0</v>
          </cell>
          <cell r="BN151">
            <v>0</v>
          </cell>
          <cell r="BO151" t="str">
            <v>K193</v>
          </cell>
          <cell r="BP151" t="str">
            <v>Nguyễn Đình Chiểu</v>
          </cell>
          <cell r="BQ151" t="str">
            <v>50107044R-Tổ 34</v>
          </cell>
          <cell r="BR151" t="str">
            <v>5010704-Phường Khuê Mỹ</v>
          </cell>
          <cell r="BS151" t="str">
            <v>50107-Quận Ngũ Hành Sơn</v>
          </cell>
          <cell r="BT151" t="str">
            <v>501-Đà Nẵng</v>
          </cell>
          <cell r="BU151">
            <v>0</v>
          </cell>
          <cell r="BV151">
            <v>0</v>
          </cell>
          <cell r="BW151" t="str">
            <v/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 t="str">
            <v>001-Đất ở</v>
          </cell>
          <cell r="CC151">
            <v>0</v>
          </cell>
          <cell r="CD151" t="str">
            <v>X</v>
          </cell>
          <cell r="CE151">
            <v>63</v>
          </cell>
          <cell r="CF151" t="str">
            <v>001-Đất ở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63</v>
          </cell>
        </row>
        <row r="152">
          <cell r="BK152" t="str">
            <v>8058399636</v>
          </cell>
          <cell r="BL152">
            <v>0</v>
          </cell>
          <cell r="BM152">
            <v>0</v>
          </cell>
          <cell r="BN152">
            <v>0</v>
          </cell>
          <cell r="BO152" t="str">
            <v>TĐS 36-B2.23</v>
          </cell>
          <cell r="BP152" t="str">
            <v>Tùng Thiện Vương</v>
          </cell>
          <cell r="BQ152" t="str">
            <v>501070420-Tổ 26</v>
          </cell>
          <cell r="BR152" t="str">
            <v>5010704-Phường Khuê Mỹ</v>
          </cell>
          <cell r="BS152" t="str">
            <v>50107-Quận Ngũ Hành Sơn</v>
          </cell>
          <cell r="BT152" t="str">
            <v>501-Đà Nẵng</v>
          </cell>
          <cell r="BU152" t="str">
            <v>X</v>
          </cell>
          <cell r="BV152" t="str">
            <v>BE 006392</v>
          </cell>
          <cell r="BW152">
            <v>40568</v>
          </cell>
          <cell r="BX152">
            <v>36</v>
          </cell>
          <cell r="BY152" t="str">
            <v>B2.23</v>
          </cell>
          <cell r="BZ152">
            <v>95</v>
          </cell>
          <cell r="CA152">
            <v>0</v>
          </cell>
          <cell r="CB152" t="str">
            <v>001-Đất ở</v>
          </cell>
          <cell r="CC152">
            <v>150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95</v>
          </cell>
        </row>
        <row r="153">
          <cell r="BK153" t="str">
            <v>8100511108</v>
          </cell>
          <cell r="BL153">
            <v>0</v>
          </cell>
          <cell r="BM153">
            <v>0</v>
          </cell>
          <cell r="BN153">
            <v>0</v>
          </cell>
          <cell r="BO153" t="str">
            <v>TĐS 135-80, K55</v>
          </cell>
          <cell r="BP153" t="str">
            <v>K20</v>
          </cell>
          <cell r="BQ153" t="str">
            <v>501070433-Tổ 33</v>
          </cell>
          <cell r="BR153" t="str">
            <v>5010704-Phường Khuê Mỹ</v>
          </cell>
          <cell r="BS153" t="str">
            <v>50107-Quận Ngũ Hành Sơn</v>
          </cell>
          <cell r="BT153" t="str">
            <v>501-Đà Nẵng</v>
          </cell>
          <cell r="BU153" t="str">
            <v>X</v>
          </cell>
          <cell r="BV153" t="str">
            <v>BR 704665</v>
          </cell>
          <cell r="BW153">
            <v>41743</v>
          </cell>
          <cell r="BX153">
            <v>135</v>
          </cell>
          <cell r="BY153">
            <v>80</v>
          </cell>
          <cell r="BZ153">
            <v>52.4</v>
          </cell>
          <cell r="CA153">
            <v>0</v>
          </cell>
          <cell r="CB153" t="str">
            <v>001-Đất ở</v>
          </cell>
          <cell r="CC153">
            <v>150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52.4</v>
          </cell>
        </row>
        <row r="154">
          <cell r="BK154" t="str">
            <v>8126946551</v>
          </cell>
          <cell r="BL154">
            <v>0</v>
          </cell>
          <cell r="BM154">
            <v>0</v>
          </cell>
          <cell r="BN154">
            <v>0</v>
          </cell>
          <cell r="BO154" t="str">
            <v>TĐS 34-94 (Lô 51-B2.1)</v>
          </cell>
          <cell r="BP154" t="str">
            <v>Nguyễn Đức Thuận</v>
          </cell>
          <cell r="BQ154" t="str">
            <v>50107043B-Tổ 41</v>
          </cell>
          <cell r="BR154" t="str">
            <v>5010704-Phường Khuê Mỹ</v>
          </cell>
          <cell r="BS154" t="str">
            <v>50107-Quận Ngũ Hành Sơn</v>
          </cell>
          <cell r="BT154" t="str">
            <v>501-Đà Nẵng</v>
          </cell>
          <cell r="BU154" t="str">
            <v>X</v>
          </cell>
          <cell r="BV154" t="str">
            <v>CC 944352</v>
          </cell>
          <cell r="BW154">
            <v>42481</v>
          </cell>
          <cell r="BX154">
            <v>34</v>
          </cell>
          <cell r="BY154">
            <v>94</v>
          </cell>
          <cell r="BZ154">
            <v>90</v>
          </cell>
          <cell r="CA154">
            <v>0</v>
          </cell>
          <cell r="CB154" t="str">
            <v>001-Đất ở</v>
          </cell>
          <cell r="CC154">
            <v>150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90</v>
          </cell>
        </row>
        <row r="155">
          <cell r="BK155" t="str">
            <v>8070572816</v>
          </cell>
          <cell r="BL155">
            <v>0</v>
          </cell>
          <cell r="BM155">
            <v>0</v>
          </cell>
          <cell r="BN155">
            <v>0</v>
          </cell>
          <cell r="BO155" t="str">
            <v>TĐS 113-57, số 19</v>
          </cell>
          <cell r="BP155" t="str">
            <v>Tùng Thiện Vương</v>
          </cell>
          <cell r="BQ155" t="str">
            <v>501070411-Tổ 25</v>
          </cell>
          <cell r="BR155" t="str">
            <v>5010704-Phường Khuê Mỹ</v>
          </cell>
          <cell r="BS155" t="str">
            <v>50107-Quận Ngũ Hành Sơn</v>
          </cell>
          <cell r="BT155" t="str">
            <v>501-Đà Nẵng</v>
          </cell>
          <cell r="BU155" t="str">
            <v>X</v>
          </cell>
          <cell r="BV155" t="str">
            <v>BX 442960</v>
          </cell>
          <cell r="BW155">
            <v>42033</v>
          </cell>
          <cell r="BX155">
            <v>113</v>
          </cell>
          <cell r="BY155">
            <v>57</v>
          </cell>
          <cell r="BZ155">
            <v>95</v>
          </cell>
          <cell r="CA155">
            <v>0</v>
          </cell>
          <cell r="CB155" t="str">
            <v>001-Đất ở</v>
          </cell>
          <cell r="CC155">
            <v>150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95</v>
          </cell>
        </row>
        <row r="156">
          <cell r="BK156" t="str">
            <v>8586274387</v>
          </cell>
          <cell r="BL156">
            <v>0</v>
          </cell>
          <cell r="BM156">
            <v>0</v>
          </cell>
          <cell r="BN156">
            <v>0</v>
          </cell>
          <cell r="BO156" t="str">
            <v>TĐS 171-92, số 263</v>
          </cell>
          <cell r="BP156" t="str">
            <v>Nguyễn Đình Chiểu</v>
          </cell>
          <cell r="BQ156" t="str">
            <v>50107044S-Tổ 35</v>
          </cell>
          <cell r="BR156" t="str">
            <v>5010704-Phường Khuê Mỹ</v>
          </cell>
          <cell r="BS156" t="str">
            <v>50107-Quận Ngũ Hành Sơn</v>
          </cell>
          <cell r="BT156" t="str">
            <v>501-Đà Nẵng</v>
          </cell>
          <cell r="BU156" t="str">
            <v>X</v>
          </cell>
          <cell r="BV156" t="str">
            <v>CA 508356</v>
          </cell>
          <cell r="BW156">
            <v>42227</v>
          </cell>
          <cell r="BX156">
            <v>171</v>
          </cell>
          <cell r="BY156">
            <v>92</v>
          </cell>
          <cell r="BZ156">
            <v>75</v>
          </cell>
          <cell r="CA156">
            <v>0</v>
          </cell>
          <cell r="CB156" t="str">
            <v>001-Đất ở</v>
          </cell>
          <cell r="CC156">
            <v>150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75</v>
          </cell>
        </row>
        <row r="157">
          <cell r="BK157" t="str">
            <v>0401303280</v>
          </cell>
          <cell r="BL157">
            <v>0</v>
          </cell>
          <cell r="BM157">
            <v>0</v>
          </cell>
          <cell r="BN157">
            <v>0</v>
          </cell>
          <cell r="BO157" t="str">
            <v>TĐS 227-24, số 107</v>
          </cell>
          <cell r="BP157" t="str">
            <v>Đoàn Khuê</v>
          </cell>
          <cell r="BQ157" t="str">
            <v>501070416-Tổ 14</v>
          </cell>
          <cell r="BR157" t="str">
            <v>5010704-Phường Khuê Mỹ</v>
          </cell>
          <cell r="BS157" t="str">
            <v>50107-Quận Ngũ Hành Sơn</v>
          </cell>
          <cell r="BT157" t="str">
            <v>501-Đà Nẵng</v>
          </cell>
          <cell r="BU157" t="str">
            <v>X</v>
          </cell>
          <cell r="BV157" t="str">
            <v>BE 764282</v>
          </cell>
          <cell r="BW157">
            <v>40857</v>
          </cell>
          <cell r="BX157">
            <v>227</v>
          </cell>
          <cell r="BY157">
            <v>24</v>
          </cell>
          <cell r="BZ157">
            <v>100</v>
          </cell>
          <cell r="CA157">
            <v>0</v>
          </cell>
          <cell r="CB157" t="str">
            <v>001-Đất ở</v>
          </cell>
          <cell r="CC157">
            <v>150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100</v>
          </cell>
        </row>
        <row r="158">
          <cell r="BK158" t="str">
            <v>8007311601</v>
          </cell>
          <cell r="BL158">
            <v>0</v>
          </cell>
          <cell r="BM158">
            <v>0</v>
          </cell>
          <cell r="BN158">
            <v>0</v>
          </cell>
          <cell r="BO158" t="str">
            <v>TĐS 11-56, số 26</v>
          </cell>
          <cell r="BP158" t="str">
            <v>Trịnh Lỗi</v>
          </cell>
          <cell r="BQ158" t="str">
            <v>501070426-Tổ 24</v>
          </cell>
          <cell r="BR158" t="str">
            <v>5010704-Phường Khuê Mỹ</v>
          </cell>
          <cell r="BS158" t="str">
            <v>50107-Quận Ngũ Hành Sơn</v>
          </cell>
          <cell r="BT158" t="str">
            <v>501-Đà Nẵng</v>
          </cell>
          <cell r="BU158" t="str">
            <v>X</v>
          </cell>
          <cell r="BV158" t="str">
            <v>CĐ 776497</v>
          </cell>
          <cell r="BW158">
            <v>42614</v>
          </cell>
          <cell r="BX158">
            <v>11</v>
          </cell>
          <cell r="BY158">
            <v>56</v>
          </cell>
          <cell r="BZ158">
            <v>100</v>
          </cell>
          <cell r="CA158">
            <v>0</v>
          </cell>
          <cell r="CB158" t="str">
            <v>001-Đất ở</v>
          </cell>
          <cell r="CC158">
            <v>150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100</v>
          </cell>
        </row>
        <row r="159">
          <cell r="BK159" t="str">
            <v>8049158553</v>
          </cell>
          <cell r="BL159">
            <v>0</v>
          </cell>
          <cell r="BM159">
            <v>0</v>
          </cell>
          <cell r="BN159">
            <v>0</v>
          </cell>
          <cell r="BO159" t="str">
            <v>TĐS 92-65, K70/54</v>
          </cell>
          <cell r="BP159" t="str">
            <v xml:space="preserve">Bùi Tá Hán </v>
          </cell>
          <cell r="BQ159" t="str">
            <v>501070410-Tổ 12</v>
          </cell>
          <cell r="BR159" t="str">
            <v>5010704-Phường Khuê Mỹ</v>
          </cell>
          <cell r="BS159" t="str">
            <v>50107-Quận Ngũ Hành Sơn</v>
          </cell>
          <cell r="BT159" t="str">
            <v>501-Đà Nẵng</v>
          </cell>
          <cell r="BU159">
            <v>0</v>
          </cell>
          <cell r="BV159">
            <v>0</v>
          </cell>
          <cell r="BW159" t="str">
            <v/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 t="str">
            <v>001-Đất ở</v>
          </cell>
          <cell r="CC159">
            <v>0</v>
          </cell>
          <cell r="CD159" t="str">
            <v>X</v>
          </cell>
          <cell r="CE159">
            <v>174</v>
          </cell>
          <cell r="CF159" t="str">
            <v>001-Đất ở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174</v>
          </cell>
        </row>
        <row r="160">
          <cell r="BK160" t="str">
            <v>8072726973</v>
          </cell>
          <cell r="BL160">
            <v>0</v>
          </cell>
          <cell r="BM160">
            <v>0</v>
          </cell>
          <cell r="BN160">
            <v>0</v>
          </cell>
          <cell r="BO160" t="str">
            <v>TĐS 105-80</v>
          </cell>
          <cell r="BP160" t="str">
            <v>Nguyễn Đình Chiểu</v>
          </cell>
          <cell r="BQ160" t="str">
            <v>501070433-Tổ 33</v>
          </cell>
          <cell r="BR160" t="str">
            <v>5010704-Phường Khuê Mỹ</v>
          </cell>
          <cell r="BS160" t="str">
            <v>50107-Quận Ngũ Hành Sơn</v>
          </cell>
          <cell r="BT160" t="str">
            <v>501-Đà Nẵng</v>
          </cell>
          <cell r="BU160" t="str">
            <v>X</v>
          </cell>
          <cell r="BV160" t="str">
            <v>CA 508665</v>
          </cell>
          <cell r="BW160">
            <v>42088</v>
          </cell>
          <cell r="BX160">
            <v>105</v>
          </cell>
          <cell r="BY160">
            <v>80</v>
          </cell>
          <cell r="BZ160">
            <v>84.7</v>
          </cell>
          <cell r="CA160">
            <v>0</v>
          </cell>
          <cell r="CB160" t="str">
            <v>001-Đất ở</v>
          </cell>
          <cell r="CC160">
            <v>150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84.7</v>
          </cell>
        </row>
        <row r="161">
          <cell r="BK161" t="str">
            <v>0401279454</v>
          </cell>
          <cell r="BL161">
            <v>0</v>
          </cell>
          <cell r="BM161">
            <v>0</v>
          </cell>
          <cell r="BN161">
            <v>0</v>
          </cell>
          <cell r="BO161" t="str">
            <v>TĐS 93-46, số 48A</v>
          </cell>
          <cell r="BP161" t="str">
            <v>Nguyễn Đình Chiểu</v>
          </cell>
          <cell r="BQ161" t="str">
            <v>501070429-Tổ 17</v>
          </cell>
          <cell r="BR161" t="str">
            <v>5010704-Phường Khuê Mỹ</v>
          </cell>
          <cell r="BS161" t="str">
            <v>50107-Quận Ngũ Hành Sơn</v>
          </cell>
          <cell r="BT161" t="str">
            <v>501-Đà Nẵng</v>
          </cell>
          <cell r="BU161" t="str">
            <v>X</v>
          </cell>
          <cell r="BV161" t="str">
            <v>BK 766647</v>
          </cell>
          <cell r="BW161">
            <v>41066</v>
          </cell>
          <cell r="BX161">
            <v>93</v>
          </cell>
          <cell r="BY161">
            <v>46</v>
          </cell>
          <cell r="BZ161">
            <v>103.5</v>
          </cell>
          <cell r="CA161">
            <v>0</v>
          </cell>
          <cell r="CB161" t="str">
            <v>001-Đất ở</v>
          </cell>
          <cell r="CC161">
            <v>150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103.5</v>
          </cell>
        </row>
        <row r="162">
          <cell r="BK162" t="str">
            <v>8732334767</v>
          </cell>
          <cell r="BL162">
            <v>0</v>
          </cell>
          <cell r="BM162">
            <v>0</v>
          </cell>
          <cell r="BN162">
            <v>0</v>
          </cell>
          <cell r="BO162" t="str">
            <v>TĐS 83-16, số 10</v>
          </cell>
          <cell r="BP162" t="str">
            <v>Mỹ Đa Tây 11</v>
          </cell>
          <cell r="BQ162" t="str">
            <v>501070418-Tổ 11</v>
          </cell>
          <cell r="BR162" t="str">
            <v>5010704-Phường Khuê Mỹ</v>
          </cell>
          <cell r="BS162" t="str">
            <v>50107-Quận Ngũ Hành Sơn</v>
          </cell>
          <cell r="BT162" t="str">
            <v>501-Đà Nẵng</v>
          </cell>
          <cell r="BU162" t="str">
            <v>X</v>
          </cell>
          <cell r="BV162" t="str">
            <v>DC 934699</v>
          </cell>
          <cell r="BW162">
            <v>44578</v>
          </cell>
          <cell r="BX162">
            <v>83</v>
          </cell>
          <cell r="BY162">
            <v>16</v>
          </cell>
          <cell r="BZ162">
            <v>85.2</v>
          </cell>
          <cell r="CA162">
            <v>0</v>
          </cell>
          <cell r="CB162" t="str">
            <v>001-Đất ở</v>
          </cell>
          <cell r="CC162">
            <v>150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85.2</v>
          </cell>
        </row>
        <row r="163">
          <cell r="BK163" t="str">
            <v>0400274460</v>
          </cell>
          <cell r="BL163">
            <v>0</v>
          </cell>
          <cell r="BM163">
            <v>0</v>
          </cell>
          <cell r="BN163">
            <v>0</v>
          </cell>
          <cell r="BO163" t="str">
            <v>TĐS 77-71</v>
          </cell>
          <cell r="BP163" t="str">
            <v>Lê Văn Hiến</v>
          </cell>
          <cell r="BQ163" t="str">
            <v>501070421-Tổ 28</v>
          </cell>
          <cell r="BR163" t="str">
            <v>5010704-Phường Khuê Mỹ</v>
          </cell>
          <cell r="BS163" t="str">
            <v>50107-Quận Ngũ Hành Sơn</v>
          </cell>
          <cell r="BT163" t="str">
            <v>501-Đà Nẵng</v>
          </cell>
          <cell r="BU163" t="str">
            <v>X</v>
          </cell>
          <cell r="BV163" t="str">
            <v>BC 771517</v>
          </cell>
          <cell r="BW163">
            <v>40518</v>
          </cell>
          <cell r="BX163">
            <v>77</v>
          </cell>
          <cell r="BY163">
            <v>71</v>
          </cell>
          <cell r="BZ163">
            <v>81</v>
          </cell>
          <cell r="CA163">
            <v>0</v>
          </cell>
          <cell r="CB163" t="str">
            <v>001-Đất ở</v>
          </cell>
          <cell r="CC163">
            <v>150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81</v>
          </cell>
        </row>
        <row r="164">
          <cell r="BK164" t="str">
            <v>0400274460</v>
          </cell>
          <cell r="BL164">
            <v>0</v>
          </cell>
          <cell r="BM164">
            <v>0</v>
          </cell>
          <cell r="BN164">
            <v>0</v>
          </cell>
          <cell r="BO164" t="str">
            <v>TĐS 68-17</v>
          </cell>
          <cell r="BP164" t="str">
            <v>Lê Văn Hiến</v>
          </cell>
          <cell r="BQ164" t="str">
            <v>501070407-Tổ 07</v>
          </cell>
          <cell r="BR164" t="str">
            <v>5010704-Phường Khuê Mỹ</v>
          </cell>
          <cell r="BS164" t="str">
            <v>50107-Quận Ngũ Hành Sơn</v>
          </cell>
          <cell r="BT164" t="str">
            <v>501-Đà Nẵng</v>
          </cell>
          <cell r="BU164" t="str">
            <v>X</v>
          </cell>
          <cell r="BV164" t="str">
            <v>CC 829074</v>
          </cell>
          <cell r="BW164" t="str">
            <v>29/122015</v>
          </cell>
          <cell r="BX164">
            <v>68</v>
          </cell>
          <cell r="BY164">
            <v>17</v>
          </cell>
          <cell r="BZ164">
            <v>125</v>
          </cell>
          <cell r="CA164">
            <v>0</v>
          </cell>
          <cell r="CB164" t="str">
            <v>001-Đất ở</v>
          </cell>
          <cell r="CC164">
            <v>150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125</v>
          </cell>
        </row>
        <row r="165">
          <cell r="BK165" t="str">
            <v>8028830090</v>
          </cell>
          <cell r="BL165">
            <v>0</v>
          </cell>
          <cell r="BM165">
            <v>0</v>
          </cell>
          <cell r="BN165">
            <v>0</v>
          </cell>
          <cell r="BO165" t="str">
            <v>TĐS 255-34</v>
          </cell>
          <cell r="BP165" t="str">
            <v>Đoàn Khuê</v>
          </cell>
          <cell r="BQ165" t="str">
            <v>501070416-Tổ 14</v>
          </cell>
          <cell r="BR165" t="str">
            <v>5010704-Phường Khuê Mỹ</v>
          </cell>
          <cell r="BS165" t="str">
            <v>50107-Quận Ngũ Hành Sơn</v>
          </cell>
          <cell r="BT165" t="str">
            <v>501-Đà Nẵng</v>
          </cell>
          <cell r="BU165" t="str">
            <v>X</v>
          </cell>
          <cell r="BV165" t="str">
            <v>BO 605363</v>
          </cell>
          <cell r="BW165">
            <v>41438</v>
          </cell>
          <cell r="BX165">
            <v>255</v>
          </cell>
          <cell r="BY165">
            <v>34</v>
          </cell>
          <cell r="BZ165">
            <v>110</v>
          </cell>
          <cell r="CA165">
            <v>0</v>
          </cell>
          <cell r="CB165" t="str">
            <v>001-Đất ở</v>
          </cell>
          <cell r="CC165">
            <v>150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110</v>
          </cell>
        </row>
        <row r="166">
          <cell r="BK166" t="str">
            <v>8609677032</v>
          </cell>
          <cell r="BL166">
            <v>0</v>
          </cell>
          <cell r="BM166">
            <v>0</v>
          </cell>
          <cell r="BN166">
            <v>0</v>
          </cell>
          <cell r="BO166" t="str">
            <v>TĐS 350-92</v>
          </cell>
          <cell r="BP166" t="str">
            <v>Nguyễn Đình Chiểu</v>
          </cell>
          <cell r="BQ166" t="str">
            <v>50107044S-Tổ 35</v>
          </cell>
          <cell r="BR166" t="str">
            <v>5010704-Phường Khuê Mỹ</v>
          </cell>
          <cell r="BS166" t="str">
            <v>50107-Quận Ngũ Hành Sơn</v>
          </cell>
          <cell r="BT166" t="str">
            <v>501-Đà Nẵng</v>
          </cell>
          <cell r="BU166" t="str">
            <v>X</v>
          </cell>
          <cell r="BV166" t="str">
            <v>CP 846921</v>
          </cell>
          <cell r="BW166">
            <v>43460</v>
          </cell>
          <cell r="BX166">
            <v>350</v>
          </cell>
          <cell r="BY166">
            <v>92</v>
          </cell>
          <cell r="BZ166">
            <v>60.5</v>
          </cell>
          <cell r="CA166">
            <v>0</v>
          </cell>
          <cell r="CB166" t="str">
            <v>001-Đất ở</v>
          </cell>
          <cell r="CC166">
            <v>150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60.5</v>
          </cell>
        </row>
        <row r="167">
          <cell r="BK167" t="str">
            <v>0306284782</v>
          </cell>
          <cell r="BL167">
            <v>0</v>
          </cell>
          <cell r="BM167">
            <v>0</v>
          </cell>
          <cell r="BN167">
            <v>0</v>
          </cell>
          <cell r="BO167" t="str">
            <v>TĐS 275-9</v>
          </cell>
          <cell r="BP167" t="str">
            <v>Vũ Mộng Nguyên</v>
          </cell>
          <cell r="BQ167" t="str">
            <v>501070422-Tổ 04</v>
          </cell>
          <cell r="BR167" t="str">
            <v>5010704-Phường Khuê Mỹ</v>
          </cell>
          <cell r="BS167" t="str">
            <v>50107-Quận Ngũ Hành Sơn</v>
          </cell>
          <cell r="BT167" t="str">
            <v>501-Đà Nẵng</v>
          </cell>
          <cell r="BU167" t="str">
            <v>X</v>
          </cell>
          <cell r="BV167" t="str">
            <v>CC 878035</v>
          </cell>
          <cell r="BW167">
            <v>42425</v>
          </cell>
          <cell r="BX167">
            <v>275</v>
          </cell>
          <cell r="BY167">
            <v>9</v>
          </cell>
          <cell r="BZ167">
            <v>100</v>
          </cell>
          <cell r="CA167">
            <v>0</v>
          </cell>
          <cell r="CB167" t="str">
            <v>001-Đất ở</v>
          </cell>
          <cell r="CC167">
            <v>150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100</v>
          </cell>
        </row>
        <row r="168">
          <cell r="BK168" t="str">
            <v>8101819086</v>
          </cell>
          <cell r="BL168">
            <v>0</v>
          </cell>
          <cell r="BM168">
            <v>0</v>
          </cell>
          <cell r="BN168">
            <v>0</v>
          </cell>
          <cell r="BO168" t="str">
            <v>TĐS 84-16, số 12</v>
          </cell>
          <cell r="BP168" t="str">
            <v>Mỹ Đa Tây 11</v>
          </cell>
          <cell r="BQ168" t="str">
            <v>501070418-Tổ 11</v>
          </cell>
          <cell r="BR168" t="str">
            <v>5010704-Phường Khuê Mỹ</v>
          </cell>
          <cell r="BS168" t="str">
            <v>50107-Quận Ngũ Hành Sơn</v>
          </cell>
          <cell r="BT168" t="str">
            <v>501-Đà Nẵng</v>
          </cell>
          <cell r="BU168" t="str">
            <v>X</v>
          </cell>
          <cell r="BV168" t="str">
            <v>CP 820747</v>
          </cell>
          <cell r="BW168">
            <v>43426</v>
          </cell>
          <cell r="BX168">
            <v>84</v>
          </cell>
          <cell r="BY168">
            <v>16</v>
          </cell>
          <cell r="BZ168">
            <v>85.7</v>
          </cell>
          <cell r="CA168">
            <v>0</v>
          </cell>
          <cell r="CB168" t="str">
            <v>001-Đất ở</v>
          </cell>
          <cell r="CC168">
            <v>150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85.7</v>
          </cell>
        </row>
        <row r="169">
          <cell r="BK169" t="str">
            <v>8107008990</v>
          </cell>
          <cell r="BL169">
            <v>0</v>
          </cell>
          <cell r="BM169">
            <v>0</v>
          </cell>
          <cell r="BN169">
            <v>0</v>
          </cell>
          <cell r="BO169" t="str">
            <v>TĐS 46-91, K42</v>
          </cell>
          <cell r="BP169" t="str">
            <v>K20</v>
          </cell>
          <cell r="BQ169" t="str">
            <v>50107044S-Tổ 35</v>
          </cell>
          <cell r="BR169" t="str">
            <v>5010704-Phường Khuê Mỹ</v>
          </cell>
          <cell r="BS169" t="str">
            <v>50107-Quận Ngũ Hành Sơn</v>
          </cell>
          <cell r="BT169" t="str">
            <v>501-Đà Nẵng</v>
          </cell>
          <cell r="BU169" t="str">
            <v>X</v>
          </cell>
          <cell r="BV169" t="str">
            <v>CĐ 077303</v>
          </cell>
          <cell r="BW169">
            <v>42531</v>
          </cell>
          <cell r="BX169">
            <v>46</v>
          </cell>
          <cell r="BY169">
            <v>91</v>
          </cell>
          <cell r="BZ169">
            <v>72.099999999999994</v>
          </cell>
          <cell r="CA169">
            <v>0</v>
          </cell>
          <cell r="CB169" t="str">
            <v>001-Đất ở</v>
          </cell>
          <cell r="CC169">
            <v>150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72.099999999999994</v>
          </cell>
        </row>
        <row r="170">
          <cell r="BK170" t="str">
            <v>0400107741</v>
          </cell>
          <cell r="BL170">
            <v>0</v>
          </cell>
          <cell r="BM170">
            <v>0</v>
          </cell>
          <cell r="BN170">
            <v>0</v>
          </cell>
          <cell r="BO170" t="str">
            <v>TĐS 291-79, số 31</v>
          </cell>
          <cell r="BP170" t="str">
            <v>Nước Mặn 5</v>
          </cell>
          <cell r="BQ170" t="str">
            <v>50107044T-Tổ 36</v>
          </cell>
          <cell r="BR170" t="str">
            <v>5010704-Phường Khuê Mỹ</v>
          </cell>
          <cell r="BS170" t="str">
            <v>50107-Quận Ngũ Hành Sơn</v>
          </cell>
          <cell r="BT170" t="str">
            <v>501-Đà Nẵng</v>
          </cell>
          <cell r="BU170" t="str">
            <v>X</v>
          </cell>
          <cell r="BV170" t="str">
            <v>CA 567174</v>
          </cell>
          <cell r="BW170">
            <v>42307</v>
          </cell>
          <cell r="BX170">
            <v>291</v>
          </cell>
          <cell r="BY170">
            <v>79</v>
          </cell>
          <cell r="BZ170">
            <v>95</v>
          </cell>
          <cell r="CA170">
            <v>0</v>
          </cell>
          <cell r="CB170" t="str">
            <v>001-Đất ở</v>
          </cell>
          <cell r="CC170">
            <v>150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95</v>
          </cell>
        </row>
        <row r="171">
          <cell r="BK171" t="str">
            <v>8407589707</v>
          </cell>
          <cell r="BL171">
            <v>0</v>
          </cell>
          <cell r="BM171">
            <v>0</v>
          </cell>
          <cell r="BN171">
            <v>0</v>
          </cell>
          <cell r="BO171" t="str">
            <v>TĐS 8-B2.19</v>
          </cell>
          <cell r="BP171" t="str">
            <v>Nước Mặn 3</v>
          </cell>
          <cell r="BQ171" t="str">
            <v>50107044T-Tổ 36</v>
          </cell>
          <cell r="BR171" t="str">
            <v>5010704-Phường Khuê Mỹ</v>
          </cell>
          <cell r="BS171" t="str">
            <v>50107-Quận Ngũ Hành Sơn</v>
          </cell>
          <cell r="BT171" t="str">
            <v>501-Đà Nẵng</v>
          </cell>
          <cell r="BU171" t="str">
            <v>X</v>
          </cell>
          <cell r="BV171" t="str">
            <v>BE 006973</v>
          </cell>
          <cell r="BW171">
            <v>40609</v>
          </cell>
          <cell r="BX171">
            <v>8</v>
          </cell>
          <cell r="BY171" t="str">
            <v>B2.19</v>
          </cell>
          <cell r="BZ171">
            <v>125</v>
          </cell>
          <cell r="CA171">
            <v>0</v>
          </cell>
          <cell r="CB171" t="str">
            <v>001-Đất ở</v>
          </cell>
          <cell r="CC171">
            <v>150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125</v>
          </cell>
        </row>
        <row r="172">
          <cell r="BK172" t="str">
            <v>4000527925</v>
          </cell>
          <cell r="BL172">
            <v>0</v>
          </cell>
          <cell r="BM172">
            <v>0</v>
          </cell>
          <cell r="BN172">
            <v>0</v>
          </cell>
          <cell r="BO172" t="str">
            <v>TĐS 3-B3.1</v>
          </cell>
          <cell r="BP172" t="str">
            <v>Đa Phước 8</v>
          </cell>
          <cell r="BQ172" t="str">
            <v>501070420-Tổ 26</v>
          </cell>
          <cell r="BR172" t="str">
            <v>5010704-Phường Khuê Mỹ</v>
          </cell>
          <cell r="BS172" t="str">
            <v>50107-Quận Ngũ Hành Sơn</v>
          </cell>
          <cell r="BT172" t="str">
            <v>501-Đà Nẵng</v>
          </cell>
          <cell r="BU172" t="str">
            <v>X</v>
          </cell>
          <cell r="BV172" t="str">
            <v>BE 006450</v>
          </cell>
          <cell r="BW172">
            <v>40603</v>
          </cell>
          <cell r="BX172">
            <v>3</v>
          </cell>
          <cell r="BY172" t="str">
            <v>B3.1</v>
          </cell>
          <cell r="BZ172">
            <v>193</v>
          </cell>
          <cell r="CA172">
            <v>0</v>
          </cell>
          <cell r="CB172" t="str">
            <v>001-Đất ở</v>
          </cell>
          <cell r="CC172">
            <v>150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193</v>
          </cell>
        </row>
        <row r="173">
          <cell r="BK173" t="str">
            <v>8708547098</v>
          </cell>
          <cell r="BL173">
            <v>0</v>
          </cell>
          <cell r="BM173">
            <v>0</v>
          </cell>
          <cell r="BN173">
            <v>0</v>
          </cell>
          <cell r="BO173" t="str">
            <v>TĐS 49-66 (Lô 11-B1.1)</v>
          </cell>
          <cell r="BP173" t="str">
            <v>Chương Dương</v>
          </cell>
          <cell r="BQ173" t="str">
            <v>501070411-Tổ 25</v>
          </cell>
          <cell r="BR173" t="str">
            <v>5010704-Phường Khuê Mỹ</v>
          </cell>
          <cell r="BS173" t="str">
            <v>50107-Quận Ngũ Hành Sơn</v>
          </cell>
          <cell r="BT173" t="str">
            <v>501-Đà Nẵng</v>
          </cell>
          <cell r="BU173" t="str">
            <v>X</v>
          </cell>
          <cell r="BV173" t="str">
            <v>BK 766601</v>
          </cell>
          <cell r="BW173">
            <v>41058</v>
          </cell>
          <cell r="BX173">
            <v>49</v>
          </cell>
          <cell r="BY173">
            <v>66</v>
          </cell>
          <cell r="BZ173">
            <v>300</v>
          </cell>
          <cell r="CA173">
            <v>0</v>
          </cell>
          <cell r="CB173" t="str">
            <v>001-Đất ở</v>
          </cell>
          <cell r="CC173">
            <v>150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300</v>
          </cell>
        </row>
        <row r="174">
          <cell r="BK174" t="str">
            <v>8429053589</v>
          </cell>
          <cell r="BL174">
            <v>0</v>
          </cell>
          <cell r="BM174">
            <v>0</v>
          </cell>
          <cell r="BN174">
            <v>0</v>
          </cell>
          <cell r="BO174" t="str">
            <v>TĐS 95-55 (Lô 27-B1.2)</v>
          </cell>
          <cell r="BP174" t="str">
            <v>Chương Dương</v>
          </cell>
          <cell r="BQ174" t="str">
            <v>501070406-Tổ 27</v>
          </cell>
          <cell r="BR174" t="str">
            <v>5010704-Phường Khuê Mỹ</v>
          </cell>
          <cell r="BS174" t="str">
            <v>50107-Quận Ngũ Hành Sơn</v>
          </cell>
          <cell r="BT174" t="str">
            <v>501-Đà Nẵng</v>
          </cell>
          <cell r="BU174" t="str">
            <v>X</v>
          </cell>
          <cell r="BV174" t="str">
            <v>BE750852</v>
          </cell>
          <cell r="BW174">
            <v>41047</v>
          </cell>
          <cell r="BX174">
            <v>95</v>
          </cell>
          <cell r="BY174">
            <v>55</v>
          </cell>
          <cell r="BZ174">
            <v>300</v>
          </cell>
          <cell r="CA174">
            <v>0</v>
          </cell>
          <cell r="CB174" t="str">
            <v>001-Đất ở</v>
          </cell>
          <cell r="CC174">
            <v>150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300</v>
          </cell>
        </row>
        <row r="175">
          <cell r="BK175" t="str">
            <v>8042560985</v>
          </cell>
          <cell r="BL175">
            <v>0</v>
          </cell>
          <cell r="BM175">
            <v>0</v>
          </cell>
          <cell r="BN175">
            <v>0</v>
          </cell>
          <cell r="BO175" t="str">
            <v>TĐS 23-59, số 334</v>
          </cell>
          <cell r="BP175" t="str">
            <v>Lê Văn Hiến</v>
          </cell>
          <cell r="BQ175" t="str">
            <v>501070423-Tổ 22</v>
          </cell>
          <cell r="BR175" t="str">
            <v>5010704-Phường Khuê Mỹ</v>
          </cell>
          <cell r="BS175" t="str">
            <v>50107-Quận Ngũ Hành Sơn</v>
          </cell>
          <cell r="BT175" t="str">
            <v>501-Đà Nẵng</v>
          </cell>
          <cell r="BU175" t="str">
            <v>X</v>
          </cell>
          <cell r="BV175" t="str">
            <v>CC 944066</v>
          </cell>
          <cell r="BW175">
            <v>42460</v>
          </cell>
          <cell r="BX175">
            <v>23</v>
          </cell>
          <cell r="BY175">
            <v>59</v>
          </cell>
          <cell r="BZ175">
            <v>215</v>
          </cell>
          <cell r="CA175">
            <v>0</v>
          </cell>
          <cell r="CB175" t="str">
            <v>001-Đất ở</v>
          </cell>
          <cell r="CC175">
            <v>150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215</v>
          </cell>
        </row>
        <row r="176">
          <cell r="BK176" t="str">
            <v>8695232394</v>
          </cell>
          <cell r="BL176">
            <v>0</v>
          </cell>
          <cell r="BM176">
            <v>0</v>
          </cell>
          <cell r="BN176">
            <v>0</v>
          </cell>
          <cell r="BO176" t="str">
            <v>TĐS 18-66</v>
          </cell>
          <cell r="BP176" t="str">
            <v>Đa Phước 4</v>
          </cell>
          <cell r="BQ176" t="str">
            <v>501070420-Tổ 26</v>
          </cell>
          <cell r="BR176" t="str">
            <v>5010704-Phường Khuê Mỹ</v>
          </cell>
          <cell r="BS176" t="str">
            <v>50107-Quận Ngũ Hành Sơn</v>
          </cell>
          <cell r="BT176" t="str">
            <v>501-Đà Nẵng</v>
          </cell>
          <cell r="BU176" t="str">
            <v>X</v>
          </cell>
          <cell r="BV176" t="str">
            <v>CP 820054</v>
          </cell>
          <cell r="BW176">
            <v>43412</v>
          </cell>
          <cell r="BX176">
            <v>18</v>
          </cell>
          <cell r="BY176">
            <v>66</v>
          </cell>
          <cell r="BZ176">
            <v>100</v>
          </cell>
          <cell r="CA176">
            <v>0</v>
          </cell>
          <cell r="CB176" t="str">
            <v>001-Đất ở</v>
          </cell>
          <cell r="CC176">
            <v>150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100</v>
          </cell>
        </row>
        <row r="177">
          <cell r="BK177" t="str">
            <v>8713741372</v>
          </cell>
          <cell r="BL177">
            <v>0</v>
          </cell>
          <cell r="BM177">
            <v>0</v>
          </cell>
          <cell r="BN177">
            <v>0</v>
          </cell>
          <cell r="BO177" t="str">
            <v>TĐS 52-79, số 184</v>
          </cell>
          <cell r="BP177" t="str">
            <v>Nguyễn Đình Chiểu</v>
          </cell>
          <cell r="BQ177" t="str">
            <v>501070433-Tổ 33</v>
          </cell>
          <cell r="BR177" t="str">
            <v>5010704-Phường Khuê Mỹ</v>
          </cell>
          <cell r="BS177" t="str">
            <v>50107-Quận Ngũ Hành Sơn</v>
          </cell>
          <cell r="BT177" t="str">
            <v>501-Đà Nẵng</v>
          </cell>
          <cell r="BU177" t="str">
            <v>X</v>
          </cell>
          <cell r="BV177" t="str">
            <v>DC 913812</v>
          </cell>
          <cell r="BW177">
            <v>44484</v>
          </cell>
          <cell r="BX177">
            <v>52</v>
          </cell>
          <cell r="BY177">
            <v>79</v>
          </cell>
          <cell r="BZ177">
            <v>233.4</v>
          </cell>
          <cell r="CA177">
            <v>0</v>
          </cell>
          <cell r="CB177" t="str">
            <v>001-Đất ở</v>
          </cell>
          <cell r="CC177">
            <v>150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233.4</v>
          </cell>
        </row>
        <row r="178">
          <cell r="BK178" t="str">
            <v>8507898258</v>
          </cell>
          <cell r="BL178">
            <v>0</v>
          </cell>
          <cell r="BM178">
            <v>0</v>
          </cell>
          <cell r="BN178">
            <v>0</v>
          </cell>
          <cell r="BO178" t="str">
            <v>TĐS 180-92, số 16</v>
          </cell>
          <cell r="BP178" t="str">
            <v>Đa Mặn 2</v>
          </cell>
          <cell r="BQ178" t="str">
            <v>501070437-Tổ 37</v>
          </cell>
          <cell r="BR178" t="str">
            <v>5010704-Phường Khuê Mỹ</v>
          </cell>
          <cell r="BS178" t="str">
            <v>50107-Quận Ngũ Hành Sơn</v>
          </cell>
          <cell r="BT178" t="str">
            <v>501-Đà Nẵng</v>
          </cell>
          <cell r="BU178" t="str">
            <v>X</v>
          </cell>
          <cell r="BV178" t="str">
            <v>CH 687816</v>
          </cell>
          <cell r="BW178">
            <v>42865</v>
          </cell>
          <cell r="BX178">
            <v>180</v>
          </cell>
          <cell r="BY178">
            <v>92</v>
          </cell>
          <cell r="BZ178">
            <v>90</v>
          </cell>
          <cell r="CA178">
            <v>0</v>
          </cell>
          <cell r="CB178" t="str">
            <v>001-Đất ở</v>
          </cell>
          <cell r="CC178">
            <v>150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90</v>
          </cell>
        </row>
        <row r="179">
          <cell r="BK179" t="str">
            <v>8318818930</v>
          </cell>
          <cell r="BL179">
            <v>0</v>
          </cell>
          <cell r="BM179">
            <v>0</v>
          </cell>
          <cell r="BN179">
            <v>0</v>
          </cell>
          <cell r="BO179" t="str">
            <v>TĐS 265-9 (Lô 22-B2.2)</v>
          </cell>
          <cell r="BP179" t="str">
            <v>Khuê Mỹ Đông 11</v>
          </cell>
          <cell r="BQ179" t="str">
            <v>501070422-Tổ 04</v>
          </cell>
          <cell r="BR179" t="str">
            <v>5010704-Phường Khuê Mỹ</v>
          </cell>
          <cell r="BS179" t="str">
            <v>50107-Quận Ngũ Hành Sơn</v>
          </cell>
          <cell r="BT179" t="str">
            <v>501-Đà Nẵng</v>
          </cell>
          <cell r="BU179" t="str">
            <v>X</v>
          </cell>
          <cell r="BV179" t="str">
            <v>CC 878025</v>
          </cell>
          <cell r="BW179">
            <v>42425</v>
          </cell>
          <cell r="BX179">
            <v>265</v>
          </cell>
          <cell r="BY179">
            <v>9</v>
          </cell>
          <cell r="BZ179">
            <v>102</v>
          </cell>
          <cell r="CA179">
            <v>0</v>
          </cell>
          <cell r="CB179" t="str">
            <v>001-Đất ở</v>
          </cell>
          <cell r="CC179">
            <v>150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102</v>
          </cell>
        </row>
        <row r="180">
          <cell r="BK180" t="str">
            <v>8708564618</v>
          </cell>
          <cell r="BL180">
            <v>0</v>
          </cell>
          <cell r="BM180">
            <v>0</v>
          </cell>
          <cell r="BN180">
            <v>0</v>
          </cell>
          <cell r="BO180" t="str">
            <v>TĐS 503-80, số 47</v>
          </cell>
          <cell r="BP180" t="str">
            <v>K20</v>
          </cell>
          <cell r="BQ180" t="str">
            <v>501070436-Tổ 32</v>
          </cell>
          <cell r="BR180" t="str">
            <v>5010704-Phường Khuê Mỹ</v>
          </cell>
          <cell r="BS180" t="str">
            <v>50107-Quận Ngũ Hành Sơn</v>
          </cell>
          <cell r="BT180" t="str">
            <v>501-Đà Nẵng</v>
          </cell>
          <cell r="BU180" t="str">
            <v>X</v>
          </cell>
          <cell r="BV180" t="str">
            <v>DG 240272</v>
          </cell>
          <cell r="BW180">
            <v>44712</v>
          </cell>
          <cell r="BX180">
            <v>503</v>
          </cell>
          <cell r="BY180">
            <v>80</v>
          </cell>
          <cell r="BZ180">
            <v>68.599999999999994</v>
          </cell>
          <cell r="CA180">
            <v>0</v>
          </cell>
          <cell r="CB180" t="str">
            <v>001-Đất ở</v>
          </cell>
          <cell r="CC180">
            <v>150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68.599999999999994</v>
          </cell>
        </row>
        <row r="181">
          <cell r="BK181" t="str">
            <v>8154217857</v>
          </cell>
          <cell r="BL181">
            <v>0</v>
          </cell>
          <cell r="BM181">
            <v>0</v>
          </cell>
          <cell r="BN181">
            <v>0</v>
          </cell>
          <cell r="BO181" t="str">
            <v>TĐS 187-36, số 21</v>
          </cell>
          <cell r="BP181" t="str">
            <v>Đa Mặn 5</v>
          </cell>
          <cell r="BQ181" t="str">
            <v>501070405-Tổ 16</v>
          </cell>
          <cell r="BR181" t="str">
            <v>5010704-Phường Khuê Mỹ</v>
          </cell>
          <cell r="BS181" t="str">
            <v>50107-Quận Ngũ Hành Sơn</v>
          </cell>
          <cell r="BT181" t="str">
            <v>501-Đà Nẵng</v>
          </cell>
          <cell r="BU181" t="str">
            <v>X</v>
          </cell>
          <cell r="BV181" t="str">
            <v>CH 617383</v>
          </cell>
          <cell r="BW181">
            <v>42751</v>
          </cell>
          <cell r="BX181">
            <v>187</v>
          </cell>
          <cell r="BY181">
            <v>36</v>
          </cell>
          <cell r="BZ181">
            <v>90</v>
          </cell>
          <cell r="CA181">
            <v>0</v>
          </cell>
          <cell r="CB181" t="str">
            <v>001-Đất ở</v>
          </cell>
          <cell r="CC181">
            <v>150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90</v>
          </cell>
        </row>
        <row r="182">
          <cell r="BK182" t="str">
            <v>0400828768</v>
          </cell>
          <cell r="BL182">
            <v>0</v>
          </cell>
          <cell r="BM182">
            <v>0</v>
          </cell>
          <cell r="BN182">
            <v>0</v>
          </cell>
          <cell r="BO182" t="str">
            <v>TĐS 53-45, số 41</v>
          </cell>
          <cell r="BP182" t="str">
            <v>Lê Hữu Khánh</v>
          </cell>
          <cell r="BQ182" t="str">
            <v>501070416-Tổ 14</v>
          </cell>
          <cell r="BR182" t="str">
            <v>5010704-Phường Khuê Mỹ</v>
          </cell>
          <cell r="BS182" t="str">
            <v>50107-Quận Ngũ Hành Sơn</v>
          </cell>
          <cell r="BT182" t="str">
            <v>501-Đà Nẵng</v>
          </cell>
          <cell r="BV182" t="str">
            <v>CA 567894</v>
          </cell>
          <cell r="BW182">
            <v>42319</v>
          </cell>
          <cell r="BX182">
            <v>53</v>
          </cell>
          <cell r="BY182">
            <v>45</v>
          </cell>
          <cell r="BZ182">
            <v>200</v>
          </cell>
          <cell r="CA182">
            <v>0</v>
          </cell>
          <cell r="CB182" t="str">
            <v>001-Đất ở</v>
          </cell>
          <cell r="CC182">
            <v>150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200</v>
          </cell>
        </row>
        <row r="183">
          <cell r="BK183" t="str">
            <v>8641713260</v>
          </cell>
          <cell r="BL183">
            <v>0</v>
          </cell>
          <cell r="BM183">
            <v>0</v>
          </cell>
          <cell r="BN183">
            <v>0</v>
          </cell>
          <cell r="BO183" t="str">
            <v>TĐS 196-47, số 18</v>
          </cell>
          <cell r="BP183" t="str">
            <v>Đa Mặn 9</v>
          </cell>
          <cell r="BQ183" t="str">
            <v>501070428-Tổ 19</v>
          </cell>
          <cell r="BR183" t="str">
            <v>5010704-Phường Khuê Mỹ</v>
          </cell>
          <cell r="BS183" t="str">
            <v>50107-Quận Ngũ Hành Sơn</v>
          </cell>
          <cell r="BT183" t="str">
            <v>501-Đà Nẵng</v>
          </cell>
          <cell r="BU183" t="str">
            <v>X</v>
          </cell>
          <cell r="BV183" t="str">
            <v>CR 922388</v>
          </cell>
          <cell r="BW183">
            <v>43672</v>
          </cell>
          <cell r="BX183">
            <v>196</v>
          </cell>
          <cell r="BY183">
            <v>47</v>
          </cell>
          <cell r="BZ183">
            <v>117.2</v>
          </cell>
          <cell r="CA183">
            <v>0</v>
          </cell>
          <cell r="CB183" t="str">
            <v>001-Đất ở</v>
          </cell>
          <cell r="CC183">
            <v>150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117.2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L6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customWidth="1"/>
    <col min="2" max="2" width="26.5" bestFit="1" customWidth="1"/>
    <col min="3" max="3" width="18.83203125" customWidth="1"/>
    <col min="4" max="4" width="19.1640625" bestFit="1" customWidth="1"/>
    <col min="5" max="5" width="20.5" bestFit="1" customWidth="1"/>
    <col min="6" max="6" width="14.6640625" customWidth="1"/>
    <col min="7" max="7" width="14.33203125" customWidth="1"/>
    <col min="8" max="8" width="19.5" customWidth="1"/>
    <col min="9" max="9" width="54" customWidth="1"/>
    <col min="10" max="11" width="17.5" customWidth="1"/>
    <col min="12" max="12" width="20.5" bestFit="1" customWidth="1"/>
  </cols>
  <sheetData>
    <row r="1" spans="1:12" s="5" customFormat="1" ht="49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</row>
    <row r="2" spans="1:12" s="5" customFormat="1" ht="17" x14ac:dyDescent="0.2">
      <c r="A2" s="17"/>
      <c r="B2" s="16" t="s">
        <v>824</v>
      </c>
      <c r="C2" s="7" t="s">
        <v>827</v>
      </c>
      <c r="D2" s="8">
        <v>757</v>
      </c>
      <c r="E2" s="9">
        <v>1602</v>
      </c>
      <c r="F2" s="15">
        <v>174570</v>
      </c>
      <c r="G2" s="5" t="s">
        <v>26</v>
      </c>
      <c r="H2" s="18" t="s">
        <v>822</v>
      </c>
      <c r="I2" s="6" t="s">
        <v>823</v>
      </c>
      <c r="J2" s="12" t="str">
        <f t="shared" ref="J2:J3" si="0">RIGHT(G2,2)&amp;"CN"</f>
        <v>19CN</v>
      </c>
      <c r="K2" s="13" t="s">
        <v>13</v>
      </c>
      <c r="L2" s="5" t="s">
        <v>22</v>
      </c>
    </row>
    <row r="3" spans="1:12" s="5" customFormat="1" ht="17" x14ac:dyDescent="0.2">
      <c r="A3" s="17"/>
      <c r="B3" s="16" t="s">
        <v>825</v>
      </c>
      <c r="C3" s="7" t="s">
        <v>827</v>
      </c>
      <c r="D3" s="8">
        <v>757</v>
      </c>
      <c r="E3" s="9">
        <v>1602</v>
      </c>
      <c r="F3" s="15">
        <v>349140</v>
      </c>
      <c r="G3" s="5" t="s">
        <v>27</v>
      </c>
      <c r="H3" s="18" t="s">
        <v>822</v>
      </c>
      <c r="I3" s="6" t="s">
        <v>823</v>
      </c>
      <c r="J3" s="12" t="str">
        <f t="shared" si="0"/>
        <v>20CN</v>
      </c>
      <c r="K3" s="13" t="s">
        <v>13</v>
      </c>
      <c r="L3" s="5" t="s">
        <v>22</v>
      </c>
    </row>
    <row r="4" spans="1:12" s="5" customFormat="1" ht="17" x14ac:dyDescent="0.2">
      <c r="A4" s="17"/>
      <c r="B4" s="16" t="s">
        <v>826</v>
      </c>
      <c r="C4" s="7" t="s">
        <v>827</v>
      </c>
      <c r="D4" s="8">
        <v>757</v>
      </c>
      <c r="E4" s="9">
        <v>1602</v>
      </c>
      <c r="F4" s="15">
        <v>349140</v>
      </c>
      <c r="G4" s="5" t="s">
        <v>28</v>
      </c>
      <c r="H4" s="18" t="s">
        <v>822</v>
      </c>
      <c r="I4" s="6" t="s">
        <v>823</v>
      </c>
      <c r="J4" s="12" t="str">
        <f t="shared" ref="J4:J5" si="1">RIGHT(G4,2)&amp;"CN"</f>
        <v>21CN</v>
      </c>
      <c r="K4" s="13" t="s">
        <v>13</v>
      </c>
      <c r="L4" s="5" t="s">
        <v>22</v>
      </c>
    </row>
    <row r="5" spans="1:12" s="5" customFormat="1" ht="17" x14ac:dyDescent="0.2">
      <c r="A5" s="17"/>
      <c r="B5" s="16" t="str">
        <f t="shared" ref="B5" si="2">"TK.HQ"&amp;IF(C5=C4,MID(B4,6,3),MID(B4,6,3)+1)&amp;"."&amp;RIGHT(G5,4)</f>
        <v>TK.HQ68.</v>
      </c>
      <c r="C5" s="7"/>
      <c r="D5" s="8">
        <v>757</v>
      </c>
      <c r="E5" s="9">
        <v>1602</v>
      </c>
      <c r="F5" s="15"/>
      <c r="H5" s="18"/>
      <c r="I5" s="6"/>
      <c r="J5" s="12" t="str">
        <f t="shared" si="1"/>
        <v>CN</v>
      </c>
      <c r="K5" s="13" t="s">
        <v>13</v>
      </c>
      <c r="L5" s="5" t="s">
        <v>22</v>
      </c>
    </row>
    <row r="6" spans="1:12" s="5" customFormat="1" ht="17" x14ac:dyDescent="0.2">
      <c r="A6" s="17"/>
      <c r="B6" s="16" t="str">
        <f t="shared" ref="B6" si="3">"TK.HQ"&amp;IF(C6=C5,MID(B5,6,3),MID(B5,6,3)+1)&amp;"."&amp;RIGHT(G6,4)</f>
        <v>TK.HQ68..</v>
      </c>
      <c r="C6" s="7"/>
      <c r="D6" s="8">
        <v>757</v>
      </c>
      <c r="E6" s="9">
        <v>1602</v>
      </c>
      <c r="F6" s="15"/>
      <c r="H6" s="18"/>
      <c r="I6" s="6"/>
      <c r="J6" s="12" t="str">
        <f t="shared" ref="J6" si="4">RIGHT(G6,2)&amp;"CN"</f>
        <v>CN</v>
      </c>
      <c r="K6" s="13" t="s">
        <v>13</v>
      </c>
      <c r="L6" s="5" t="s">
        <v>22</v>
      </c>
    </row>
  </sheetData>
  <phoneticPr fontId="9" type="noConversion"/>
  <conditionalFormatting sqref="B1">
    <cfRule type="duplicateValues" dxfId="83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M1704"/>
  <sheetViews>
    <sheetView tabSelected="1" topLeftCell="A947" workbookViewId="0">
      <selection activeCell="J979" sqref="J979"/>
    </sheetView>
  </sheetViews>
  <sheetFormatPr baseColWidth="10" defaultColWidth="8.83203125" defaultRowHeight="15" x14ac:dyDescent="0.2"/>
  <cols>
    <col min="1" max="1" width="5.33203125" customWidth="1"/>
    <col min="2" max="2" width="22.5" bestFit="1" customWidth="1"/>
    <col min="3" max="3" width="18.83203125" customWidth="1"/>
    <col min="4" max="4" width="19.1640625" style="102" bestFit="1" customWidth="1"/>
    <col min="5" max="5" width="20.5" style="102" bestFit="1" customWidth="1"/>
    <col min="6" max="8" width="14.6640625" customWidth="1"/>
    <col min="9" max="9" width="19.5" style="108" customWidth="1"/>
    <col min="10" max="10" width="54" style="104" customWidth="1"/>
    <col min="11" max="11" width="17.5" customWidth="1"/>
    <col min="12" max="12" width="20.5" style="102" bestFit="1" customWidth="1"/>
  </cols>
  <sheetData>
    <row r="3" spans="1:13" s="5" customFormat="1" ht="49.5" customHeight="1" x14ac:dyDescent="0.2">
      <c r="A3" s="1" t="s">
        <v>0</v>
      </c>
      <c r="B3" s="1" t="s">
        <v>1</v>
      </c>
      <c r="C3" s="1" t="s">
        <v>2</v>
      </c>
      <c r="D3" s="101" t="s">
        <v>3</v>
      </c>
      <c r="E3" s="101" t="s">
        <v>4</v>
      </c>
      <c r="F3" s="2" t="s">
        <v>5</v>
      </c>
      <c r="G3" s="2" t="s">
        <v>829</v>
      </c>
      <c r="H3" s="2" t="s">
        <v>6</v>
      </c>
      <c r="I3" s="105" t="s">
        <v>7</v>
      </c>
      <c r="J3" s="101" t="s">
        <v>8</v>
      </c>
      <c r="K3" s="1" t="s">
        <v>9</v>
      </c>
      <c r="L3" s="109" t="s">
        <v>11</v>
      </c>
    </row>
    <row r="4" spans="1:13" ht="17" x14ac:dyDescent="0.2">
      <c r="A4" s="17">
        <v>1</v>
      </c>
      <c r="B4" s="95" t="s">
        <v>836</v>
      </c>
      <c r="C4" s="96" t="s">
        <v>830</v>
      </c>
      <c r="D4" s="103">
        <v>757</v>
      </c>
      <c r="E4" s="111">
        <v>1602</v>
      </c>
      <c r="F4" s="98">
        <v>-175340</v>
      </c>
      <c r="G4" s="98"/>
      <c r="H4" s="99" t="s">
        <v>29</v>
      </c>
      <c r="I4" s="106" t="s">
        <v>831</v>
      </c>
      <c r="J4" s="103" t="s">
        <v>828</v>
      </c>
      <c r="K4" s="97" t="str">
        <f t="shared" ref="K4:K54" si="0">RIGHT(H4,2)&amp;"CN"</f>
        <v>22CN</v>
      </c>
      <c r="L4" s="110" t="s">
        <v>22</v>
      </c>
      <c r="M4" s="100"/>
    </row>
    <row r="5" spans="1:13" ht="17" x14ac:dyDescent="0.2">
      <c r="A5" s="17">
        <f>A4+1</f>
        <v>2</v>
      </c>
      <c r="B5" s="87" t="str">
        <f>"TK.HQ"&amp;IF(AND(C5=C4,J5=J4),MID(B4,6,3),MID(B4,6,3)+1)&amp;"."&amp;RIGHT(H5,4)</f>
        <v>TK.HQ592.2021</v>
      </c>
      <c r="C5" s="96" t="s">
        <v>832</v>
      </c>
      <c r="D5" s="103">
        <v>757</v>
      </c>
      <c r="E5" s="111">
        <v>1602</v>
      </c>
      <c r="F5" s="98">
        <v>199250</v>
      </c>
      <c r="G5" s="98"/>
      <c r="H5" s="99" t="s">
        <v>28</v>
      </c>
      <c r="I5" s="106" t="s">
        <v>833</v>
      </c>
      <c r="J5" s="103" t="s">
        <v>834</v>
      </c>
      <c r="K5" s="97" t="str">
        <f t="shared" si="0"/>
        <v>21CN</v>
      </c>
      <c r="L5" s="110" t="s">
        <v>22</v>
      </c>
      <c r="M5" s="100"/>
    </row>
    <row r="6" spans="1:13" ht="17" x14ac:dyDescent="0.2">
      <c r="A6" s="17">
        <f t="shared" ref="A6:A69" si="1">A5+1</f>
        <v>3</v>
      </c>
      <c r="B6" s="87" t="str">
        <f>"TK.HQ"&amp;IF(AND(C6=C5,J6=J5),MID(B5,6,3),MID(B5,6,3)+1)&amp;"."&amp;RIGHT(H6,4)</f>
        <v>TK.HQ593.2021</v>
      </c>
      <c r="C6" s="96" t="s">
        <v>835</v>
      </c>
      <c r="D6" s="103">
        <v>757</v>
      </c>
      <c r="E6" s="111">
        <v>1602</v>
      </c>
      <c r="F6" s="98">
        <v>7200</v>
      </c>
      <c r="G6" s="98"/>
      <c r="H6" s="99" t="s">
        <v>28</v>
      </c>
      <c r="I6" s="107" t="s">
        <v>837</v>
      </c>
      <c r="J6" s="103" t="s">
        <v>838</v>
      </c>
      <c r="K6" s="97" t="str">
        <f t="shared" si="0"/>
        <v>21CN</v>
      </c>
      <c r="L6" s="110" t="s">
        <v>22</v>
      </c>
      <c r="M6" s="100"/>
    </row>
    <row r="7" spans="1:13" ht="17" x14ac:dyDescent="0.2">
      <c r="A7" s="17">
        <f t="shared" si="1"/>
        <v>4</v>
      </c>
      <c r="B7" s="87" t="str">
        <f t="shared" ref="B7:B70" si="2">"TK.HQ"&amp;IF(AND(C7=C6,J7=J6),MID(B6,6,3),MID(B6,6,3)+1)&amp;"."&amp;RIGHT(H7,4)</f>
        <v>TK.HQ594.2024</v>
      </c>
      <c r="C7" s="96" t="s">
        <v>839</v>
      </c>
      <c r="D7" s="103">
        <v>757</v>
      </c>
      <c r="E7" s="111">
        <v>1602</v>
      </c>
      <c r="F7" s="98">
        <v>-6161</v>
      </c>
      <c r="G7" s="98"/>
      <c r="H7" s="99" t="s">
        <v>821</v>
      </c>
      <c r="I7" s="106" t="s">
        <v>841</v>
      </c>
      <c r="J7" s="103" t="s">
        <v>840</v>
      </c>
      <c r="K7" s="97" t="str">
        <f t="shared" si="0"/>
        <v>24CN</v>
      </c>
      <c r="L7" s="110" t="s">
        <v>22</v>
      </c>
      <c r="M7" s="100"/>
    </row>
    <row r="8" spans="1:13" ht="17" x14ac:dyDescent="0.2">
      <c r="A8" s="17">
        <f t="shared" si="1"/>
        <v>5</v>
      </c>
      <c r="B8" s="87" t="str">
        <f t="shared" si="2"/>
        <v>TK.HQ595.2024</v>
      </c>
      <c r="C8" s="96" t="s">
        <v>839</v>
      </c>
      <c r="D8" s="103">
        <v>757</v>
      </c>
      <c r="E8" s="111">
        <v>1602</v>
      </c>
      <c r="F8" s="98">
        <v>-5040</v>
      </c>
      <c r="G8" s="98"/>
      <c r="H8" s="99" t="s">
        <v>821</v>
      </c>
      <c r="I8" s="106" t="s">
        <v>842</v>
      </c>
      <c r="J8" s="103" t="s">
        <v>843</v>
      </c>
      <c r="K8" s="97" t="str">
        <f t="shared" si="0"/>
        <v>24CN</v>
      </c>
      <c r="L8" s="110" t="s">
        <v>22</v>
      </c>
      <c r="M8" s="100"/>
    </row>
    <row r="9" spans="1:13" ht="17" x14ac:dyDescent="0.2">
      <c r="A9" s="17">
        <f t="shared" si="1"/>
        <v>6</v>
      </c>
      <c r="B9" s="87" t="str">
        <f t="shared" si="2"/>
        <v>TK.HQ596.2023</v>
      </c>
      <c r="C9" s="96" t="s">
        <v>846</v>
      </c>
      <c r="D9" s="103">
        <v>757</v>
      </c>
      <c r="E9" s="111">
        <v>1602</v>
      </c>
      <c r="F9" s="98">
        <v>-96900</v>
      </c>
      <c r="G9" s="98"/>
      <c r="H9" s="99" t="s">
        <v>30</v>
      </c>
      <c r="I9" s="106" t="s">
        <v>844</v>
      </c>
      <c r="J9" s="103" t="s">
        <v>845</v>
      </c>
      <c r="K9" s="97" t="str">
        <f t="shared" si="0"/>
        <v>23CN</v>
      </c>
      <c r="L9" s="110" t="s">
        <v>22</v>
      </c>
      <c r="M9" s="100"/>
    </row>
    <row r="10" spans="1:13" ht="17" x14ac:dyDescent="0.2">
      <c r="A10" s="17">
        <f t="shared" si="1"/>
        <v>7</v>
      </c>
      <c r="B10" s="87" t="str">
        <f t="shared" si="2"/>
        <v>TK.HQ597.2022</v>
      </c>
      <c r="C10" s="96" t="s">
        <v>847</v>
      </c>
      <c r="D10" s="103">
        <v>757</v>
      </c>
      <c r="E10" s="111">
        <v>1602</v>
      </c>
      <c r="F10" s="98">
        <v>-338725</v>
      </c>
      <c r="G10" s="98"/>
      <c r="H10" s="99" t="s">
        <v>29</v>
      </c>
      <c r="I10" s="106" t="s">
        <v>849</v>
      </c>
      <c r="J10" s="103" t="s">
        <v>848</v>
      </c>
      <c r="K10" s="97" t="str">
        <f t="shared" si="0"/>
        <v>22CN</v>
      </c>
      <c r="L10" s="110" t="s">
        <v>22</v>
      </c>
      <c r="M10" s="100"/>
    </row>
    <row r="11" spans="1:13" ht="17" x14ac:dyDescent="0.2">
      <c r="A11" s="17">
        <f t="shared" si="1"/>
        <v>8</v>
      </c>
      <c r="B11" s="87" t="str">
        <f t="shared" si="2"/>
        <v>TK.HQ598.2019</v>
      </c>
      <c r="C11" s="96" t="s">
        <v>934</v>
      </c>
      <c r="D11" s="103">
        <v>757</v>
      </c>
      <c r="E11" s="111">
        <v>1602</v>
      </c>
      <c r="F11" s="98">
        <v>42683</v>
      </c>
      <c r="G11" s="98"/>
      <c r="H11" s="99" t="s">
        <v>26</v>
      </c>
      <c r="I11" s="106" t="s">
        <v>932</v>
      </c>
      <c r="J11" s="103" t="s">
        <v>933</v>
      </c>
      <c r="K11" s="97" t="str">
        <f t="shared" si="0"/>
        <v>19CN</v>
      </c>
      <c r="L11" s="110" t="s">
        <v>22</v>
      </c>
      <c r="M11" s="100"/>
    </row>
    <row r="12" spans="1:13" ht="17" x14ac:dyDescent="0.2">
      <c r="A12" s="17">
        <f t="shared" si="1"/>
        <v>9</v>
      </c>
      <c r="B12" s="87" t="str">
        <f t="shared" si="2"/>
        <v>TK.HQ598.2020</v>
      </c>
      <c r="C12" s="96" t="s">
        <v>934</v>
      </c>
      <c r="D12" s="103">
        <v>757</v>
      </c>
      <c r="E12" s="111">
        <v>1602</v>
      </c>
      <c r="F12" s="98">
        <v>85365</v>
      </c>
      <c r="G12" s="98"/>
      <c r="H12" s="99" t="s">
        <v>27</v>
      </c>
      <c r="I12" s="106" t="s">
        <v>932</v>
      </c>
      <c r="J12" s="103" t="s">
        <v>933</v>
      </c>
      <c r="K12" s="97" t="str">
        <f t="shared" si="0"/>
        <v>20CN</v>
      </c>
      <c r="L12" s="110" t="s">
        <v>22</v>
      </c>
      <c r="M12" s="100"/>
    </row>
    <row r="13" spans="1:13" ht="17" x14ac:dyDescent="0.2">
      <c r="A13" s="17">
        <f t="shared" si="1"/>
        <v>10</v>
      </c>
      <c r="B13" s="87" t="str">
        <f t="shared" si="2"/>
        <v>TK.HQ598.2021</v>
      </c>
      <c r="C13" s="96" t="s">
        <v>934</v>
      </c>
      <c r="D13" s="103">
        <v>757</v>
      </c>
      <c r="E13" s="111">
        <v>1602</v>
      </c>
      <c r="F13" s="98">
        <v>85365</v>
      </c>
      <c r="G13" s="98"/>
      <c r="H13" s="99" t="s">
        <v>28</v>
      </c>
      <c r="I13" s="106" t="s">
        <v>932</v>
      </c>
      <c r="J13" s="103" t="s">
        <v>933</v>
      </c>
      <c r="K13" s="97" t="str">
        <f t="shared" si="0"/>
        <v>21CN</v>
      </c>
      <c r="L13" s="110" t="s">
        <v>22</v>
      </c>
      <c r="M13" s="100"/>
    </row>
    <row r="14" spans="1:13" ht="17" x14ac:dyDescent="0.2">
      <c r="A14" s="17">
        <f t="shared" si="1"/>
        <v>11</v>
      </c>
      <c r="B14" s="87" t="str">
        <f t="shared" si="2"/>
        <v>TK.HQ599.2019</v>
      </c>
      <c r="C14" s="96" t="s">
        <v>935</v>
      </c>
      <c r="D14" s="103">
        <v>757</v>
      </c>
      <c r="E14" s="111">
        <v>1602</v>
      </c>
      <c r="F14" s="98">
        <v>72600</v>
      </c>
      <c r="G14" s="98"/>
      <c r="H14" s="99" t="s">
        <v>26</v>
      </c>
      <c r="I14" s="107" t="s">
        <v>937</v>
      </c>
      <c r="J14" s="103" t="s">
        <v>936</v>
      </c>
      <c r="K14" s="97" t="str">
        <f t="shared" si="0"/>
        <v>19CN</v>
      </c>
      <c r="L14" s="110" t="s">
        <v>22</v>
      </c>
      <c r="M14" s="100"/>
    </row>
    <row r="15" spans="1:13" ht="17" x14ac:dyDescent="0.2">
      <c r="A15" s="17">
        <f t="shared" si="1"/>
        <v>12</v>
      </c>
      <c r="B15" s="87" t="str">
        <f t="shared" si="2"/>
        <v>TK.HQ599.2020</v>
      </c>
      <c r="C15" s="96" t="s">
        <v>935</v>
      </c>
      <c r="D15" s="103">
        <v>757</v>
      </c>
      <c r="E15" s="111">
        <v>1602</v>
      </c>
      <c r="F15" s="98">
        <v>87120</v>
      </c>
      <c r="G15" s="98"/>
      <c r="H15" s="99" t="s">
        <v>27</v>
      </c>
      <c r="I15" s="107" t="s">
        <v>937</v>
      </c>
      <c r="J15" s="103" t="s">
        <v>936</v>
      </c>
      <c r="K15" s="97" t="str">
        <f t="shared" si="0"/>
        <v>20CN</v>
      </c>
      <c r="L15" s="110" t="s">
        <v>22</v>
      </c>
      <c r="M15" s="100"/>
    </row>
    <row r="16" spans="1:13" ht="17" x14ac:dyDescent="0.2">
      <c r="A16" s="17">
        <f t="shared" si="1"/>
        <v>13</v>
      </c>
      <c r="B16" s="87" t="str">
        <f t="shared" si="2"/>
        <v>TK.HQ599.2021</v>
      </c>
      <c r="C16" s="96" t="s">
        <v>935</v>
      </c>
      <c r="D16" s="103">
        <v>757</v>
      </c>
      <c r="E16" s="111">
        <v>1602</v>
      </c>
      <c r="F16" s="98">
        <v>87120</v>
      </c>
      <c r="G16" s="98"/>
      <c r="H16" s="99" t="s">
        <v>28</v>
      </c>
      <c r="I16" s="107" t="s">
        <v>937</v>
      </c>
      <c r="J16" s="103" t="s">
        <v>936</v>
      </c>
      <c r="K16" s="97" t="str">
        <f t="shared" si="0"/>
        <v>21CN</v>
      </c>
      <c r="L16" s="110" t="s">
        <v>22</v>
      </c>
      <c r="M16" s="100"/>
    </row>
    <row r="17" spans="1:13" ht="17" x14ac:dyDescent="0.2">
      <c r="A17" s="17">
        <f t="shared" si="1"/>
        <v>14</v>
      </c>
      <c r="B17" s="87" t="str">
        <f t="shared" si="2"/>
        <v>TK.HQ600.2016</v>
      </c>
      <c r="C17" s="96" t="s">
        <v>940</v>
      </c>
      <c r="D17" s="103">
        <v>757</v>
      </c>
      <c r="E17" s="111">
        <v>1602</v>
      </c>
      <c r="F17" s="98">
        <v>17280</v>
      </c>
      <c r="G17" s="98"/>
      <c r="H17" s="99" t="s">
        <v>14</v>
      </c>
      <c r="I17" s="107" t="s">
        <v>938</v>
      </c>
      <c r="J17" s="103" t="s">
        <v>939</v>
      </c>
      <c r="K17" s="97" t="str">
        <f t="shared" si="0"/>
        <v>16CN</v>
      </c>
      <c r="L17" s="110" t="s">
        <v>22</v>
      </c>
      <c r="M17" s="100"/>
    </row>
    <row r="18" spans="1:13" ht="17" x14ac:dyDescent="0.2">
      <c r="A18" s="17">
        <f t="shared" si="1"/>
        <v>15</v>
      </c>
      <c r="B18" s="87" t="str">
        <f t="shared" si="2"/>
        <v>TK.HQ600.2017</v>
      </c>
      <c r="C18" s="96" t="s">
        <v>940</v>
      </c>
      <c r="D18" s="103">
        <v>757</v>
      </c>
      <c r="E18" s="111">
        <v>1602</v>
      </c>
      <c r="F18" s="98">
        <v>95040</v>
      </c>
      <c r="G18" s="98"/>
      <c r="H18" s="99" t="s">
        <v>24</v>
      </c>
      <c r="I18" s="107" t="s">
        <v>938</v>
      </c>
      <c r="J18" s="103" t="s">
        <v>939</v>
      </c>
      <c r="K18" s="97" t="str">
        <f t="shared" si="0"/>
        <v>17CN</v>
      </c>
      <c r="L18" s="110" t="s">
        <v>22</v>
      </c>
      <c r="M18" s="100"/>
    </row>
    <row r="19" spans="1:13" ht="17" x14ac:dyDescent="0.2">
      <c r="A19" s="17">
        <f t="shared" si="1"/>
        <v>16</v>
      </c>
      <c r="B19" s="87" t="str">
        <f t="shared" si="2"/>
        <v>TK.HQ600.2018</v>
      </c>
      <c r="C19" s="96" t="s">
        <v>940</v>
      </c>
      <c r="D19" s="103">
        <v>757</v>
      </c>
      <c r="E19" s="111">
        <v>1602</v>
      </c>
      <c r="F19" s="98">
        <v>95040</v>
      </c>
      <c r="G19" s="98"/>
      <c r="H19" s="99" t="s">
        <v>25</v>
      </c>
      <c r="I19" s="107" t="s">
        <v>938</v>
      </c>
      <c r="J19" s="103" t="s">
        <v>939</v>
      </c>
      <c r="K19" s="97" t="str">
        <f t="shared" si="0"/>
        <v>18CN</v>
      </c>
      <c r="L19" s="110" t="s">
        <v>22</v>
      </c>
      <c r="M19" s="100"/>
    </row>
    <row r="20" spans="1:13" ht="17" x14ac:dyDescent="0.2">
      <c r="A20" s="17">
        <f t="shared" si="1"/>
        <v>17</v>
      </c>
      <c r="B20" s="87" t="str">
        <f t="shared" si="2"/>
        <v>TK.HQ600.2019</v>
      </c>
      <c r="C20" s="96" t="s">
        <v>940</v>
      </c>
      <c r="D20" s="103">
        <v>757</v>
      </c>
      <c r="E20" s="111">
        <v>1602</v>
      </c>
      <c r="F20" s="98">
        <v>95040</v>
      </c>
      <c r="G20" s="98"/>
      <c r="H20" s="99" t="s">
        <v>26</v>
      </c>
      <c r="I20" s="107" t="s">
        <v>938</v>
      </c>
      <c r="J20" s="103" t="s">
        <v>939</v>
      </c>
      <c r="K20" s="97" t="str">
        <f t="shared" si="0"/>
        <v>19CN</v>
      </c>
      <c r="L20" s="110" t="s">
        <v>22</v>
      </c>
      <c r="M20" s="100"/>
    </row>
    <row r="21" spans="1:13" ht="17" x14ac:dyDescent="0.2">
      <c r="A21" s="17">
        <f t="shared" si="1"/>
        <v>18</v>
      </c>
      <c r="B21" s="87" t="str">
        <f t="shared" si="2"/>
        <v>TK.HQ600.2020</v>
      </c>
      <c r="C21" s="96" t="s">
        <v>940</v>
      </c>
      <c r="D21" s="103">
        <v>757</v>
      </c>
      <c r="E21" s="111">
        <v>1602</v>
      </c>
      <c r="F21" s="98">
        <v>95040</v>
      </c>
      <c r="G21" s="98"/>
      <c r="H21" s="99" t="s">
        <v>27</v>
      </c>
      <c r="I21" s="107" t="s">
        <v>938</v>
      </c>
      <c r="J21" s="103" t="s">
        <v>939</v>
      </c>
      <c r="K21" s="97" t="str">
        <f t="shared" si="0"/>
        <v>20CN</v>
      </c>
      <c r="L21" s="110" t="s">
        <v>22</v>
      </c>
      <c r="M21" s="100"/>
    </row>
    <row r="22" spans="1:13" ht="17" x14ac:dyDescent="0.2">
      <c r="A22" s="17">
        <f t="shared" si="1"/>
        <v>19</v>
      </c>
      <c r="B22" s="87" t="str">
        <f t="shared" si="2"/>
        <v>TK.HQ600.2021</v>
      </c>
      <c r="C22" s="96" t="s">
        <v>940</v>
      </c>
      <c r="D22" s="103">
        <v>757</v>
      </c>
      <c r="E22" s="111">
        <v>1602</v>
      </c>
      <c r="F22" s="98">
        <v>95040</v>
      </c>
      <c r="G22" s="98"/>
      <c r="H22" s="99" t="s">
        <v>28</v>
      </c>
      <c r="I22" s="107" t="s">
        <v>938</v>
      </c>
      <c r="J22" s="103" t="s">
        <v>939</v>
      </c>
      <c r="K22" s="97" t="str">
        <f t="shared" si="0"/>
        <v>21CN</v>
      </c>
      <c r="L22" s="110" t="s">
        <v>22</v>
      </c>
      <c r="M22" s="100"/>
    </row>
    <row r="23" spans="1:13" ht="17" x14ac:dyDescent="0.2">
      <c r="A23" s="17">
        <f t="shared" si="1"/>
        <v>20</v>
      </c>
      <c r="B23" s="87" t="s">
        <v>1006</v>
      </c>
      <c r="C23" s="96" t="s">
        <v>942</v>
      </c>
      <c r="D23" s="103">
        <v>757</v>
      </c>
      <c r="E23" s="111">
        <v>1602</v>
      </c>
      <c r="F23" s="98">
        <v>-9699</v>
      </c>
      <c r="G23" s="98"/>
      <c r="H23" s="99" t="s">
        <v>29</v>
      </c>
      <c r="I23" s="106" t="s">
        <v>941</v>
      </c>
      <c r="J23" s="103" t="s">
        <v>947</v>
      </c>
      <c r="K23" s="97" t="str">
        <f t="shared" si="0"/>
        <v>22CN</v>
      </c>
      <c r="L23" s="110" t="s">
        <v>22</v>
      </c>
      <c r="M23" s="100"/>
    </row>
    <row r="24" spans="1:13" ht="17" x14ac:dyDescent="0.2">
      <c r="A24" s="17">
        <f t="shared" si="1"/>
        <v>21</v>
      </c>
      <c r="B24" s="87" t="s">
        <v>1007</v>
      </c>
      <c r="C24" s="96" t="s">
        <v>943</v>
      </c>
      <c r="D24" s="103">
        <v>757</v>
      </c>
      <c r="E24" s="111">
        <v>1602</v>
      </c>
      <c r="F24" s="98">
        <v>22358</v>
      </c>
      <c r="G24" s="98"/>
      <c r="H24" s="99" t="s">
        <v>25</v>
      </c>
      <c r="I24" s="107" t="s">
        <v>945</v>
      </c>
      <c r="J24" s="103" t="s">
        <v>944</v>
      </c>
      <c r="K24" s="97" t="str">
        <f t="shared" si="0"/>
        <v>18CN</v>
      </c>
      <c r="L24" s="110" t="s">
        <v>22</v>
      </c>
      <c r="M24" s="100"/>
    </row>
    <row r="25" spans="1:13" ht="17" x14ac:dyDescent="0.2">
      <c r="A25" s="17">
        <f t="shared" si="1"/>
        <v>22</v>
      </c>
      <c r="B25" s="87" t="s">
        <v>1008</v>
      </c>
      <c r="C25" s="96" t="s">
        <v>943</v>
      </c>
      <c r="D25" s="103">
        <v>757</v>
      </c>
      <c r="E25" s="111">
        <v>1602</v>
      </c>
      <c r="F25" s="98">
        <v>89430</v>
      </c>
      <c r="G25" s="98"/>
      <c r="H25" s="99" t="s">
        <v>26</v>
      </c>
      <c r="I25" s="107" t="s">
        <v>945</v>
      </c>
      <c r="J25" s="103" t="s">
        <v>944</v>
      </c>
      <c r="K25" s="97" t="str">
        <f t="shared" si="0"/>
        <v>19CN</v>
      </c>
      <c r="L25" s="110" t="s">
        <v>22</v>
      </c>
      <c r="M25" s="100"/>
    </row>
    <row r="26" spans="1:13" ht="17" x14ac:dyDescent="0.2">
      <c r="A26" s="17">
        <f t="shared" si="1"/>
        <v>23</v>
      </c>
      <c r="B26" s="87" t="s">
        <v>1009</v>
      </c>
      <c r="C26" s="96" t="s">
        <v>943</v>
      </c>
      <c r="D26" s="103">
        <v>757</v>
      </c>
      <c r="E26" s="111">
        <v>1602</v>
      </c>
      <c r="F26" s="98">
        <v>89430</v>
      </c>
      <c r="G26" s="98"/>
      <c r="H26" s="99" t="s">
        <v>27</v>
      </c>
      <c r="I26" s="107" t="s">
        <v>945</v>
      </c>
      <c r="J26" s="103" t="s">
        <v>944</v>
      </c>
      <c r="K26" s="97" t="str">
        <f t="shared" si="0"/>
        <v>20CN</v>
      </c>
      <c r="L26" s="110" t="s">
        <v>22</v>
      </c>
      <c r="M26" s="100"/>
    </row>
    <row r="27" spans="1:13" ht="17" x14ac:dyDescent="0.2">
      <c r="A27" s="17">
        <f t="shared" si="1"/>
        <v>24</v>
      </c>
      <c r="B27" s="87" t="s">
        <v>1010</v>
      </c>
      <c r="C27" s="96" t="s">
        <v>943</v>
      </c>
      <c r="D27" s="103">
        <v>757</v>
      </c>
      <c r="E27" s="111">
        <v>1602</v>
      </c>
      <c r="F27" s="98">
        <v>89430</v>
      </c>
      <c r="G27" s="98"/>
      <c r="H27" s="99" t="s">
        <v>28</v>
      </c>
      <c r="I27" s="107" t="s">
        <v>945</v>
      </c>
      <c r="J27" s="103" t="s">
        <v>944</v>
      </c>
      <c r="K27" s="97" t="str">
        <f t="shared" si="0"/>
        <v>21CN</v>
      </c>
      <c r="L27" s="110" t="s">
        <v>22</v>
      </c>
      <c r="M27" s="100"/>
    </row>
    <row r="28" spans="1:13" ht="17" x14ac:dyDescent="0.2">
      <c r="A28" s="17">
        <f t="shared" si="1"/>
        <v>25</v>
      </c>
      <c r="B28" s="87" t="s">
        <v>1011</v>
      </c>
      <c r="C28" s="96" t="s">
        <v>946</v>
      </c>
      <c r="D28" s="103">
        <v>757</v>
      </c>
      <c r="E28" s="111">
        <v>1602</v>
      </c>
      <c r="F28" s="98">
        <v>-17875</v>
      </c>
      <c r="G28" s="98"/>
      <c r="H28" s="99" t="s">
        <v>821</v>
      </c>
      <c r="I28" s="107" t="s">
        <v>949</v>
      </c>
      <c r="J28" s="103" t="s">
        <v>948</v>
      </c>
      <c r="K28" s="97" t="str">
        <f t="shared" si="0"/>
        <v>24CN</v>
      </c>
      <c r="L28" s="110" t="s">
        <v>22</v>
      </c>
      <c r="M28" s="100"/>
    </row>
    <row r="29" spans="1:13" ht="17" x14ac:dyDescent="0.2">
      <c r="A29" s="17">
        <f t="shared" si="1"/>
        <v>26</v>
      </c>
      <c r="B29" s="87" t="s">
        <v>1012</v>
      </c>
      <c r="C29" s="96" t="s">
        <v>968</v>
      </c>
      <c r="D29" s="103">
        <v>757</v>
      </c>
      <c r="E29" s="111">
        <v>1602</v>
      </c>
      <c r="F29" s="98">
        <v>172500</v>
      </c>
      <c r="G29" s="98"/>
      <c r="H29" s="99" t="s">
        <v>28</v>
      </c>
      <c r="I29" s="107" t="s">
        <v>970</v>
      </c>
      <c r="J29" s="103" t="s">
        <v>969</v>
      </c>
      <c r="K29" s="97" t="str">
        <f t="shared" si="0"/>
        <v>21CN</v>
      </c>
      <c r="L29" s="110" t="s">
        <v>22</v>
      </c>
      <c r="M29" s="100"/>
    </row>
    <row r="30" spans="1:13" ht="17" x14ac:dyDescent="0.2">
      <c r="A30" s="17">
        <f t="shared" si="1"/>
        <v>27</v>
      </c>
      <c r="B30" s="87" t="s">
        <v>1013</v>
      </c>
      <c r="C30" s="96" t="s">
        <v>971</v>
      </c>
      <c r="D30" s="103">
        <v>757</v>
      </c>
      <c r="E30" s="111">
        <v>1602</v>
      </c>
      <c r="F30" s="98">
        <v>99625</v>
      </c>
      <c r="G30" s="98"/>
      <c r="H30" s="99" t="s">
        <v>26</v>
      </c>
      <c r="I30" s="107" t="s">
        <v>973</v>
      </c>
      <c r="J30" s="103" t="s">
        <v>972</v>
      </c>
      <c r="K30" s="97" t="str">
        <f t="shared" si="0"/>
        <v>19CN</v>
      </c>
      <c r="L30" s="110" t="s">
        <v>22</v>
      </c>
      <c r="M30" s="100"/>
    </row>
    <row r="31" spans="1:13" ht="17" x14ac:dyDescent="0.2">
      <c r="A31" s="17">
        <f t="shared" si="1"/>
        <v>28</v>
      </c>
      <c r="B31" s="87" t="s">
        <v>1014</v>
      </c>
      <c r="C31" s="96" t="s">
        <v>971</v>
      </c>
      <c r="D31" s="103">
        <v>757</v>
      </c>
      <c r="E31" s="111">
        <v>1602</v>
      </c>
      <c r="F31" s="98">
        <v>239100</v>
      </c>
      <c r="G31" s="98"/>
      <c r="H31" s="99" t="s">
        <v>27</v>
      </c>
      <c r="I31" s="107" t="s">
        <v>973</v>
      </c>
      <c r="J31" s="103" t="s">
        <v>972</v>
      </c>
      <c r="K31" s="97" t="str">
        <f t="shared" si="0"/>
        <v>20CN</v>
      </c>
      <c r="L31" s="110" t="s">
        <v>22</v>
      </c>
      <c r="M31" s="100"/>
    </row>
    <row r="32" spans="1:13" ht="17" x14ac:dyDescent="0.2">
      <c r="A32" s="17">
        <f t="shared" si="1"/>
        <v>29</v>
      </c>
      <c r="B32" s="87" t="s">
        <v>1015</v>
      </c>
      <c r="C32" s="96" t="s">
        <v>971</v>
      </c>
      <c r="D32" s="103">
        <v>757</v>
      </c>
      <c r="E32" s="111">
        <v>1602</v>
      </c>
      <c r="F32" s="98">
        <v>239100</v>
      </c>
      <c r="G32" s="98"/>
      <c r="H32" s="99" t="s">
        <v>28</v>
      </c>
      <c r="I32" s="107" t="s">
        <v>973</v>
      </c>
      <c r="J32" s="103" t="s">
        <v>972</v>
      </c>
      <c r="K32" s="97" t="str">
        <f t="shared" si="0"/>
        <v>21CN</v>
      </c>
      <c r="L32" s="110" t="s">
        <v>22</v>
      </c>
      <c r="M32" s="100"/>
    </row>
    <row r="33" spans="1:13" ht="17" x14ac:dyDescent="0.2">
      <c r="A33" s="17">
        <f t="shared" si="1"/>
        <v>30</v>
      </c>
      <c r="B33" s="87" t="str">
        <f t="shared" si="2"/>
        <v>TK.HQ606.2023</v>
      </c>
      <c r="C33" s="96" t="s">
        <v>975</v>
      </c>
      <c r="D33" s="103">
        <v>757</v>
      </c>
      <c r="E33" s="111">
        <v>1602</v>
      </c>
      <c r="F33" s="98">
        <f>-81072*11/12</f>
        <v>-74316</v>
      </c>
      <c r="G33" s="98"/>
      <c r="H33" s="99" t="s">
        <v>30</v>
      </c>
      <c r="I33" s="107" t="s">
        <v>996</v>
      </c>
      <c r="J33" s="103" t="s">
        <v>976</v>
      </c>
      <c r="K33" s="97" t="str">
        <f t="shared" ref="K33:K47" si="3">RIGHT(H33,2)&amp;"CN"</f>
        <v>23CN</v>
      </c>
      <c r="L33" s="110" t="s">
        <v>22</v>
      </c>
      <c r="M33" s="100"/>
    </row>
    <row r="34" spans="1:13" ht="17" x14ac:dyDescent="0.2">
      <c r="A34" s="17">
        <f t="shared" si="1"/>
        <v>31</v>
      </c>
      <c r="B34" s="87" t="str">
        <f t="shared" si="2"/>
        <v>TK.HQ607.2023</v>
      </c>
      <c r="C34" s="96" t="s">
        <v>977</v>
      </c>
      <c r="D34" s="103">
        <v>757</v>
      </c>
      <c r="E34" s="111">
        <v>1602</v>
      </c>
      <c r="F34" s="98">
        <v>-83685</v>
      </c>
      <c r="G34" s="98"/>
      <c r="H34" s="99" t="s">
        <v>30</v>
      </c>
      <c r="I34" s="107" t="s">
        <v>997</v>
      </c>
      <c r="J34" s="103" t="s">
        <v>978</v>
      </c>
      <c r="K34" s="97" t="str">
        <f t="shared" si="3"/>
        <v>23CN</v>
      </c>
      <c r="L34" s="110" t="s">
        <v>22</v>
      </c>
      <c r="M34" s="100"/>
    </row>
    <row r="35" spans="1:13" ht="17" x14ac:dyDescent="0.2">
      <c r="A35" s="17">
        <f t="shared" si="1"/>
        <v>32</v>
      </c>
      <c r="B35" s="87" t="str">
        <f t="shared" si="2"/>
        <v>TK.HQ608.2018</v>
      </c>
      <c r="C35" s="96" t="s">
        <v>979</v>
      </c>
      <c r="D35" s="103">
        <v>757</v>
      </c>
      <c r="E35" s="111">
        <v>1602</v>
      </c>
      <c r="F35" s="98">
        <v>70455</v>
      </c>
      <c r="G35" s="98"/>
      <c r="H35" s="99" t="s">
        <v>25</v>
      </c>
      <c r="I35" s="107" t="s">
        <v>998</v>
      </c>
      <c r="J35" s="103" t="s">
        <v>980</v>
      </c>
      <c r="K35" s="97" t="str">
        <f t="shared" si="3"/>
        <v>18CN</v>
      </c>
      <c r="L35" s="110" t="s">
        <v>22</v>
      </c>
      <c r="M35" s="100"/>
    </row>
    <row r="36" spans="1:13" ht="17" x14ac:dyDescent="0.2">
      <c r="A36" s="17">
        <f t="shared" si="1"/>
        <v>33</v>
      </c>
      <c r="B36" s="87" t="str">
        <f t="shared" si="2"/>
        <v>TK.HQ608.2019</v>
      </c>
      <c r="C36" s="96" t="s">
        <v>979</v>
      </c>
      <c r="D36" s="103">
        <v>757</v>
      </c>
      <c r="E36" s="111">
        <v>1602</v>
      </c>
      <c r="F36" s="98">
        <v>281818</v>
      </c>
      <c r="G36" s="98"/>
      <c r="H36" s="99" t="s">
        <v>26</v>
      </c>
      <c r="I36" s="107" t="s">
        <v>998</v>
      </c>
      <c r="J36" s="103" t="s">
        <v>980</v>
      </c>
      <c r="K36" s="97" t="str">
        <f t="shared" si="3"/>
        <v>19CN</v>
      </c>
      <c r="L36" s="110" t="s">
        <v>22</v>
      </c>
      <c r="M36" s="100"/>
    </row>
    <row r="37" spans="1:13" ht="17" x14ac:dyDescent="0.2">
      <c r="A37" s="17">
        <f t="shared" si="1"/>
        <v>34</v>
      </c>
      <c r="B37" s="87" t="str">
        <f t="shared" si="2"/>
        <v>TK.HQ608.2020</v>
      </c>
      <c r="C37" s="96" t="s">
        <v>979</v>
      </c>
      <c r="D37" s="103">
        <v>757</v>
      </c>
      <c r="E37" s="111">
        <v>1602</v>
      </c>
      <c r="F37" s="98">
        <v>281818</v>
      </c>
      <c r="G37" s="98"/>
      <c r="H37" s="99" t="s">
        <v>27</v>
      </c>
      <c r="I37" s="107" t="s">
        <v>998</v>
      </c>
      <c r="J37" s="103" t="s">
        <v>980</v>
      </c>
      <c r="K37" s="97" t="str">
        <f t="shared" si="3"/>
        <v>20CN</v>
      </c>
      <c r="L37" s="110" t="s">
        <v>22</v>
      </c>
      <c r="M37" s="100"/>
    </row>
    <row r="38" spans="1:13" ht="17" x14ac:dyDescent="0.2">
      <c r="A38" s="17">
        <f t="shared" si="1"/>
        <v>35</v>
      </c>
      <c r="B38" s="87" t="str">
        <f t="shared" si="2"/>
        <v>TK.HQ608.2021</v>
      </c>
      <c r="C38" s="96" t="s">
        <v>979</v>
      </c>
      <c r="D38" s="103">
        <v>757</v>
      </c>
      <c r="E38" s="111">
        <v>1602</v>
      </c>
      <c r="F38" s="98">
        <v>281818</v>
      </c>
      <c r="G38" s="98"/>
      <c r="H38" s="99" t="s">
        <v>28</v>
      </c>
      <c r="I38" s="107" t="s">
        <v>998</v>
      </c>
      <c r="J38" s="103" t="s">
        <v>980</v>
      </c>
      <c r="K38" s="97" t="str">
        <f t="shared" si="3"/>
        <v>21CN</v>
      </c>
      <c r="L38" s="110" t="s">
        <v>22</v>
      </c>
      <c r="M38" s="100"/>
    </row>
    <row r="39" spans="1:13" ht="17" x14ac:dyDescent="0.2">
      <c r="A39" s="17">
        <f t="shared" si="1"/>
        <v>36</v>
      </c>
      <c r="B39" s="87" t="str">
        <f t="shared" si="2"/>
        <v>TK.HQ609.2023</v>
      </c>
      <c r="C39" s="96" t="s">
        <v>981</v>
      </c>
      <c r="D39" s="103">
        <v>757</v>
      </c>
      <c r="E39" s="111">
        <v>1602</v>
      </c>
      <c r="F39" s="98">
        <v>-45951</v>
      </c>
      <c r="G39" s="98"/>
      <c r="H39" s="99" t="s">
        <v>30</v>
      </c>
      <c r="I39" s="107" t="s">
        <v>999</v>
      </c>
      <c r="J39" s="103" t="s">
        <v>982</v>
      </c>
      <c r="K39" s="97" t="str">
        <f t="shared" si="3"/>
        <v>23CN</v>
      </c>
      <c r="L39" s="110" t="s">
        <v>22</v>
      </c>
      <c r="M39" s="100"/>
    </row>
    <row r="40" spans="1:13" ht="17" x14ac:dyDescent="0.2">
      <c r="A40" s="17">
        <f t="shared" si="1"/>
        <v>37</v>
      </c>
      <c r="B40" s="87" t="str">
        <f t="shared" si="2"/>
        <v>TK.HQ610.2023</v>
      </c>
      <c r="C40" s="96" t="s">
        <v>983</v>
      </c>
      <c r="D40" s="103">
        <v>757</v>
      </c>
      <c r="E40" s="111">
        <v>1602</v>
      </c>
      <c r="F40" s="98">
        <v>-55311</v>
      </c>
      <c r="G40" s="98"/>
      <c r="H40" s="99" t="s">
        <v>30</v>
      </c>
      <c r="I40" s="107" t="s">
        <v>1000</v>
      </c>
      <c r="J40" s="103" t="s">
        <v>984</v>
      </c>
      <c r="K40" s="97" t="str">
        <f t="shared" si="3"/>
        <v>23CN</v>
      </c>
      <c r="L40" s="110" t="s">
        <v>22</v>
      </c>
      <c r="M40" s="100"/>
    </row>
    <row r="41" spans="1:13" ht="17" x14ac:dyDescent="0.2">
      <c r="A41" s="17">
        <f t="shared" si="1"/>
        <v>38</v>
      </c>
      <c r="B41" s="87" t="str">
        <f t="shared" si="2"/>
        <v>TK.HQ611.2023</v>
      </c>
      <c r="C41" s="96" t="s">
        <v>985</v>
      </c>
      <c r="D41" s="103">
        <v>757</v>
      </c>
      <c r="E41" s="111">
        <v>1602</v>
      </c>
      <c r="F41" s="98">
        <v>-73701</v>
      </c>
      <c r="G41" s="98"/>
      <c r="H41" s="99" t="s">
        <v>30</v>
      </c>
      <c r="I41" s="107" t="s">
        <v>1001</v>
      </c>
      <c r="J41" s="103" t="s">
        <v>986</v>
      </c>
      <c r="K41" s="97" t="str">
        <f t="shared" si="3"/>
        <v>23CN</v>
      </c>
      <c r="L41" s="110" t="s">
        <v>22</v>
      </c>
      <c r="M41" s="100"/>
    </row>
    <row r="42" spans="1:13" ht="17" x14ac:dyDescent="0.2">
      <c r="A42" s="17">
        <f t="shared" si="1"/>
        <v>39</v>
      </c>
      <c r="B42" s="87" t="str">
        <f t="shared" si="2"/>
        <v>TK.HQ612.2023</v>
      </c>
      <c r="C42" s="96" t="s">
        <v>987</v>
      </c>
      <c r="D42" s="103">
        <v>757</v>
      </c>
      <c r="E42" s="111">
        <v>1602</v>
      </c>
      <c r="F42" s="98">
        <v>-104606</v>
      </c>
      <c r="G42" s="98"/>
      <c r="H42" s="99" t="s">
        <v>30</v>
      </c>
      <c r="I42" s="107" t="s">
        <v>1002</v>
      </c>
      <c r="J42" s="103" t="s">
        <v>988</v>
      </c>
      <c r="K42" s="97" t="str">
        <f t="shared" si="3"/>
        <v>23CN</v>
      </c>
      <c r="L42" s="110" t="s">
        <v>22</v>
      </c>
      <c r="M42" s="100"/>
    </row>
    <row r="43" spans="1:13" ht="17" x14ac:dyDescent="0.2">
      <c r="A43" s="17">
        <f t="shared" si="1"/>
        <v>40</v>
      </c>
      <c r="B43" s="87" t="str">
        <f t="shared" si="2"/>
        <v>TK.HQ613.2023</v>
      </c>
      <c r="C43" s="96" t="s">
        <v>989</v>
      </c>
      <c r="D43" s="103">
        <v>757</v>
      </c>
      <c r="E43" s="111">
        <v>1602</v>
      </c>
      <c r="F43" s="98">
        <v>-125527</v>
      </c>
      <c r="G43" s="98"/>
      <c r="H43" s="99" t="s">
        <v>30</v>
      </c>
      <c r="I43" s="107" t="s">
        <v>1003</v>
      </c>
      <c r="J43" s="103" t="s">
        <v>990</v>
      </c>
      <c r="K43" s="97" t="str">
        <f t="shared" si="3"/>
        <v>23CN</v>
      </c>
      <c r="L43" s="110" t="s">
        <v>22</v>
      </c>
      <c r="M43" s="100"/>
    </row>
    <row r="44" spans="1:13" ht="17" x14ac:dyDescent="0.2">
      <c r="A44" s="17">
        <f t="shared" si="1"/>
        <v>41</v>
      </c>
      <c r="B44" s="87" t="str">
        <f t="shared" si="2"/>
        <v>TK.HQ614.2023</v>
      </c>
      <c r="C44" s="96" t="s">
        <v>989</v>
      </c>
      <c r="D44" s="103">
        <v>757</v>
      </c>
      <c r="E44" s="111">
        <v>1602</v>
      </c>
      <c r="F44" s="98">
        <v>-131505</v>
      </c>
      <c r="G44" s="98"/>
      <c r="H44" s="99" t="s">
        <v>30</v>
      </c>
      <c r="I44" s="107" t="s">
        <v>1016</v>
      </c>
      <c r="J44" s="103" t="s">
        <v>991</v>
      </c>
      <c r="K44" s="97" t="str">
        <f t="shared" si="3"/>
        <v>23CN</v>
      </c>
      <c r="L44" s="110" t="s">
        <v>22</v>
      </c>
      <c r="M44" s="100"/>
    </row>
    <row r="45" spans="1:13" ht="17" x14ac:dyDescent="0.2">
      <c r="A45" s="17">
        <f t="shared" si="1"/>
        <v>42</v>
      </c>
      <c r="B45" s="87" t="str">
        <f t="shared" si="2"/>
        <v>TK.HQ615.2022</v>
      </c>
      <c r="C45" s="96" t="s">
        <v>992</v>
      </c>
      <c r="D45" s="103">
        <v>757</v>
      </c>
      <c r="E45" s="111">
        <v>1602</v>
      </c>
      <c r="F45" s="98">
        <v>-41842</v>
      </c>
      <c r="G45" s="98"/>
      <c r="H45" s="99" t="s">
        <v>29</v>
      </c>
      <c r="I45" s="107" t="s">
        <v>1004</v>
      </c>
      <c r="J45" s="103" t="s">
        <v>993</v>
      </c>
      <c r="K45" s="97" t="str">
        <f t="shared" si="3"/>
        <v>22CN</v>
      </c>
      <c r="L45" s="110" t="s">
        <v>22</v>
      </c>
      <c r="M45" s="100"/>
    </row>
    <row r="46" spans="1:13" ht="17" x14ac:dyDescent="0.2">
      <c r="A46" s="17">
        <f t="shared" si="1"/>
        <v>43</v>
      </c>
      <c r="B46" s="87" t="str">
        <f t="shared" si="2"/>
        <v>TK.HQ616.2020</v>
      </c>
      <c r="C46" s="96" t="s">
        <v>994</v>
      </c>
      <c r="D46" s="103">
        <v>757</v>
      </c>
      <c r="E46" s="111">
        <v>1602</v>
      </c>
      <c r="F46" s="98">
        <f>F47*5/12</f>
        <v>18000</v>
      </c>
      <c r="G46" s="98"/>
      <c r="H46" s="99" t="s">
        <v>27</v>
      </c>
      <c r="I46" s="107" t="s">
        <v>1005</v>
      </c>
      <c r="J46" s="103" t="s">
        <v>995</v>
      </c>
      <c r="K46" s="97" t="str">
        <f t="shared" si="3"/>
        <v>20CN</v>
      </c>
      <c r="L46" s="110" t="s">
        <v>22</v>
      </c>
      <c r="M46" s="100"/>
    </row>
    <row r="47" spans="1:13" ht="17" x14ac:dyDescent="0.2">
      <c r="A47" s="17">
        <f t="shared" si="1"/>
        <v>44</v>
      </c>
      <c r="B47" s="87" t="str">
        <f t="shared" si="2"/>
        <v>TK.HQ616.2021</v>
      </c>
      <c r="C47" s="96" t="s">
        <v>994</v>
      </c>
      <c r="D47" s="103">
        <v>757</v>
      </c>
      <c r="E47" s="111">
        <v>1602</v>
      </c>
      <c r="F47" s="98">
        <v>43200</v>
      </c>
      <c r="G47" s="98"/>
      <c r="H47" s="99" t="s">
        <v>28</v>
      </c>
      <c r="I47" s="107" t="s">
        <v>1005</v>
      </c>
      <c r="J47" s="103" t="s">
        <v>995</v>
      </c>
      <c r="K47" s="97" t="str">
        <f t="shared" si="3"/>
        <v>21CN</v>
      </c>
      <c r="L47" s="110" t="s">
        <v>22</v>
      </c>
      <c r="M47" s="100"/>
    </row>
    <row r="48" spans="1:13" ht="17" x14ac:dyDescent="0.2">
      <c r="A48" s="17">
        <f t="shared" si="1"/>
        <v>45</v>
      </c>
      <c r="B48" s="87" t="str">
        <f>"TK.HQ"&amp;IF(AND(C48=C47,J48=K47),MID(B47,6,3),MID(B47,6,3)+1)&amp;"."&amp;RIGHT(H48,4)</f>
        <v>TK.HQ617.2018</v>
      </c>
      <c r="C48" s="96" t="s">
        <v>974</v>
      </c>
      <c r="D48" s="103">
        <v>757</v>
      </c>
      <c r="E48" s="111">
        <v>1602</v>
      </c>
      <c r="F48" s="98">
        <v>21341</v>
      </c>
      <c r="G48" s="98"/>
      <c r="H48" s="99" t="s">
        <v>25</v>
      </c>
      <c r="I48" s="107" t="s">
        <v>1018</v>
      </c>
      <c r="J48" s="103" t="s">
        <v>1017</v>
      </c>
      <c r="K48" s="97" t="str">
        <f t="shared" si="0"/>
        <v>18CN</v>
      </c>
      <c r="L48" s="110" t="s">
        <v>22</v>
      </c>
      <c r="M48" s="100"/>
    </row>
    <row r="49" spans="1:13" ht="17" x14ac:dyDescent="0.2">
      <c r="A49" s="17">
        <f t="shared" si="1"/>
        <v>46</v>
      </c>
      <c r="B49" s="87" t="str">
        <f>"TK.HQ"&amp;IF(AND(C49=C48,J49=J48),MID(B48,6,3),MID(B48,6,3)+1)&amp;"."&amp;RIGHT(H49,4)</f>
        <v>TK.HQ617.2019</v>
      </c>
      <c r="C49" s="96" t="s">
        <v>974</v>
      </c>
      <c r="D49" s="103">
        <v>757</v>
      </c>
      <c r="E49" s="111">
        <v>1602</v>
      </c>
      <c r="F49" s="98">
        <v>85365</v>
      </c>
      <c r="G49" s="98"/>
      <c r="H49" s="99" t="s">
        <v>26</v>
      </c>
      <c r="I49" s="107" t="s">
        <v>1018</v>
      </c>
      <c r="J49" s="103" t="s">
        <v>1017</v>
      </c>
      <c r="K49" s="97" t="str">
        <f t="shared" si="0"/>
        <v>19CN</v>
      </c>
      <c r="L49" s="110" t="s">
        <v>22</v>
      </c>
      <c r="M49" s="100"/>
    </row>
    <row r="50" spans="1:13" ht="17" x14ac:dyDescent="0.2">
      <c r="A50" s="17">
        <f t="shared" si="1"/>
        <v>47</v>
      </c>
      <c r="B50" s="87" t="str">
        <f t="shared" si="2"/>
        <v>TK.HQ617.2020</v>
      </c>
      <c r="C50" s="96" t="s">
        <v>974</v>
      </c>
      <c r="D50" s="103">
        <v>757</v>
      </c>
      <c r="E50" s="111">
        <v>1602</v>
      </c>
      <c r="F50" s="98">
        <v>85365</v>
      </c>
      <c r="G50" s="98"/>
      <c r="H50" s="99" t="s">
        <v>27</v>
      </c>
      <c r="I50" s="107" t="s">
        <v>1018</v>
      </c>
      <c r="J50" s="103" t="s">
        <v>1017</v>
      </c>
      <c r="K50" s="97" t="str">
        <f t="shared" si="0"/>
        <v>20CN</v>
      </c>
      <c r="L50" s="110" t="s">
        <v>22</v>
      </c>
      <c r="M50" s="100"/>
    </row>
    <row r="51" spans="1:13" ht="17" x14ac:dyDescent="0.2">
      <c r="A51" s="17">
        <f t="shared" si="1"/>
        <v>48</v>
      </c>
      <c r="B51" s="87" t="str">
        <f>"TK.HQ"&amp;IF(AND(C51=C50,J51=J50),MID(B50,6,3),MID(B50,6,3)+1)&amp;"."&amp;RIGHT(H51,4)</f>
        <v>TK.HQ617.2021</v>
      </c>
      <c r="C51" s="96" t="s">
        <v>974</v>
      </c>
      <c r="D51" s="103">
        <v>757</v>
      </c>
      <c r="E51" s="111">
        <v>1602</v>
      </c>
      <c r="F51" s="98">
        <v>85365</v>
      </c>
      <c r="G51" s="98"/>
      <c r="H51" s="99" t="s">
        <v>28</v>
      </c>
      <c r="I51" s="107" t="s">
        <v>1018</v>
      </c>
      <c r="J51" s="103" t="s">
        <v>1017</v>
      </c>
      <c r="K51" s="97" t="str">
        <f t="shared" si="0"/>
        <v>21CN</v>
      </c>
      <c r="L51" s="110" t="s">
        <v>22</v>
      </c>
      <c r="M51" s="100"/>
    </row>
    <row r="52" spans="1:13" ht="17" x14ac:dyDescent="0.2">
      <c r="A52" s="17">
        <f t="shared" si="1"/>
        <v>49</v>
      </c>
      <c r="B52" s="87" t="str">
        <f>"TK.HQ"&amp;IF(AND(C52=C51,J52=J51),MID(B51,6,3),MID(B51,6,3)+1)&amp;"."&amp;RIGHT(H52,4)</f>
        <v>TK.HQ618.2019</v>
      </c>
      <c r="C52" s="96" t="s">
        <v>1019</v>
      </c>
      <c r="D52" s="103">
        <v>757</v>
      </c>
      <c r="E52" s="111">
        <v>1602</v>
      </c>
      <c r="F52" s="98">
        <v>19925</v>
      </c>
      <c r="G52" s="98"/>
      <c r="H52" s="99" t="s">
        <v>26</v>
      </c>
      <c r="I52" s="106" t="s">
        <v>1021</v>
      </c>
      <c r="J52" s="103" t="s">
        <v>1020</v>
      </c>
      <c r="K52" s="97" t="str">
        <f t="shared" si="0"/>
        <v>19CN</v>
      </c>
      <c r="L52" s="110" t="s">
        <v>22</v>
      </c>
      <c r="M52" s="100"/>
    </row>
    <row r="53" spans="1:13" ht="17" x14ac:dyDescent="0.2">
      <c r="A53" s="17">
        <f t="shared" si="1"/>
        <v>50</v>
      </c>
      <c r="B53" s="87" t="str">
        <f t="shared" si="2"/>
        <v>TK.HQ618.2020</v>
      </c>
      <c r="C53" s="96" t="s">
        <v>1019</v>
      </c>
      <c r="D53" s="103">
        <v>757</v>
      </c>
      <c r="E53" s="111">
        <v>1602</v>
      </c>
      <c r="F53" s="98">
        <v>239100</v>
      </c>
      <c r="G53" s="98"/>
      <c r="H53" s="99" t="s">
        <v>27</v>
      </c>
      <c r="I53" s="106" t="s">
        <v>1021</v>
      </c>
      <c r="J53" s="103" t="s">
        <v>1020</v>
      </c>
      <c r="K53" s="97" t="str">
        <f t="shared" si="0"/>
        <v>20CN</v>
      </c>
      <c r="L53" s="110" t="s">
        <v>22</v>
      </c>
      <c r="M53" s="100"/>
    </row>
    <row r="54" spans="1:13" ht="17" x14ac:dyDescent="0.2">
      <c r="A54" s="17">
        <f t="shared" si="1"/>
        <v>51</v>
      </c>
      <c r="B54" s="87" t="str">
        <f t="shared" si="2"/>
        <v>TK.HQ618.2021</v>
      </c>
      <c r="C54" s="96" t="s">
        <v>1019</v>
      </c>
      <c r="D54" s="103">
        <v>757</v>
      </c>
      <c r="E54" s="111">
        <v>1602</v>
      </c>
      <c r="F54" s="98">
        <v>239100</v>
      </c>
      <c r="G54" s="98"/>
      <c r="H54" s="99" t="s">
        <v>28</v>
      </c>
      <c r="I54" s="106" t="s">
        <v>1021</v>
      </c>
      <c r="J54" s="103" t="s">
        <v>1020</v>
      </c>
      <c r="K54" s="97" t="str">
        <f t="shared" si="0"/>
        <v>21CN</v>
      </c>
      <c r="L54" s="110" t="s">
        <v>22</v>
      </c>
      <c r="M54" s="100"/>
    </row>
    <row r="55" spans="1:13" s="41" customFormat="1" ht="17" x14ac:dyDescent="0.2">
      <c r="A55" s="116">
        <f t="shared" si="1"/>
        <v>52</v>
      </c>
      <c r="B55" s="117" t="str">
        <f t="shared" si="2"/>
        <v>TK.HQ619.2018</v>
      </c>
      <c r="C55" s="118" t="s">
        <v>1022</v>
      </c>
      <c r="D55" s="119">
        <v>757</v>
      </c>
      <c r="E55" s="120">
        <v>1602</v>
      </c>
      <c r="F55" s="121">
        <f>F56*10/12</f>
        <v>17937.5</v>
      </c>
      <c r="G55" s="121"/>
      <c r="H55" s="122" t="s">
        <v>25</v>
      </c>
      <c r="I55" s="123"/>
      <c r="J55" s="119" t="s">
        <v>1024</v>
      </c>
      <c r="K55" s="124" t="str">
        <f t="shared" ref="K55:K118" si="4">RIGHT(H55,2)&amp;"CN"</f>
        <v>18CN</v>
      </c>
      <c r="L55" s="110"/>
      <c r="M55" s="125"/>
    </row>
    <row r="56" spans="1:13" ht="17" x14ac:dyDescent="0.2">
      <c r="A56" s="17">
        <f t="shared" si="1"/>
        <v>53</v>
      </c>
      <c r="B56" s="87" t="str">
        <f t="shared" si="2"/>
        <v>TK.HQ619.2019</v>
      </c>
      <c r="C56" s="96" t="s">
        <v>1022</v>
      </c>
      <c r="D56" s="103">
        <v>757</v>
      </c>
      <c r="E56" s="111">
        <v>1602</v>
      </c>
      <c r="F56" s="98">
        <v>21525</v>
      </c>
      <c r="G56" s="98"/>
      <c r="H56" s="99" t="s">
        <v>26</v>
      </c>
      <c r="I56" s="106"/>
      <c r="J56" s="103" t="s">
        <v>1024</v>
      </c>
      <c r="K56" s="97" t="str">
        <f t="shared" si="4"/>
        <v>19CN</v>
      </c>
      <c r="L56" s="110"/>
      <c r="M56" s="100"/>
    </row>
    <row r="57" spans="1:13" ht="17" x14ac:dyDescent="0.2">
      <c r="A57" s="17">
        <f t="shared" si="1"/>
        <v>54</v>
      </c>
      <c r="B57" s="87" t="str">
        <f t="shared" si="2"/>
        <v>TK.HQ619.2020</v>
      </c>
      <c r="C57" s="96" t="s">
        <v>1022</v>
      </c>
      <c r="D57" s="103">
        <v>757</v>
      </c>
      <c r="E57" s="111">
        <v>1602</v>
      </c>
      <c r="F57" s="98">
        <v>21525</v>
      </c>
      <c r="G57" s="98"/>
      <c r="H57" s="99" t="s">
        <v>27</v>
      </c>
      <c r="I57" s="106"/>
      <c r="J57" s="103" t="s">
        <v>1024</v>
      </c>
      <c r="K57" s="97" t="str">
        <f t="shared" si="4"/>
        <v>20CN</v>
      </c>
      <c r="L57" s="110"/>
      <c r="M57" s="100"/>
    </row>
    <row r="58" spans="1:13" ht="17" x14ac:dyDescent="0.2">
      <c r="A58" s="17">
        <f t="shared" si="1"/>
        <v>55</v>
      </c>
      <c r="B58" s="87" t="str">
        <f t="shared" si="2"/>
        <v>TK.HQ619.2021</v>
      </c>
      <c r="C58" s="96" t="s">
        <v>1022</v>
      </c>
      <c r="D58" s="103">
        <v>757</v>
      </c>
      <c r="E58" s="111">
        <v>1602</v>
      </c>
      <c r="F58" s="98">
        <v>21525</v>
      </c>
      <c r="G58" s="98"/>
      <c r="H58" s="99" t="s">
        <v>28</v>
      </c>
      <c r="I58" s="106"/>
      <c r="J58" s="103" t="s">
        <v>1024</v>
      </c>
      <c r="K58" s="97" t="str">
        <f t="shared" si="4"/>
        <v>21CN</v>
      </c>
      <c r="L58" s="110"/>
      <c r="M58" s="100"/>
    </row>
    <row r="59" spans="1:13" ht="17" x14ac:dyDescent="0.2">
      <c r="A59" s="17">
        <f t="shared" si="1"/>
        <v>56</v>
      </c>
      <c r="B59" s="87" t="str">
        <f t="shared" si="2"/>
        <v>TK.HQ620.2022</v>
      </c>
      <c r="C59" s="96" t="s">
        <v>1028</v>
      </c>
      <c r="D59" s="103">
        <v>757</v>
      </c>
      <c r="E59" s="111">
        <v>1602</v>
      </c>
      <c r="F59" s="98">
        <f>-208044*4/12</f>
        <v>-69348</v>
      </c>
      <c r="G59" s="98"/>
      <c r="H59" s="99" t="s">
        <v>29</v>
      </c>
      <c r="I59" s="106"/>
      <c r="J59" s="103" t="s">
        <v>1030</v>
      </c>
      <c r="K59" s="97" t="str">
        <f t="shared" si="4"/>
        <v>22CN</v>
      </c>
      <c r="L59" s="110"/>
      <c r="M59" s="100"/>
    </row>
    <row r="60" spans="1:13" ht="17" x14ac:dyDescent="0.2">
      <c r="A60" s="17">
        <f t="shared" si="1"/>
        <v>57</v>
      </c>
      <c r="B60" s="87" t="str">
        <f t="shared" si="2"/>
        <v>TK.HQ621.2022</v>
      </c>
      <c r="C60" s="96" t="s">
        <v>1031</v>
      </c>
      <c r="D60" s="103">
        <v>757</v>
      </c>
      <c r="E60" s="111">
        <v>1602</v>
      </c>
      <c r="F60" s="98">
        <f>-263010*3/12</f>
        <v>-65752.5</v>
      </c>
      <c r="G60" s="98"/>
      <c r="H60" s="99" t="s">
        <v>29</v>
      </c>
      <c r="I60" s="106"/>
      <c r="J60" s="103" t="s">
        <v>1032</v>
      </c>
      <c r="K60" s="97" t="str">
        <f t="shared" si="4"/>
        <v>22CN</v>
      </c>
      <c r="L60" s="110"/>
      <c r="M60" s="100"/>
    </row>
    <row r="61" spans="1:13" ht="17" x14ac:dyDescent="0.2">
      <c r="A61" s="17">
        <f t="shared" si="1"/>
        <v>58</v>
      </c>
      <c r="B61" s="87" t="str">
        <f t="shared" si="2"/>
        <v>TK.HQ622.2023</v>
      </c>
      <c r="C61" s="96" t="s">
        <v>1033</v>
      </c>
      <c r="D61" s="103">
        <v>757</v>
      </c>
      <c r="E61" s="111">
        <v>1602</v>
      </c>
      <c r="F61" s="98">
        <f>-251055*9/12</f>
        <v>-188291.25</v>
      </c>
      <c r="G61" s="98"/>
      <c r="H61" s="99" t="s">
        <v>30</v>
      </c>
      <c r="I61" s="106"/>
      <c r="J61" s="103" t="s">
        <v>1035</v>
      </c>
      <c r="K61" s="97" t="str">
        <f t="shared" si="4"/>
        <v>23CN</v>
      </c>
      <c r="L61" s="110"/>
      <c r="M61" s="100"/>
    </row>
    <row r="62" spans="1:13" ht="17" x14ac:dyDescent="0.2">
      <c r="A62" s="17">
        <f t="shared" si="1"/>
        <v>59</v>
      </c>
      <c r="B62" s="87" t="str">
        <f t="shared" si="2"/>
        <v>TK.HQ623.2018</v>
      </c>
      <c r="C62" s="96" t="s">
        <v>1036</v>
      </c>
      <c r="D62" s="103">
        <v>757</v>
      </c>
      <c r="E62" s="111">
        <v>1602</v>
      </c>
      <c r="F62" s="98">
        <v>21941</v>
      </c>
      <c r="G62" s="98"/>
      <c r="H62" s="99" t="s">
        <v>25</v>
      </c>
      <c r="I62" s="106"/>
      <c r="J62" s="103" t="s">
        <v>1037</v>
      </c>
      <c r="K62" s="97" t="str">
        <f t="shared" si="4"/>
        <v>18CN</v>
      </c>
      <c r="L62" s="110"/>
      <c r="M62" s="100"/>
    </row>
    <row r="63" spans="1:13" ht="17" x14ac:dyDescent="0.2">
      <c r="A63" s="17">
        <f t="shared" si="1"/>
        <v>60</v>
      </c>
      <c r="B63" s="87" t="str">
        <f t="shared" si="2"/>
        <v>TK.HQ623.2019</v>
      </c>
      <c r="C63" s="96" t="s">
        <v>1036</v>
      </c>
      <c r="D63" s="103">
        <v>757</v>
      </c>
      <c r="E63" s="111">
        <v>1602</v>
      </c>
      <c r="F63" s="98">
        <v>21941</v>
      </c>
      <c r="G63" s="98"/>
      <c r="H63" s="99" t="s">
        <v>26</v>
      </c>
      <c r="I63" s="106"/>
      <c r="J63" s="103" t="s">
        <v>1037</v>
      </c>
      <c r="K63" s="97" t="str">
        <f t="shared" si="4"/>
        <v>19CN</v>
      </c>
      <c r="L63" s="110"/>
      <c r="M63" s="100"/>
    </row>
    <row r="64" spans="1:13" ht="17" x14ac:dyDescent="0.2">
      <c r="A64" s="17">
        <f t="shared" si="1"/>
        <v>61</v>
      </c>
      <c r="B64" s="87" t="str">
        <f t="shared" si="2"/>
        <v>TK.HQ623.2020</v>
      </c>
      <c r="C64" s="96" t="s">
        <v>1036</v>
      </c>
      <c r="D64" s="103">
        <v>757</v>
      </c>
      <c r="E64" s="111">
        <v>1602</v>
      </c>
      <c r="F64" s="98">
        <v>21941</v>
      </c>
      <c r="G64" s="98"/>
      <c r="H64" s="99" t="s">
        <v>27</v>
      </c>
      <c r="I64" s="106"/>
      <c r="J64" s="103" t="s">
        <v>1037</v>
      </c>
      <c r="K64" s="97" t="str">
        <f t="shared" si="4"/>
        <v>20CN</v>
      </c>
      <c r="L64" s="110"/>
      <c r="M64" s="100"/>
    </row>
    <row r="65" spans="1:13" ht="17" x14ac:dyDescent="0.2">
      <c r="A65" s="17">
        <f t="shared" si="1"/>
        <v>62</v>
      </c>
      <c r="B65" s="87" t="str">
        <f t="shared" si="2"/>
        <v>TK.HQ623.2021</v>
      </c>
      <c r="C65" s="96" t="s">
        <v>1036</v>
      </c>
      <c r="D65" s="103">
        <v>757</v>
      </c>
      <c r="E65" s="111">
        <v>1602</v>
      </c>
      <c r="F65" s="98">
        <v>21941</v>
      </c>
      <c r="G65" s="98"/>
      <c r="H65" s="99" t="s">
        <v>28</v>
      </c>
      <c r="I65" s="106"/>
      <c r="J65" s="103" t="s">
        <v>1037</v>
      </c>
      <c r="K65" s="97" t="str">
        <f t="shared" si="4"/>
        <v>21CN</v>
      </c>
      <c r="L65" s="110"/>
      <c r="M65" s="100"/>
    </row>
    <row r="66" spans="1:13" ht="17" x14ac:dyDescent="0.2">
      <c r="A66" s="17">
        <f t="shared" si="1"/>
        <v>63</v>
      </c>
      <c r="B66" s="87" t="str">
        <f t="shared" si="2"/>
        <v>TK.HQ624.2019</v>
      </c>
      <c r="C66" s="96" t="s">
        <v>1038</v>
      </c>
      <c r="D66" s="103">
        <v>757</v>
      </c>
      <c r="E66" s="111">
        <v>1602</v>
      </c>
      <c r="F66" s="98">
        <v>91738</v>
      </c>
      <c r="G66" s="98"/>
      <c r="H66" s="99" t="s">
        <v>26</v>
      </c>
      <c r="I66" s="106"/>
      <c r="J66" s="103" t="s">
        <v>1039</v>
      </c>
      <c r="K66" s="97" t="str">
        <f t="shared" si="4"/>
        <v>19CN</v>
      </c>
      <c r="L66" s="110"/>
      <c r="M66" s="100"/>
    </row>
    <row r="67" spans="1:13" ht="17" x14ac:dyDescent="0.2">
      <c r="A67" s="17">
        <f t="shared" si="1"/>
        <v>64</v>
      </c>
      <c r="B67" s="87" t="str">
        <f t="shared" si="2"/>
        <v>TK.HQ624.2020</v>
      </c>
      <c r="C67" s="96" t="s">
        <v>1038</v>
      </c>
      <c r="D67" s="103">
        <v>757</v>
      </c>
      <c r="E67" s="111">
        <v>1602</v>
      </c>
      <c r="F67" s="98">
        <v>110085</v>
      </c>
      <c r="G67" s="98"/>
      <c r="H67" s="99" t="s">
        <v>27</v>
      </c>
      <c r="I67" s="106"/>
      <c r="J67" s="103" t="s">
        <v>1039</v>
      </c>
      <c r="K67" s="97" t="str">
        <f t="shared" si="4"/>
        <v>20CN</v>
      </c>
      <c r="L67" s="110"/>
      <c r="M67" s="100"/>
    </row>
    <row r="68" spans="1:13" ht="17" x14ac:dyDescent="0.2">
      <c r="A68" s="17">
        <f t="shared" si="1"/>
        <v>65</v>
      </c>
      <c r="B68" s="87" t="str">
        <f t="shared" si="2"/>
        <v>TK.HQ624.2021</v>
      </c>
      <c r="C68" s="96" t="s">
        <v>1038</v>
      </c>
      <c r="D68" s="103">
        <v>757</v>
      </c>
      <c r="E68" s="111">
        <v>1602</v>
      </c>
      <c r="F68" s="98">
        <v>110085</v>
      </c>
      <c r="G68" s="98"/>
      <c r="H68" s="99" t="s">
        <v>28</v>
      </c>
      <c r="I68" s="106"/>
      <c r="J68" s="103" t="s">
        <v>1039</v>
      </c>
      <c r="K68" s="97" t="str">
        <f t="shared" si="4"/>
        <v>21CN</v>
      </c>
      <c r="L68" s="110"/>
      <c r="M68" s="100"/>
    </row>
    <row r="69" spans="1:13" ht="17" x14ac:dyDescent="0.2">
      <c r="A69" s="17">
        <f t="shared" si="1"/>
        <v>66</v>
      </c>
      <c r="B69" s="87" t="str">
        <f t="shared" si="2"/>
        <v>TK.HQ625.2023</v>
      </c>
      <c r="C69" s="96" t="s">
        <v>1040</v>
      </c>
      <c r="D69" s="103">
        <v>757</v>
      </c>
      <c r="E69" s="111">
        <v>1602</v>
      </c>
      <c r="F69" s="98">
        <f>-251055*11/12</f>
        <v>-230133.75</v>
      </c>
      <c r="G69" s="98"/>
      <c r="H69" s="99" t="s">
        <v>30</v>
      </c>
      <c r="I69" s="106"/>
      <c r="J69" s="103" t="s">
        <v>1041</v>
      </c>
      <c r="K69" s="97" t="str">
        <f t="shared" si="4"/>
        <v>23CN</v>
      </c>
      <c r="L69" s="110"/>
      <c r="M69" s="100"/>
    </row>
    <row r="70" spans="1:13" ht="17" x14ac:dyDescent="0.2">
      <c r="A70" s="17">
        <f t="shared" ref="A70:A133" si="5">A69+1</f>
        <v>67</v>
      </c>
      <c r="B70" s="87" t="str">
        <f t="shared" si="2"/>
        <v>TK.HQ626.2024</v>
      </c>
      <c r="C70" s="96" t="s">
        <v>1042</v>
      </c>
      <c r="D70" s="103">
        <v>757</v>
      </c>
      <c r="E70" s="111">
        <v>1602</v>
      </c>
      <c r="F70" s="98">
        <f>-108542*1/12</f>
        <v>-9045.1666666666661</v>
      </c>
      <c r="G70" s="98"/>
      <c r="H70" s="99" t="s">
        <v>821</v>
      </c>
      <c r="I70" s="106"/>
      <c r="J70" s="103" t="s">
        <v>1043</v>
      </c>
      <c r="K70" s="97" t="str">
        <f t="shared" si="4"/>
        <v>24CN</v>
      </c>
      <c r="L70" s="110"/>
      <c r="M70" s="100"/>
    </row>
    <row r="71" spans="1:13" ht="17" x14ac:dyDescent="0.2">
      <c r="A71" s="17">
        <f t="shared" si="5"/>
        <v>68</v>
      </c>
      <c r="B71" s="87" t="str">
        <f t="shared" ref="B71:B134" si="6">"TK.HQ"&amp;IF(AND(C71=C70,J71=J70),MID(B70,6,3),MID(B70,6,3)+1)&amp;"."&amp;RIGHT(H71,4)</f>
        <v>TK.HQ627.2018</v>
      </c>
      <c r="C71" s="96" t="s">
        <v>1044</v>
      </c>
      <c r="D71" s="103">
        <v>757</v>
      </c>
      <c r="E71" s="111">
        <v>1602</v>
      </c>
      <c r="F71" s="98">
        <v>37263</v>
      </c>
      <c r="G71" s="98"/>
      <c r="H71" s="99" t="s">
        <v>25</v>
      </c>
      <c r="I71" s="106"/>
      <c r="J71" s="103" t="s">
        <v>1045</v>
      </c>
      <c r="K71" s="97" t="str">
        <f t="shared" si="4"/>
        <v>18CN</v>
      </c>
      <c r="L71" s="110"/>
      <c r="M71" s="100"/>
    </row>
    <row r="72" spans="1:13" ht="17" x14ac:dyDescent="0.2">
      <c r="A72" s="17">
        <f t="shared" si="5"/>
        <v>69</v>
      </c>
      <c r="B72" s="87" t="str">
        <f t="shared" si="6"/>
        <v>TK.HQ627.2019</v>
      </c>
      <c r="C72" s="96" t="s">
        <v>1044</v>
      </c>
      <c r="D72" s="103">
        <v>757</v>
      </c>
      <c r="E72" s="111">
        <v>1602</v>
      </c>
      <c r="F72" s="98">
        <v>89430</v>
      </c>
      <c r="G72" s="98"/>
      <c r="H72" s="99" t="s">
        <v>26</v>
      </c>
      <c r="I72" s="106"/>
      <c r="J72" s="103" t="s">
        <v>1045</v>
      </c>
      <c r="K72" s="97" t="str">
        <f t="shared" si="4"/>
        <v>19CN</v>
      </c>
      <c r="L72" s="110"/>
      <c r="M72" s="100"/>
    </row>
    <row r="73" spans="1:13" ht="17" x14ac:dyDescent="0.2">
      <c r="A73" s="17">
        <f t="shared" si="5"/>
        <v>70</v>
      </c>
      <c r="B73" s="87" t="str">
        <f t="shared" si="6"/>
        <v>TK.HQ627.2020</v>
      </c>
      <c r="C73" s="96" t="s">
        <v>1044</v>
      </c>
      <c r="D73" s="103">
        <v>757</v>
      </c>
      <c r="E73" s="111">
        <v>1602</v>
      </c>
      <c r="F73" s="98">
        <v>89430</v>
      </c>
      <c r="G73" s="98"/>
      <c r="H73" s="99" t="s">
        <v>27</v>
      </c>
      <c r="I73" s="106"/>
      <c r="J73" s="103" t="s">
        <v>1045</v>
      </c>
      <c r="K73" s="97" t="str">
        <f t="shared" si="4"/>
        <v>20CN</v>
      </c>
      <c r="L73" s="110"/>
      <c r="M73" s="100"/>
    </row>
    <row r="74" spans="1:13" ht="17" x14ac:dyDescent="0.2">
      <c r="A74" s="17">
        <f t="shared" si="5"/>
        <v>71</v>
      </c>
      <c r="B74" s="87" t="str">
        <f t="shared" si="6"/>
        <v>TK.HQ627.2021</v>
      </c>
      <c r="C74" s="96" t="s">
        <v>1044</v>
      </c>
      <c r="D74" s="103">
        <v>757</v>
      </c>
      <c r="E74" s="111">
        <v>1602</v>
      </c>
      <c r="F74" s="98">
        <v>89430</v>
      </c>
      <c r="G74" s="98"/>
      <c r="H74" s="99" t="s">
        <v>28</v>
      </c>
      <c r="I74" s="106"/>
      <c r="J74" s="103" t="s">
        <v>1045</v>
      </c>
      <c r="K74" s="97" t="str">
        <f t="shared" si="4"/>
        <v>21CN</v>
      </c>
      <c r="L74" s="110"/>
      <c r="M74" s="100"/>
    </row>
    <row r="75" spans="1:13" ht="17" x14ac:dyDescent="0.2">
      <c r="A75" s="17">
        <f t="shared" si="5"/>
        <v>72</v>
      </c>
      <c r="B75" s="87" t="str">
        <f t="shared" si="6"/>
        <v>TK.HQ628.2018</v>
      </c>
      <c r="C75" s="96" t="s">
        <v>1044</v>
      </c>
      <c r="D75" s="103">
        <v>757</v>
      </c>
      <c r="E75" s="111">
        <v>1602</v>
      </c>
      <c r="F75" s="98">
        <v>37263</v>
      </c>
      <c r="G75" s="98"/>
      <c r="H75" s="99" t="s">
        <v>25</v>
      </c>
      <c r="I75" s="106"/>
      <c r="J75" s="103" t="s">
        <v>1046</v>
      </c>
      <c r="K75" s="97" t="str">
        <f t="shared" si="4"/>
        <v>18CN</v>
      </c>
      <c r="L75" s="110"/>
      <c r="M75" s="100"/>
    </row>
    <row r="76" spans="1:13" ht="17" x14ac:dyDescent="0.2">
      <c r="A76" s="17">
        <f t="shared" si="5"/>
        <v>73</v>
      </c>
      <c r="B76" s="87" t="str">
        <f t="shared" si="6"/>
        <v>TK.HQ628.2019</v>
      </c>
      <c r="C76" s="96" t="s">
        <v>1044</v>
      </c>
      <c r="D76" s="103">
        <v>757</v>
      </c>
      <c r="E76" s="111">
        <v>1602</v>
      </c>
      <c r="F76" s="98">
        <v>89430</v>
      </c>
      <c r="G76" s="98"/>
      <c r="H76" s="99" t="s">
        <v>26</v>
      </c>
      <c r="I76" s="106"/>
      <c r="J76" s="103" t="s">
        <v>1046</v>
      </c>
      <c r="K76" s="97" t="str">
        <f t="shared" si="4"/>
        <v>19CN</v>
      </c>
      <c r="L76" s="110"/>
      <c r="M76" s="100"/>
    </row>
    <row r="77" spans="1:13" ht="17" x14ac:dyDescent="0.2">
      <c r="A77" s="17">
        <f t="shared" si="5"/>
        <v>74</v>
      </c>
      <c r="B77" s="87" t="str">
        <f t="shared" si="6"/>
        <v>TK.HQ628.2020</v>
      </c>
      <c r="C77" s="96" t="s">
        <v>1044</v>
      </c>
      <c r="D77" s="103">
        <v>757</v>
      </c>
      <c r="E77" s="111">
        <v>1602</v>
      </c>
      <c r="F77" s="98">
        <v>89430</v>
      </c>
      <c r="G77" s="98"/>
      <c r="H77" s="99" t="s">
        <v>27</v>
      </c>
      <c r="I77" s="106"/>
      <c r="J77" s="103" t="s">
        <v>1046</v>
      </c>
      <c r="K77" s="97" t="str">
        <f t="shared" si="4"/>
        <v>20CN</v>
      </c>
      <c r="L77" s="110"/>
      <c r="M77" s="100"/>
    </row>
    <row r="78" spans="1:13" ht="17" x14ac:dyDescent="0.2">
      <c r="A78" s="17">
        <f t="shared" si="5"/>
        <v>75</v>
      </c>
      <c r="B78" s="87" t="str">
        <f t="shared" si="6"/>
        <v>TK.HQ628.2021</v>
      </c>
      <c r="C78" s="96" t="s">
        <v>1044</v>
      </c>
      <c r="D78" s="103">
        <v>757</v>
      </c>
      <c r="E78" s="111">
        <v>1602</v>
      </c>
      <c r="F78" s="98">
        <v>89430</v>
      </c>
      <c r="G78" s="98"/>
      <c r="H78" s="99" t="s">
        <v>28</v>
      </c>
      <c r="I78" s="106"/>
      <c r="J78" s="103" t="s">
        <v>1046</v>
      </c>
      <c r="K78" s="97" t="str">
        <f t="shared" si="4"/>
        <v>21CN</v>
      </c>
      <c r="L78" s="110"/>
      <c r="M78" s="100"/>
    </row>
    <row r="79" spans="1:13" ht="17" x14ac:dyDescent="0.2">
      <c r="A79" s="17">
        <f t="shared" si="5"/>
        <v>76</v>
      </c>
      <c r="B79" s="87" t="str">
        <f t="shared" si="6"/>
        <v>TK.HQ629.2018</v>
      </c>
      <c r="C79" s="96" t="s">
        <v>1044</v>
      </c>
      <c r="D79" s="103">
        <v>757</v>
      </c>
      <c r="E79" s="111">
        <v>1602</v>
      </c>
      <c r="F79" s="98">
        <v>37263</v>
      </c>
      <c r="G79" s="98"/>
      <c r="H79" s="99" t="s">
        <v>25</v>
      </c>
      <c r="I79" s="106"/>
      <c r="J79" s="103" t="s">
        <v>1047</v>
      </c>
      <c r="K79" s="97" t="str">
        <f t="shared" si="4"/>
        <v>18CN</v>
      </c>
      <c r="L79" s="110"/>
      <c r="M79" s="100"/>
    </row>
    <row r="80" spans="1:13" ht="17" x14ac:dyDescent="0.2">
      <c r="A80" s="17">
        <f t="shared" si="5"/>
        <v>77</v>
      </c>
      <c r="B80" s="87" t="str">
        <f t="shared" si="6"/>
        <v>TK.HQ629.2019</v>
      </c>
      <c r="C80" s="96" t="s">
        <v>1044</v>
      </c>
      <c r="D80" s="103">
        <v>757</v>
      </c>
      <c r="E80" s="111">
        <v>1602</v>
      </c>
      <c r="F80" s="98">
        <v>89430</v>
      </c>
      <c r="G80" s="98"/>
      <c r="H80" s="99" t="s">
        <v>26</v>
      </c>
      <c r="I80" s="106"/>
      <c r="J80" s="103" t="s">
        <v>1047</v>
      </c>
      <c r="K80" s="97" t="str">
        <f t="shared" si="4"/>
        <v>19CN</v>
      </c>
      <c r="L80" s="110"/>
      <c r="M80" s="100"/>
    </row>
    <row r="81" spans="1:13" ht="17" x14ac:dyDescent="0.2">
      <c r="A81" s="17">
        <f t="shared" si="5"/>
        <v>78</v>
      </c>
      <c r="B81" s="87" t="str">
        <f t="shared" si="6"/>
        <v>TK.HQ629.2020</v>
      </c>
      <c r="C81" s="96" t="s">
        <v>1044</v>
      </c>
      <c r="D81" s="103">
        <v>757</v>
      </c>
      <c r="E81" s="111">
        <v>1602</v>
      </c>
      <c r="F81" s="98">
        <v>89430</v>
      </c>
      <c r="G81" s="98"/>
      <c r="H81" s="99" t="s">
        <v>27</v>
      </c>
      <c r="I81" s="106"/>
      <c r="J81" s="103" t="s">
        <v>1047</v>
      </c>
      <c r="K81" s="97" t="str">
        <f t="shared" si="4"/>
        <v>20CN</v>
      </c>
      <c r="L81" s="110"/>
      <c r="M81" s="100"/>
    </row>
    <row r="82" spans="1:13" ht="17" x14ac:dyDescent="0.2">
      <c r="A82" s="17">
        <f t="shared" si="5"/>
        <v>79</v>
      </c>
      <c r="B82" s="87" t="str">
        <f t="shared" si="6"/>
        <v>TK.HQ629.2021</v>
      </c>
      <c r="C82" s="96" t="s">
        <v>1044</v>
      </c>
      <c r="D82" s="103">
        <v>757</v>
      </c>
      <c r="E82" s="111">
        <v>1602</v>
      </c>
      <c r="F82" s="98">
        <v>89430</v>
      </c>
      <c r="G82" s="98"/>
      <c r="H82" s="99" t="s">
        <v>28</v>
      </c>
      <c r="I82" s="106"/>
      <c r="J82" s="103" t="s">
        <v>1047</v>
      </c>
      <c r="K82" s="97" t="str">
        <f t="shared" si="4"/>
        <v>21CN</v>
      </c>
      <c r="L82" s="110"/>
      <c r="M82" s="100"/>
    </row>
    <row r="83" spans="1:13" ht="17" x14ac:dyDescent="0.2">
      <c r="A83" s="17">
        <f t="shared" si="5"/>
        <v>80</v>
      </c>
      <c r="B83" s="87" t="str">
        <f t="shared" si="6"/>
        <v>TK.HQ630.2022</v>
      </c>
      <c r="C83" s="96" t="s">
        <v>1048</v>
      </c>
      <c r="D83" s="103">
        <v>757</v>
      </c>
      <c r="E83" s="111">
        <v>1602</v>
      </c>
      <c r="F83" s="98">
        <f>-70671*7/12</f>
        <v>-41224.75</v>
      </c>
      <c r="G83" s="98"/>
      <c r="H83" s="99" t="s">
        <v>29</v>
      </c>
      <c r="I83" s="106"/>
      <c r="J83" s="103" t="s">
        <v>1049</v>
      </c>
      <c r="K83" s="97" t="str">
        <f t="shared" si="4"/>
        <v>22CN</v>
      </c>
      <c r="L83" s="110"/>
      <c r="M83" s="100"/>
    </row>
    <row r="84" spans="1:13" ht="17" x14ac:dyDescent="0.2">
      <c r="A84" s="17">
        <f t="shared" si="5"/>
        <v>81</v>
      </c>
      <c r="B84" s="87" t="str">
        <f t="shared" si="6"/>
        <v>TK.HQ631.2020</v>
      </c>
      <c r="C84" s="96" t="s">
        <v>1050</v>
      </c>
      <c r="D84" s="103">
        <v>757</v>
      </c>
      <c r="E84" s="111">
        <v>1602</v>
      </c>
      <c r="F84" s="98">
        <v>14228</v>
      </c>
      <c r="G84" s="98"/>
      <c r="H84" s="99" t="s">
        <v>27</v>
      </c>
      <c r="I84" s="106"/>
      <c r="J84" s="103" t="s">
        <v>1051</v>
      </c>
      <c r="K84" s="97" t="str">
        <f t="shared" si="4"/>
        <v>20CN</v>
      </c>
      <c r="L84" s="110"/>
      <c r="M84" s="100"/>
    </row>
    <row r="85" spans="1:13" ht="17" x14ac:dyDescent="0.2">
      <c r="A85" s="17">
        <f t="shared" si="5"/>
        <v>82</v>
      </c>
      <c r="B85" s="87" t="str">
        <f t="shared" si="6"/>
        <v>TK.HQ631.2021</v>
      </c>
      <c r="C85" s="96" t="s">
        <v>1050</v>
      </c>
      <c r="D85" s="103">
        <v>757</v>
      </c>
      <c r="E85" s="111">
        <v>1602</v>
      </c>
      <c r="F85" s="98">
        <v>85365</v>
      </c>
      <c r="G85" s="98"/>
      <c r="H85" s="99" t="s">
        <v>28</v>
      </c>
      <c r="I85" s="106"/>
      <c r="J85" s="103" t="s">
        <v>1051</v>
      </c>
      <c r="K85" s="97" t="str">
        <f t="shared" si="4"/>
        <v>21CN</v>
      </c>
      <c r="L85" s="110"/>
      <c r="M85" s="100"/>
    </row>
    <row r="86" spans="1:13" ht="17" x14ac:dyDescent="0.2">
      <c r="A86" s="17">
        <f t="shared" si="5"/>
        <v>83</v>
      </c>
      <c r="B86" s="87" t="str">
        <f t="shared" si="6"/>
        <v>TK.HQ632.2021</v>
      </c>
      <c r="C86" s="96" t="s">
        <v>1052</v>
      </c>
      <c r="D86" s="103">
        <v>757</v>
      </c>
      <c r="E86" s="111">
        <v>1602</v>
      </c>
      <c r="F86" s="98">
        <v>63281</v>
      </c>
      <c r="G86" s="98"/>
      <c r="H86" s="99" t="s">
        <v>28</v>
      </c>
      <c r="I86" s="106"/>
      <c r="J86" s="103" t="s">
        <v>1053</v>
      </c>
      <c r="K86" s="97" t="str">
        <f t="shared" si="4"/>
        <v>21CN</v>
      </c>
      <c r="L86" s="110"/>
      <c r="M86" s="100"/>
    </row>
    <row r="87" spans="1:13" ht="17" x14ac:dyDescent="0.2">
      <c r="A87" s="17">
        <f t="shared" si="5"/>
        <v>84</v>
      </c>
      <c r="B87" s="87" t="str">
        <f t="shared" si="6"/>
        <v>TK.HQ633.2022</v>
      </c>
      <c r="C87" s="96" t="s">
        <v>1052</v>
      </c>
      <c r="D87" s="103">
        <v>757</v>
      </c>
      <c r="E87" s="111">
        <v>1602</v>
      </c>
      <c r="F87" s="98">
        <f>-193682*10/12</f>
        <v>-161401.66666666666</v>
      </c>
      <c r="G87" s="98"/>
      <c r="H87" s="99" t="s">
        <v>29</v>
      </c>
      <c r="I87" s="106"/>
      <c r="J87" s="103" t="s">
        <v>1054</v>
      </c>
      <c r="K87" s="97" t="str">
        <f t="shared" si="4"/>
        <v>22CN</v>
      </c>
      <c r="L87" s="110"/>
      <c r="M87" s="100"/>
    </row>
    <row r="88" spans="1:13" ht="17" x14ac:dyDescent="0.2">
      <c r="A88" s="17">
        <f t="shared" si="5"/>
        <v>85</v>
      </c>
      <c r="B88" s="87" t="str">
        <f t="shared" si="6"/>
        <v>TK.HQ634.2021</v>
      </c>
      <c r="C88" s="96" t="s">
        <v>1052</v>
      </c>
      <c r="D88" s="103">
        <v>757</v>
      </c>
      <c r="E88" s="111">
        <v>1602</v>
      </c>
      <c r="F88" s="98">
        <v>28000</v>
      </c>
      <c r="G88" s="98"/>
      <c r="H88" s="99" t="s">
        <v>28</v>
      </c>
      <c r="I88" s="106"/>
      <c r="J88" s="103" t="s">
        <v>1055</v>
      </c>
      <c r="K88" s="97" t="str">
        <f t="shared" si="4"/>
        <v>21CN</v>
      </c>
      <c r="L88" s="110"/>
      <c r="M88" s="100"/>
    </row>
    <row r="89" spans="1:13" ht="17" x14ac:dyDescent="0.2">
      <c r="A89" s="17">
        <f t="shared" si="5"/>
        <v>86</v>
      </c>
      <c r="B89" s="87" t="str">
        <f t="shared" si="6"/>
        <v>TK.HQ635.2019</v>
      </c>
      <c r="C89" s="96" t="s">
        <v>1056</v>
      </c>
      <c r="D89" s="103">
        <v>757</v>
      </c>
      <c r="E89" s="111">
        <v>1602</v>
      </c>
      <c r="F89" s="98">
        <v>45450</v>
      </c>
      <c r="G89" s="98"/>
      <c r="H89" s="99" t="s">
        <v>26</v>
      </c>
      <c r="I89" s="106"/>
      <c r="J89" s="103" t="s">
        <v>1057</v>
      </c>
      <c r="K89" s="97" t="str">
        <f t="shared" si="4"/>
        <v>19CN</v>
      </c>
      <c r="L89" s="110"/>
      <c r="M89" s="100"/>
    </row>
    <row r="90" spans="1:13" ht="17" x14ac:dyDescent="0.2">
      <c r="A90" s="17">
        <f t="shared" si="5"/>
        <v>87</v>
      </c>
      <c r="B90" s="87" t="str">
        <f t="shared" si="6"/>
        <v>TK.HQ635.2020</v>
      </c>
      <c r="C90" s="96" t="s">
        <v>1056</v>
      </c>
      <c r="D90" s="103">
        <v>757</v>
      </c>
      <c r="E90" s="111">
        <v>1602</v>
      </c>
      <c r="F90" s="98">
        <v>60600</v>
      </c>
      <c r="G90" s="98"/>
      <c r="H90" s="99" t="s">
        <v>27</v>
      </c>
      <c r="I90" s="106"/>
      <c r="J90" s="103" t="s">
        <v>1057</v>
      </c>
      <c r="K90" s="97" t="str">
        <f t="shared" si="4"/>
        <v>20CN</v>
      </c>
      <c r="L90" s="110"/>
      <c r="M90" s="100"/>
    </row>
    <row r="91" spans="1:13" ht="17" x14ac:dyDescent="0.2">
      <c r="A91" s="17">
        <f t="shared" si="5"/>
        <v>88</v>
      </c>
      <c r="B91" s="87" t="str">
        <f t="shared" si="6"/>
        <v>TK.HQ635.2021</v>
      </c>
      <c r="C91" s="96" t="s">
        <v>1056</v>
      </c>
      <c r="D91" s="103">
        <v>757</v>
      </c>
      <c r="E91" s="111">
        <v>1602</v>
      </c>
      <c r="F91" s="98">
        <v>60600</v>
      </c>
      <c r="G91" s="98"/>
      <c r="H91" s="99" t="s">
        <v>28</v>
      </c>
      <c r="I91" s="106"/>
      <c r="J91" s="103" t="s">
        <v>1057</v>
      </c>
      <c r="K91" s="97" t="str">
        <f t="shared" si="4"/>
        <v>21CN</v>
      </c>
      <c r="L91" s="110"/>
      <c r="M91" s="100"/>
    </row>
    <row r="92" spans="1:13" ht="17" x14ac:dyDescent="0.2">
      <c r="A92" s="17">
        <f t="shared" si="5"/>
        <v>89</v>
      </c>
      <c r="B92" s="87" t="str">
        <f t="shared" si="6"/>
        <v>TK.HQ636.2023</v>
      </c>
      <c r="C92" s="96" t="s">
        <v>1058</v>
      </c>
      <c r="D92" s="103">
        <v>757</v>
      </c>
      <c r="E92" s="111">
        <v>1602</v>
      </c>
      <c r="F92" s="98">
        <f>-79098*10/12</f>
        <v>-65915</v>
      </c>
      <c r="G92" s="98"/>
      <c r="H92" s="99" t="s">
        <v>30</v>
      </c>
      <c r="I92" s="106"/>
      <c r="J92" s="103" t="s">
        <v>1059</v>
      </c>
      <c r="K92" s="97" t="str">
        <f t="shared" si="4"/>
        <v>23CN</v>
      </c>
      <c r="L92" s="110"/>
      <c r="M92" s="100"/>
    </row>
    <row r="93" spans="1:13" ht="17" x14ac:dyDescent="0.2">
      <c r="A93" s="17">
        <f t="shared" si="5"/>
        <v>90</v>
      </c>
      <c r="B93" s="87" t="str">
        <f t="shared" si="6"/>
        <v>TK.HQ637.2023</v>
      </c>
      <c r="C93" s="96" t="s">
        <v>1058</v>
      </c>
      <c r="D93" s="103">
        <v>757</v>
      </c>
      <c r="E93" s="111">
        <v>1602</v>
      </c>
      <c r="F93" s="98">
        <f>-73416*7/12</f>
        <v>-42826</v>
      </c>
      <c r="G93" s="98"/>
      <c r="H93" s="99" t="s">
        <v>30</v>
      </c>
      <c r="I93" s="106"/>
      <c r="J93" s="103" t="s">
        <v>1060</v>
      </c>
      <c r="K93" s="97" t="str">
        <f t="shared" si="4"/>
        <v>23CN</v>
      </c>
      <c r="L93" s="110"/>
      <c r="M93" s="100"/>
    </row>
    <row r="94" spans="1:13" ht="17" x14ac:dyDescent="0.2">
      <c r="A94" s="17">
        <f t="shared" si="5"/>
        <v>91</v>
      </c>
      <c r="B94" s="87" t="str">
        <f t="shared" si="6"/>
        <v>TK.HQ638.2023</v>
      </c>
      <c r="C94" s="96" t="s">
        <v>1058</v>
      </c>
      <c r="D94" s="103">
        <v>757</v>
      </c>
      <c r="E94" s="111">
        <v>1602</v>
      </c>
      <c r="F94" s="98">
        <f>-73799*10/12</f>
        <v>-61499.166666666664</v>
      </c>
      <c r="G94" s="98"/>
      <c r="H94" s="99" t="s">
        <v>30</v>
      </c>
      <c r="I94" s="106"/>
      <c r="J94" s="103" t="s">
        <v>1061</v>
      </c>
      <c r="K94" s="97" t="str">
        <f t="shared" si="4"/>
        <v>23CN</v>
      </c>
      <c r="L94" s="110"/>
      <c r="M94" s="100"/>
    </row>
    <row r="95" spans="1:13" ht="17" x14ac:dyDescent="0.2">
      <c r="A95" s="17">
        <f t="shared" si="5"/>
        <v>92</v>
      </c>
      <c r="B95" s="87" t="str">
        <f t="shared" si="6"/>
        <v>TK.HQ639.2023</v>
      </c>
      <c r="C95" s="96" t="s">
        <v>1058</v>
      </c>
      <c r="D95" s="103">
        <v>757</v>
      </c>
      <c r="E95" s="111">
        <v>1602</v>
      </c>
      <c r="F95" s="98">
        <f>-73416*10/12</f>
        <v>-61180</v>
      </c>
      <c r="G95" s="98"/>
      <c r="H95" s="99" t="s">
        <v>30</v>
      </c>
      <c r="I95" s="106"/>
      <c r="J95" s="103" t="s">
        <v>1062</v>
      </c>
      <c r="K95" s="97" t="str">
        <f t="shared" si="4"/>
        <v>23CN</v>
      </c>
      <c r="L95" s="110"/>
      <c r="M95" s="100"/>
    </row>
    <row r="96" spans="1:13" ht="17" x14ac:dyDescent="0.2">
      <c r="A96" s="17">
        <f t="shared" si="5"/>
        <v>93</v>
      </c>
      <c r="B96" s="87" t="str">
        <f t="shared" si="6"/>
        <v>TK.HQ640.2023</v>
      </c>
      <c r="C96" s="96" t="s">
        <v>1058</v>
      </c>
      <c r="D96" s="103">
        <v>757</v>
      </c>
      <c r="E96" s="111">
        <v>1602</v>
      </c>
      <c r="F96" s="98">
        <f>-73608*10/12</f>
        <v>-61340</v>
      </c>
      <c r="G96" s="98"/>
      <c r="H96" s="99" t="s">
        <v>30</v>
      </c>
      <c r="I96" s="106"/>
      <c r="J96" s="103" t="s">
        <v>1063</v>
      </c>
      <c r="K96" s="97" t="str">
        <f t="shared" si="4"/>
        <v>23CN</v>
      </c>
      <c r="L96" s="110"/>
      <c r="M96" s="100"/>
    </row>
    <row r="97" spans="1:13" ht="17" x14ac:dyDescent="0.2">
      <c r="A97" s="17">
        <f t="shared" si="5"/>
        <v>94</v>
      </c>
      <c r="B97" s="87" t="str">
        <f t="shared" si="6"/>
        <v>TK.HQ641.2023</v>
      </c>
      <c r="C97" s="96" t="s">
        <v>1058</v>
      </c>
      <c r="D97" s="103">
        <v>757</v>
      </c>
      <c r="E97" s="111">
        <v>1602</v>
      </c>
      <c r="F97" s="98">
        <f>-73288*10/12</f>
        <v>-61073.333333333336</v>
      </c>
      <c r="G97" s="98"/>
      <c r="H97" s="99" t="s">
        <v>30</v>
      </c>
      <c r="I97" s="106"/>
      <c r="J97" s="103" t="s">
        <v>1064</v>
      </c>
      <c r="K97" s="97" t="str">
        <f t="shared" si="4"/>
        <v>23CN</v>
      </c>
      <c r="L97" s="110"/>
      <c r="M97" s="100"/>
    </row>
    <row r="98" spans="1:13" ht="17" x14ac:dyDescent="0.2">
      <c r="A98" s="17">
        <f t="shared" si="5"/>
        <v>95</v>
      </c>
      <c r="B98" s="87" t="str">
        <f t="shared" si="6"/>
        <v>TK.HQ642.2021</v>
      </c>
      <c r="C98" s="96" t="s">
        <v>1065</v>
      </c>
      <c r="D98" s="103">
        <v>757</v>
      </c>
      <c r="E98" s="111">
        <v>1602</v>
      </c>
      <c r="F98" s="98">
        <v>28854</v>
      </c>
      <c r="G98" s="98"/>
      <c r="H98" s="99" t="s">
        <v>28</v>
      </c>
      <c r="I98" s="106"/>
      <c r="J98" s="103" t="s">
        <v>1066</v>
      </c>
      <c r="K98" s="97" t="str">
        <f t="shared" si="4"/>
        <v>21CN</v>
      </c>
      <c r="L98" s="110"/>
      <c r="M98" s="100"/>
    </row>
    <row r="99" spans="1:13" ht="17" x14ac:dyDescent="0.2">
      <c r="A99" s="17">
        <f t="shared" si="5"/>
        <v>96</v>
      </c>
      <c r="B99" s="87" t="str">
        <f t="shared" si="6"/>
        <v>TK.HQ643.2021</v>
      </c>
      <c r="C99" s="96" t="s">
        <v>1065</v>
      </c>
      <c r="D99" s="103">
        <v>757</v>
      </c>
      <c r="E99" s="111">
        <v>1602</v>
      </c>
      <c r="F99" s="98">
        <v>27814</v>
      </c>
      <c r="G99" s="98"/>
      <c r="H99" s="99" t="s">
        <v>28</v>
      </c>
      <c r="I99" s="106"/>
      <c r="J99" s="103" t="s">
        <v>1067</v>
      </c>
      <c r="K99" s="97" t="str">
        <f t="shared" si="4"/>
        <v>21CN</v>
      </c>
      <c r="L99" s="110"/>
      <c r="M99" s="100"/>
    </row>
    <row r="100" spans="1:13" ht="17" x14ac:dyDescent="0.2">
      <c r="A100" s="17">
        <f t="shared" si="5"/>
        <v>97</v>
      </c>
      <c r="B100" s="87" t="str">
        <f t="shared" si="6"/>
        <v>TK.HQ644.2021</v>
      </c>
      <c r="C100" s="96" t="s">
        <v>1068</v>
      </c>
      <c r="D100" s="103">
        <v>757</v>
      </c>
      <c r="E100" s="111">
        <v>1602</v>
      </c>
      <c r="F100" s="98">
        <v>78251</v>
      </c>
      <c r="G100" s="98"/>
      <c r="H100" s="99" t="s">
        <v>28</v>
      </c>
      <c r="I100" s="106"/>
      <c r="J100" s="103" t="s">
        <v>1069</v>
      </c>
      <c r="K100" s="97" t="str">
        <f t="shared" si="4"/>
        <v>21CN</v>
      </c>
      <c r="L100" s="110"/>
      <c r="M100" s="100"/>
    </row>
    <row r="101" spans="1:13" ht="17" x14ac:dyDescent="0.2">
      <c r="A101" s="17">
        <f t="shared" si="5"/>
        <v>98</v>
      </c>
      <c r="B101" s="87" t="str">
        <f t="shared" si="6"/>
        <v>TK.HQ645.2018</v>
      </c>
      <c r="C101" s="96" t="s">
        <v>1070</v>
      </c>
      <c r="D101" s="103">
        <v>757</v>
      </c>
      <c r="E101" s="111">
        <v>1602</v>
      </c>
      <c r="F101" s="98">
        <v>28864</v>
      </c>
      <c r="G101" s="98"/>
      <c r="H101" s="99" t="s">
        <v>25</v>
      </c>
      <c r="I101" s="106"/>
      <c r="J101" s="103" t="s">
        <v>1071</v>
      </c>
      <c r="K101" s="97" t="str">
        <f t="shared" si="4"/>
        <v>18CN</v>
      </c>
      <c r="L101" s="110"/>
      <c r="M101" s="100"/>
    </row>
    <row r="102" spans="1:13" ht="17" x14ac:dyDescent="0.2">
      <c r="A102" s="17">
        <f t="shared" si="5"/>
        <v>99</v>
      </c>
      <c r="B102" s="87" t="str">
        <f t="shared" si="6"/>
        <v>TK.HQ645.2019</v>
      </c>
      <c r="C102" s="96" t="s">
        <v>1070</v>
      </c>
      <c r="D102" s="103">
        <v>757</v>
      </c>
      <c r="E102" s="111">
        <v>1602</v>
      </c>
      <c r="F102" s="98">
        <v>115455</v>
      </c>
      <c r="G102" s="98"/>
      <c r="H102" s="99" t="s">
        <v>26</v>
      </c>
      <c r="I102" s="106"/>
      <c r="J102" s="103" t="s">
        <v>1071</v>
      </c>
      <c r="K102" s="97" t="str">
        <f t="shared" si="4"/>
        <v>19CN</v>
      </c>
      <c r="L102" s="110"/>
      <c r="M102" s="100"/>
    </row>
    <row r="103" spans="1:13" ht="17" x14ac:dyDescent="0.2">
      <c r="A103" s="17">
        <f t="shared" si="5"/>
        <v>100</v>
      </c>
      <c r="B103" s="87" t="str">
        <f t="shared" si="6"/>
        <v>TK.HQ645.2020</v>
      </c>
      <c r="C103" s="96" t="s">
        <v>1070</v>
      </c>
      <c r="D103" s="103">
        <v>757</v>
      </c>
      <c r="E103" s="111">
        <v>1602</v>
      </c>
      <c r="F103" s="98">
        <v>115455</v>
      </c>
      <c r="G103" s="98"/>
      <c r="H103" s="99" t="s">
        <v>27</v>
      </c>
      <c r="I103" s="106"/>
      <c r="J103" s="103" t="s">
        <v>1071</v>
      </c>
      <c r="K103" s="97" t="str">
        <f t="shared" si="4"/>
        <v>20CN</v>
      </c>
      <c r="L103" s="110"/>
      <c r="M103" s="100"/>
    </row>
    <row r="104" spans="1:13" ht="17" x14ac:dyDescent="0.2">
      <c r="A104" s="17">
        <f t="shared" si="5"/>
        <v>101</v>
      </c>
      <c r="B104" s="87" t="str">
        <f t="shared" si="6"/>
        <v>TK.HQ645.2021</v>
      </c>
      <c r="C104" s="96" t="s">
        <v>1070</v>
      </c>
      <c r="D104" s="103">
        <v>757</v>
      </c>
      <c r="E104" s="111">
        <v>1602</v>
      </c>
      <c r="F104" s="98">
        <v>115455</v>
      </c>
      <c r="G104" s="98"/>
      <c r="H104" s="99" t="s">
        <v>28</v>
      </c>
      <c r="I104" s="106"/>
      <c r="J104" s="103" t="s">
        <v>1071</v>
      </c>
      <c r="K104" s="97" t="str">
        <f t="shared" si="4"/>
        <v>21CN</v>
      </c>
      <c r="L104" s="110"/>
      <c r="M104" s="100"/>
    </row>
    <row r="105" spans="1:13" ht="17" x14ac:dyDescent="0.2">
      <c r="A105" s="17">
        <f t="shared" si="5"/>
        <v>102</v>
      </c>
      <c r="B105" s="87" t="str">
        <f t="shared" si="6"/>
        <v>TK.HQ646.2023</v>
      </c>
      <c r="C105" s="96" t="s">
        <v>1072</v>
      </c>
      <c r="D105" s="103">
        <v>757</v>
      </c>
      <c r="E105" s="111">
        <v>1602</v>
      </c>
      <c r="F105" s="98">
        <f>-282593*3/12</f>
        <v>-70648.25</v>
      </c>
      <c r="G105" s="98"/>
      <c r="H105" s="99" t="s">
        <v>30</v>
      </c>
      <c r="I105" s="106"/>
      <c r="J105" s="103" t="s">
        <v>1073</v>
      </c>
      <c r="K105" s="97" t="str">
        <f t="shared" si="4"/>
        <v>23CN</v>
      </c>
      <c r="L105" s="110"/>
      <c r="M105" s="100"/>
    </row>
    <row r="106" spans="1:13" ht="17" x14ac:dyDescent="0.2">
      <c r="A106" s="17">
        <f t="shared" si="5"/>
        <v>103</v>
      </c>
      <c r="B106" s="87" t="str">
        <f t="shared" si="6"/>
        <v>TK.HQ647.2018</v>
      </c>
      <c r="C106" s="96" t="s">
        <v>1072</v>
      </c>
      <c r="D106" s="103">
        <v>757</v>
      </c>
      <c r="E106" s="111">
        <v>1602</v>
      </c>
      <c r="F106" s="98">
        <v>85222</v>
      </c>
      <c r="G106" s="98"/>
      <c r="H106" s="99" t="s">
        <v>25</v>
      </c>
      <c r="I106" s="106"/>
      <c r="J106" s="103" t="s">
        <v>1074</v>
      </c>
      <c r="K106" s="97" t="str">
        <f t="shared" si="4"/>
        <v>18CN</v>
      </c>
      <c r="L106" s="110"/>
      <c r="M106" s="100"/>
    </row>
    <row r="107" spans="1:13" ht="17" x14ac:dyDescent="0.2">
      <c r="A107" s="17">
        <f t="shared" si="5"/>
        <v>104</v>
      </c>
      <c r="B107" s="87" t="str">
        <f t="shared" si="6"/>
        <v>TK.HQ647.2019</v>
      </c>
      <c r="C107" s="96" t="s">
        <v>1072</v>
      </c>
      <c r="D107" s="103">
        <v>757</v>
      </c>
      <c r="E107" s="111">
        <v>1602</v>
      </c>
      <c r="F107" s="98">
        <v>170444</v>
      </c>
      <c r="G107" s="98"/>
      <c r="H107" s="99" t="s">
        <v>26</v>
      </c>
      <c r="I107" s="106"/>
      <c r="J107" s="103" t="s">
        <v>1074</v>
      </c>
      <c r="K107" s="97" t="str">
        <f t="shared" si="4"/>
        <v>19CN</v>
      </c>
      <c r="L107" s="110"/>
      <c r="M107" s="100"/>
    </row>
    <row r="108" spans="1:13" ht="17" x14ac:dyDescent="0.2">
      <c r="A108" s="17">
        <f t="shared" si="5"/>
        <v>105</v>
      </c>
      <c r="B108" s="87" t="str">
        <f t="shared" si="6"/>
        <v>TK.HQ647.2020</v>
      </c>
      <c r="C108" s="96" t="s">
        <v>1072</v>
      </c>
      <c r="D108" s="103">
        <v>757</v>
      </c>
      <c r="E108" s="111">
        <v>1602</v>
      </c>
      <c r="F108" s="98">
        <v>170444</v>
      </c>
      <c r="G108" s="98"/>
      <c r="H108" s="99" t="s">
        <v>27</v>
      </c>
      <c r="I108" s="106"/>
      <c r="J108" s="103" t="s">
        <v>1074</v>
      </c>
      <c r="K108" s="97" t="str">
        <f t="shared" si="4"/>
        <v>20CN</v>
      </c>
      <c r="L108" s="110"/>
      <c r="M108" s="100"/>
    </row>
    <row r="109" spans="1:13" ht="17" x14ac:dyDescent="0.2">
      <c r="A109" s="17">
        <f t="shared" si="5"/>
        <v>106</v>
      </c>
      <c r="B109" s="87" t="str">
        <f t="shared" si="6"/>
        <v>TK.HQ647.2021</v>
      </c>
      <c r="C109" s="96" t="s">
        <v>1072</v>
      </c>
      <c r="D109" s="103">
        <v>757</v>
      </c>
      <c r="E109" s="111">
        <v>1602</v>
      </c>
      <c r="F109" s="98">
        <v>170444</v>
      </c>
      <c r="G109" s="98"/>
      <c r="H109" s="99" t="s">
        <v>28</v>
      </c>
      <c r="I109" s="106"/>
      <c r="J109" s="103" t="s">
        <v>1074</v>
      </c>
      <c r="K109" s="97" t="str">
        <f t="shared" si="4"/>
        <v>21CN</v>
      </c>
      <c r="L109" s="110"/>
      <c r="M109" s="100"/>
    </row>
    <row r="110" spans="1:13" ht="17" x14ac:dyDescent="0.2">
      <c r="A110" s="17">
        <f t="shared" si="5"/>
        <v>107</v>
      </c>
      <c r="B110" s="87" t="str">
        <f t="shared" si="6"/>
        <v>TK.HQ648.2021</v>
      </c>
      <c r="C110" s="96" t="s">
        <v>1072</v>
      </c>
      <c r="D110" s="103">
        <v>757</v>
      </c>
      <c r="E110" s="111">
        <v>1602</v>
      </c>
      <c r="F110" s="98">
        <v>23035</v>
      </c>
      <c r="G110" s="98"/>
      <c r="H110" s="99" t="s">
        <v>28</v>
      </c>
      <c r="I110" s="106"/>
      <c r="J110" s="103" t="s">
        <v>1075</v>
      </c>
      <c r="K110" s="97" t="str">
        <f t="shared" si="4"/>
        <v>21CN</v>
      </c>
      <c r="L110" s="110"/>
      <c r="M110" s="100"/>
    </row>
    <row r="111" spans="1:13" ht="17" x14ac:dyDescent="0.2">
      <c r="A111" s="17">
        <f t="shared" si="5"/>
        <v>108</v>
      </c>
      <c r="B111" s="87" t="str">
        <f t="shared" si="6"/>
        <v>TK.HQ649.2023</v>
      </c>
      <c r="C111" s="96" t="s">
        <v>1072</v>
      </c>
      <c r="D111" s="103">
        <v>757</v>
      </c>
      <c r="E111" s="111">
        <v>1602</v>
      </c>
      <c r="F111" s="98">
        <f>-296378*11/12</f>
        <v>-271679.83333333331</v>
      </c>
      <c r="G111" s="98"/>
      <c r="H111" s="99" t="s">
        <v>30</v>
      </c>
      <c r="I111" s="106"/>
      <c r="J111" s="103" t="s">
        <v>1076</v>
      </c>
      <c r="K111" s="97" t="str">
        <f t="shared" si="4"/>
        <v>23CN</v>
      </c>
      <c r="L111" s="110"/>
      <c r="M111" s="100"/>
    </row>
    <row r="112" spans="1:13" ht="17" x14ac:dyDescent="0.2">
      <c r="A112" s="17">
        <f t="shared" si="5"/>
        <v>109</v>
      </c>
      <c r="B112" s="87" t="str">
        <f t="shared" si="6"/>
        <v>TK.HQ650.2023</v>
      </c>
      <c r="C112" s="96" t="s">
        <v>1077</v>
      </c>
      <c r="D112" s="103">
        <v>757</v>
      </c>
      <c r="E112" s="111">
        <v>1602</v>
      </c>
      <c r="F112" s="98">
        <f>-612581*9/12</f>
        <v>-459435.75</v>
      </c>
      <c r="G112" s="98"/>
      <c r="H112" s="99" t="s">
        <v>30</v>
      </c>
      <c r="I112" s="106"/>
      <c r="J112" s="103" t="s">
        <v>1078</v>
      </c>
      <c r="K112" s="97" t="str">
        <f t="shared" si="4"/>
        <v>23CN</v>
      </c>
      <c r="L112" s="110"/>
      <c r="M112" s="100"/>
    </row>
    <row r="113" spans="1:13" ht="17" x14ac:dyDescent="0.2">
      <c r="A113" s="17">
        <f t="shared" si="5"/>
        <v>110</v>
      </c>
      <c r="B113" s="87" t="str">
        <f t="shared" si="6"/>
        <v>TK.HQ651.2021</v>
      </c>
      <c r="C113" s="96" t="s">
        <v>1079</v>
      </c>
      <c r="D113" s="103">
        <v>757</v>
      </c>
      <c r="E113" s="111">
        <v>1602</v>
      </c>
      <c r="F113" s="98">
        <v>167370</v>
      </c>
      <c r="G113" s="98"/>
      <c r="H113" s="99" t="s">
        <v>28</v>
      </c>
      <c r="I113" s="106"/>
      <c r="J113" s="103" t="s">
        <v>1080</v>
      </c>
      <c r="K113" s="97" t="str">
        <f t="shared" si="4"/>
        <v>21CN</v>
      </c>
      <c r="L113" s="110"/>
      <c r="M113" s="100"/>
    </row>
    <row r="114" spans="1:13" ht="17" x14ac:dyDescent="0.2">
      <c r="A114" s="17">
        <f t="shared" si="5"/>
        <v>111</v>
      </c>
      <c r="B114" s="87" t="str">
        <f t="shared" si="6"/>
        <v>TK.HQ652.2022</v>
      </c>
      <c r="C114" s="96" t="s">
        <v>1081</v>
      </c>
      <c r="D114" s="103">
        <v>757</v>
      </c>
      <c r="E114" s="111">
        <v>1602</v>
      </c>
      <c r="F114" s="98">
        <f>-760950*7/12</f>
        <v>-443887.5</v>
      </c>
      <c r="G114" s="98"/>
      <c r="H114" s="99" t="s">
        <v>29</v>
      </c>
      <c r="I114" s="106"/>
      <c r="J114" s="103" t="s">
        <v>1082</v>
      </c>
      <c r="K114" s="97" t="str">
        <f t="shared" si="4"/>
        <v>22CN</v>
      </c>
      <c r="L114" s="110"/>
      <c r="M114" s="100"/>
    </row>
    <row r="115" spans="1:13" s="41" customFormat="1" ht="17" x14ac:dyDescent="0.2">
      <c r="A115" s="116">
        <f t="shared" si="5"/>
        <v>112</v>
      </c>
      <c r="B115" s="117" t="str">
        <f t="shared" si="6"/>
        <v>TK.HQ653.2022</v>
      </c>
      <c r="C115" s="118">
        <v>8269738415</v>
      </c>
      <c r="D115" s="119">
        <v>757</v>
      </c>
      <c r="E115" s="120">
        <v>1602</v>
      </c>
      <c r="F115" s="121">
        <f>-189686*2/12</f>
        <v>-31614.333333333332</v>
      </c>
      <c r="G115" s="121"/>
      <c r="H115" s="122" t="s">
        <v>29</v>
      </c>
      <c r="I115" s="123"/>
      <c r="J115" s="119" t="s">
        <v>1083</v>
      </c>
      <c r="K115" s="124" t="str">
        <f t="shared" si="4"/>
        <v>22CN</v>
      </c>
      <c r="L115" s="110"/>
      <c r="M115" s="125"/>
    </row>
    <row r="116" spans="1:13" ht="17" x14ac:dyDescent="0.2">
      <c r="A116" s="17">
        <f t="shared" si="5"/>
        <v>113</v>
      </c>
      <c r="B116" s="87" t="str">
        <f t="shared" si="6"/>
        <v>TK.HQ654.2022</v>
      </c>
      <c r="C116" s="96">
        <v>8269738415</v>
      </c>
      <c r="D116" s="103">
        <v>757</v>
      </c>
      <c r="E116" s="111">
        <v>1602</v>
      </c>
      <c r="F116" s="98">
        <f>-189686*2/12</f>
        <v>-31614.333333333332</v>
      </c>
      <c r="G116" s="98"/>
      <c r="H116" s="99" t="s">
        <v>29</v>
      </c>
      <c r="I116" s="106"/>
      <c r="J116" s="103" t="s">
        <v>1084</v>
      </c>
      <c r="K116" s="97" t="str">
        <f t="shared" si="4"/>
        <v>22CN</v>
      </c>
      <c r="L116" s="110"/>
      <c r="M116" s="100"/>
    </row>
    <row r="117" spans="1:13" ht="17" x14ac:dyDescent="0.2">
      <c r="A117" s="17">
        <f t="shared" si="5"/>
        <v>114</v>
      </c>
      <c r="B117" s="87" t="str">
        <f t="shared" si="6"/>
        <v>TK.HQ655.2023</v>
      </c>
      <c r="C117" s="96">
        <v>8074050433</v>
      </c>
      <c r="D117" s="103">
        <v>757</v>
      </c>
      <c r="E117" s="111">
        <v>1602</v>
      </c>
      <c r="F117" s="98">
        <f>-184107*10/12</f>
        <v>-153422.5</v>
      </c>
      <c r="G117" s="98"/>
      <c r="H117" s="99" t="s">
        <v>30</v>
      </c>
      <c r="I117" s="106"/>
      <c r="J117" s="103" t="s">
        <v>1085</v>
      </c>
      <c r="K117" s="97" t="str">
        <f t="shared" si="4"/>
        <v>23CN</v>
      </c>
      <c r="L117" s="110"/>
      <c r="M117" s="100"/>
    </row>
    <row r="118" spans="1:13" ht="17" x14ac:dyDescent="0.2">
      <c r="A118" s="17">
        <f t="shared" si="5"/>
        <v>115</v>
      </c>
      <c r="B118" s="87" t="str">
        <f t="shared" si="6"/>
        <v>TK.HQ656.2023</v>
      </c>
      <c r="C118" s="96">
        <v>8074050433</v>
      </c>
      <c r="D118" s="103">
        <v>757</v>
      </c>
      <c r="E118" s="111">
        <v>1602</v>
      </c>
      <c r="F118" s="98">
        <f>-246074*6/12</f>
        <v>-123037</v>
      </c>
      <c r="G118" s="98"/>
      <c r="H118" s="99" t="s">
        <v>30</v>
      </c>
      <c r="I118" s="106"/>
      <c r="J118" s="103" t="s">
        <v>1086</v>
      </c>
      <c r="K118" s="97" t="str">
        <f t="shared" si="4"/>
        <v>23CN</v>
      </c>
      <c r="L118" s="110"/>
      <c r="M118" s="100"/>
    </row>
    <row r="119" spans="1:13" ht="17" x14ac:dyDescent="0.2">
      <c r="A119" s="17">
        <f t="shared" si="5"/>
        <v>116</v>
      </c>
      <c r="B119" s="87" t="str">
        <f t="shared" si="6"/>
        <v>TK.HQ657.2017</v>
      </c>
      <c r="C119" s="96">
        <v>8353547842</v>
      </c>
      <c r="D119" s="103">
        <v>757</v>
      </c>
      <c r="E119" s="111">
        <v>1602</v>
      </c>
      <c r="F119" s="98">
        <f>F120*1/12</f>
        <v>1355</v>
      </c>
      <c r="G119" s="98"/>
      <c r="H119" s="99" t="s">
        <v>24</v>
      </c>
      <c r="I119" s="106"/>
      <c r="J119" s="103" t="s">
        <v>1088</v>
      </c>
      <c r="K119" s="97" t="str">
        <f t="shared" ref="K119:K179" si="7">RIGHT(H119,2)&amp;"CN"</f>
        <v>17CN</v>
      </c>
      <c r="L119" s="110"/>
      <c r="M119" s="100"/>
    </row>
    <row r="120" spans="1:13" ht="17" x14ac:dyDescent="0.2">
      <c r="A120" s="17">
        <f t="shared" si="5"/>
        <v>117</v>
      </c>
      <c r="B120" s="87" t="str">
        <f t="shared" si="6"/>
        <v>TK.HQ657.2018</v>
      </c>
      <c r="C120" s="96">
        <v>8353547842</v>
      </c>
      <c r="D120" s="103">
        <v>757</v>
      </c>
      <c r="E120" s="111">
        <v>1602</v>
      </c>
      <c r="F120" s="98">
        <v>16260</v>
      </c>
      <c r="G120" s="98"/>
      <c r="H120" s="99" t="s">
        <v>25</v>
      </c>
      <c r="I120" s="106"/>
      <c r="J120" s="103" t="s">
        <v>1088</v>
      </c>
      <c r="K120" s="97" t="str">
        <f t="shared" si="7"/>
        <v>18CN</v>
      </c>
      <c r="L120" s="110"/>
      <c r="M120" s="100"/>
    </row>
    <row r="121" spans="1:13" ht="17" x14ac:dyDescent="0.2">
      <c r="A121" s="17">
        <f t="shared" si="5"/>
        <v>118</v>
      </c>
      <c r="B121" s="87" t="str">
        <f t="shared" si="6"/>
        <v>TK.HQ657.2019</v>
      </c>
      <c r="C121" s="96">
        <v>8353547842</v>
      </c>
      <c r="D121" s="103">
        <v>757</v>
      </c>
      <c r="E121" s="111">
        <v>1602</v>
      </c>
      <c r="F121" s="98">
        <v>16260</v>
      </c>
      <c r="G121" s="98"/>
      <c r="H121" s="99" t="s">
        <v>26</v>
      </c>
      <c r="I121" s="106"/>
      <c r="J121" s="103" t="s">
        <v>1088</v>
      </c>
      <c r="K121" s="97" t="str">
        <f t="shared" si="7"/>
        <v>19CN</v>
      </c>
      <c r="L121" s="110"/>
      <c r="M121" s="100"/>
    </row>
    <row r="122" spans="1:13" ht="17" x14ac:dyDescent="0.2">
      <c r="A122" s="17">
        <f t="shared" si="5"/>
        <v>119</v>
      </c>
      <c r="B122" s="87" t="str">
        <f t="shared" si="6"/>
        <v>TK.HQ657.2020</v>
      </c>
      <c r="C122" s="96">
        <v>8353547842</v>
      </c>
      <c r="D122" s="103">
        <v>757</v>
      </c>
      <c r="E122" s="111">
        <v>1602</v>
      </c>
      <c r="F122" s="98">
        <v>16260</v>
      </c>
      <c r="G122" s="98"/>
      <c r="H122" s="99" t="s">
        <v>27</v>
      </c>
      <c r="I122" s="106"/>
      <c r="J122" s="103" t="s">
        <v>1088</v>
      </c>
      <c r="K122" s="97" t="str">
        <f t="shared" si="7"/>
        <v>20CN</v>
      </c>
      <c r="L122" s="110"/>
      <c r="M122" s="100"/>
    </row>
    <row r="123" spans="1:13" ht="17" x14ac:dyDescent="0.2">
      <c r="A123" s="17">
        <f t="shared" si="5"/>
        <v>120</v>
      </c>
      <c r="B123" s="87" t="str">
        <f t="shared" si="6"/>
        <v>TK.HQ657.2021</v>
      </c>
      <c r="C123" s="96">
        <v>8353547842</v>
      </c>
      <c r="D123" s="103">
        <v>757</v>
      </c>
      <c r="E123" s="111">
        <v>1602</v>
      </c>
      <c r="F123" s="98">
        <v>16260</v>
      </c>
      <c r="G123" s="98"/>
      <c r="H123" s="99" t="s">
        <v>28</v>
      </c>
      <c r="I123" s="106"/>
      <c r="J123" s="103" t="s">
        <v>1088</v>
      </c>
      <c r="K123" s="97" t="str">
        <f t="shared" si="7"/>
        <v>21CN</v>
      </c>
      <c r="L123" s="110"/>
      <c r="M123" s="100"/>
    </row>
    <row r="124" spans="1:13" ht="17" x14ac:dyDescent="0.2">
      <c r="A124" s="17">
        <f t="shared" si="5"/>
        <v>121</v>
      </c>
      <c r="B124" s="87" t="str">
        <f t="shared" si="6"/>
        <v>TK.HQ658.2022</v>
      </c>
      <c r="C124" s="96" t="s">
        <v>1089</v>
      </c>
      <c r="D124" s="103">
        <v>757</v>
      </c>
      <c r="E124" s="111">
        <v>1602</v>
      </c>
      <c r="F124" s="98">
        <f>-257985*4/12</f>
        <v>-85995</v>
      </c>
      <c r="G124" s="98"/>
      <c r="H124" s="99" t="s">
        <v>29</v>
      </c>
      <c r="I124" s="106"/>
      <c r="J124" s="103" t="s">
        <v>1090</v>
      </c>
      <c r="K124" s="97" t="str">
        <f t="shared" si="7"/>
        <v>22CN</v>
      </c>
      <c r="L124" s="110"/>
      <c r="M124" s="100"/>
    </row>
    <row r="125" spans="1:13" ht="17" x14ac:dyDescent="0.2">
      <c r="A125" s="17">
        <f t="shared" si="5"/>
        <v>122</v>
      </c>
      <c r="B125" s="87" t="str">
        <f t="shared" si="6"/>
        <v>TK.HQ659.2022</v>
      </c>
      <c r="C125" s="96">
        <v>8305767710</v>
      </c>
      <c r="D125" s="103">
        <v>757</v>
      </c>
      <c r="E125" s="111">
        <v>1602</v>
      </c>
      <c r="F125" s="98">
        <f>-1420822*1/12</f>
        <v>-118401.83333333333</v>
      </c>
      <c r="G125" s="98"/>
      <c r="H125" s="99" t="s">
        <v>29</v>
      </c>
      <c r="I125" s="106"/>
      <c r="J125" s="103" t="s">
        <v>1091</v>
      </c>
      <c r="K125" s="97" t="str">
        <f t="shared" si="7"/>
        <v>22CN</v>
      </c>
      <c r="L125" s="110"/>
      <c r="M125" s="100"/>
    </row>
    <row r="126" spans="1:13" ht="17" x14ac:dyDescent="0.2">
      <c r="A126" s="17">
        <f t="shared" si="5"/>
        <v>123</v>
      </c>
      <c r="B126" s="87" t="str">
        <f t="shared" si="6"/>
        <v>TK.HQ660.2022</v>
      </c>
      <c r="C126" s="96">
        <v>8305767710</v>
      </c>
      <c r="D126" s="103">
        <v>757</v>
      </c>
      <c r="E126" s="111">
        <v>1602</v>
      </c>
      <c r="F126" s="98">
        <f>-6553071*1/12</f>
        <v>-546089.25</v>
      </c>
      <c r="G126" s="98"/>
      <c r="H126" s="99" t="s">
        <v>29</v>
      </c>
      <c r="I126" s="106"/>
      <c r="J126" s="103" t="s">
        <v>1092</v>
      </c>
      <c r="K126" s="97" t="str">
        <f t="shared" si="7"/>
        <v>22CN</v>
      </c>
      <c r="L126" s="110"/>
      <c r="M126" s="100"/>
    </row>
    <row r="127" spans="1:13" ht="17" x14ac:dyDescent="0.2">
      <c r="A127" s="17">
        <f t="shared" si="5"/>
        <v>124</v>
      </c>
      <c r="B127" s="87" t="str">
        <f t="shared" si="6"/>
        <v>TK.HQ661.2021</v>
      </c>
      <c r="C127" s="96">
        <v>8000564755</v>
      </c>
      <c r="D127" s="103">
        <v>757</v>
      </c>
      <c r="E127" s="111">
        <v>1602</v>
      </c>
      <c r="F127" s="98">
        <v>46226</v>
      </c>
      <c r="G127" s="98"/>
      <c r="H127" s="99" t="s">
        <v>28</v>
      </c>
      <c r="I127" s="106"/>
      <c r="J127" s="103" t="s">
        <v>1093</v>
      </c>
      <c r="K127" s="97" t="str">
        <f t="shared" si="7"/>
        <v>21CN</v>
      </c>
      <c r="L127" s="110"/>
      <c r="M127" s="100"/>
    </row>
    <row r="128" spans="1:13" ht="17" x14ac:dyDescent="0.2">
      <c r="A128" s="17">
        <f t="shared" si="5"/>
        <v>125</v>
      </c>
      <c r="B128" s="87" t="str">
        <f t="shared" si="6"/>
        <v>TK.HQ662.2019</v>
      </c>
      <c r="C128" s="96">
        <v>8150645650</v>
      </c>
      <c r="D128" s="103">
        <v>757</v>
      </c>
      <c r="E128" s="111">
        <v>1602</v>
      </c>
      <c r="F128" s="98">
        <f>F129*10/12</f>
        <v>29120</v>
      </c>
      <c r="G128" s="98"/>
      <c r="H128" s="99" t="s">
        <v>26</v>
      </c>
      <c r="I128" s="106"/>
      <c r="J128" s="103" t="s">
        <v>1094</v>
      </c>
      <c r="K128" s="97" t="str">
        <f t="shared" si="7"/>
        <v>19CN</v>
      </c>
      <c r="L128" s="110"/>
      <c r="M128" s="100"/>
    </row>
    <row r="129" spans="1:13" ht="17" x14ac:dyDescent="0.2">
      <c r="A129" s="17">
        <f t="shared" si="5"/>
        <v>126</v>
      </c>
      <c r="B129" s="87" t="str">
        <f t="shared" si="6"/>
        <v>TK.HQ662.2020</v>
      </c>
      <c r="C129" s="96">
        <v>8150645650</v>
      </c>
      <c r="D129" s="103">
        <v>757</v>
      </c>
      <c r="E129" s="111">
        <v>1602</v>
      </c>
      <c r="F129" s="98">
        <v>34944</v>
      </c>
      <c r="G129" s="98"/>
      <c r="H129" s="99" t="s">
        <v>27</v>
      </c>
      <c r="I129" s="106"/>
      <c r="J129" s="103" t="s">
        <v>1094</v>
      </c>
      <c r="K129" s="97" t="str">
        <f t="shared" si="7"/>
        <v>20CN</v>
      </c>
      <c r="L129" s="110"/>
      <c r="M129" s="100"/>
    </row>
    <row r="130" spans="1:13" ht="17" x14ac:dyDescent="0.2">
      <c r="A130" s="17">
        <f t="shared" si="5"/>
        <v>127</v>
      </c>
      <c r="B130" s="87" t="str">
        <f t="shared" si="6"/>
        <v>TK.HQ662.2021</v>
      </c>
      <c r="C130" s="96">
        <v>8150645650</v>
      </c>
      <c r="D130" s="103">
        <v>757</v>
      </c>
      <c r="E130" s="111">
        <v>1602</v>
      </c>
      <c r="F130" s="98">
        <v>34944</v>
      </c>
      <c r="G130" s="98"/>
      <c r="H130" s="99" t="s">
        <v>28</v>
      </c>
      <c r="I130" s="106"/>
      <c r="J130" s="103" t="s">
        <v>1094</v>
      </c>
      <c r="K130" s="97" t="str">
        <f t="shared" si="7"/>
        <v>21CN</v>
      </c>
      <c r="L130" s="110"/>
      <c r="M130" s="100"/>
    </row>
    <row r="131" spans="1:13" ht="17" x14ac:dyDescent="0.2">
      <c r="A131" s="17">
        <f t="shared" si="5"/>
        <v>128</v>
      </c>
      <c r="B131" s="87" t="str">
        <f t="shared" si="6"/>
        <v>TK.HQ663.2023</v>
      </c>
      <c r="C131" s="96">
        <v>8318691000</v>
      </c>
      <c r="D131" s="103">
        <v>757</v>
      </c>
      <c r="E131" s="111">
        <v>1602</v>
      </c>
      <c r="F131" s="98">
        <f>-57384*4/12</f>
        <v>-19128</v>
      </c>
      <c r="G131" s="98"/>
      <c r="H131" s="99" t="s">
        <v>30</v>
      </c>
      <c r="I131" s="106"/>
      <c r="J131" s="103" t="s">
        <v>1095</v>
      </c>
      <c r="K131" s="97" t="str">
        <f t="shared" si="7"/>
        <v>23CN</v>
      </c>
      <c r="L131" s="110"/>
      <c r="M131" s="100"/>
    </row>
    <row r="132" spans="1:13" s="41" customFormat="1" ht="17" x14ac:dyDescent="0.2">
      <c r="A132" s="17">
        <f t="shared" si="5"/>
        <v>129</v>
      </c>
      <c r="B132" s="117" t="str">
        <f t="shared" si="6"/>
        <v>TK.HQ664.2020</v>
      </c>
      <c r="C132" s="118">
        <v>8110227618</v>
      </c>
      <c r="D132" s="103">
        <v>757</v>
      </c>
      <c r="E132" s="111">
        <v>1602</v>
      </c>
      <c r="F132" s="121">
        <v>19925</v>
      </c>
      <c r="G132" s="121"/>
      <c r="H132" s="122" t="s">
        <v>27</v>
      </c>
      <c r="I132" s="123"/>
      <c r="J132" s="119" t="s">
        <v>1108</v>
      </c>
      <c r="K132" s="97" t="str">
        <f t="shared" si="7"/>
        <v>20CN</v>
      </c>
      <c r="L132" s="110"/>
      <c r="M132" s="125"/>
    </row>
    <row r="133" spans="1:13" ht="17" x14ac:dyDescent="0.2">
      <c r="A133" s="17">
        <f t="shared" si="5"/>
        <v>130</v>
      </c>
      <c r="B133" s="87" t="str">
        <f t="shared" si="6"/>
        <v>TK.HQ664.2021</v>
      </c>
      <c r="C133" s="96">
        <v>8110227618</v>
      </c>
      <c r="D133" s="103">
        <v>757</v>
      </c>
      <c r="E133" s="111">
        <v>1602</v>
      </c>
      <c r="F133" s="98">
        <v>239100</v>
      </c>
      <c r="G133" s="98"/>
      <c r="H133" s="99" t="s">
        <v>28</v>
      </c>
      <c r="I133" s="106"/>
      <c r="J133" s="103" t="s">
        <v>1108</v>
      </c>
      <c r="K133" s="97" t="str">
        <f t="shared" si="7"/>
        <v>21CN</v>
      </c>
      <c r="L133" s="110"/>
      <c r="M133" s="100"/>
    </row>
    <row r="134" spans="1:13" ht="17" x14ac:dyDescent="0.2">
      <c r="A134" s="17">
        <f t="shared" ref="A134:A197" si="8">A133+1</f>
        <v>131</v>
      </c>
      <c r="B134" s="87" t="str">
        <f t="shared" si="6"/>
        <v>TK.HQ665.2021</v>
      </c>
      <c r="C134" s="96">
        <v>8493641549</v>
      </c>
      <c r="D134" s="103">
        <v>757</v>
      </c>
      <c r="E134" s="111">
        <v>1602</v>
      </c>
      <c r="F134" s="98">
        <v>28800</v>
      </c>
      <c r="G134" s="98"/>
      <c r="H134" s="99" t="s">
        <v>28</v>
      </c>
      <c r="I134" s="106"/>
      <c r="J134" s="103" t="s">
        <v>1109</v>
      </c>
      <c r="K134" s="97" t="str">
        <f t="shared" si="7"/>
        <v>21CN</v>
      </c>
      <c r="L134" s="110"/>
      <c r="M134" s="100"/>
    </row>
    <row r="135" spans="1:13" ht="17" x14ac:dyDescent="0.2">
      <c r="A135" s="17">
        <f t="shared" si="8"/>
        <v>132</v>
      </c>
      <c r="B135" s="87" t="str">
        <f t="shared" ref="B135:B198" si="9">"TK.HQ"&amp;IF(AND(C135=C134,J135=J134),MID(B134,6,3),MID(B134,6,3)+1)&amp;"."&amp;RIGHT(H135,4)</f>
        <v>TK.HQ666.2020</v>
      </c>
      <c r="C135" s="96">
        <v>8302995003</v>
      </c>
      <c r="D135" s="103">
        <v>757</v>
      </c>
      <c r="E135" s="111">
        <v>1602</v>
      </c>
      <c r="F135" s="98">
        <v>49796</v>
      </c>
      <c r="G135" s="98"/>
      <c r="H135" s="99" t="s">
        <v>27</v>
      </c>
      <c r="I135" s="106"/>
      <c r="J135" s="103" t="s">
        <v>1110</v>
      </c>
      <c r="K135" s="97" t="str">
        <f t="shared" si="7"/>
        <v>20CN</v>
      </c>
      <c r="L135" s="110"/>
      <c r="M135" s="100"/>
    </row>
    <row r="136" spans="1:13" ht="17" x14ac:dyDescent="0.2">
      <c r="A136" s="17">
        <f t="shared" si="8"/>
        <v>133</v>
      </c>
      <c r="B136" s="87" t="str">
        <f t="shared" si="9"/>
        <v>TK.HQ666.2021</v>
      </c>
      <c r="C136" s="96">
        <v>8302995003</v>
      </c>
      <c r="D136" s="103">
        <v>757</v>
      </c>
      <c r="E136" s="111">
        <v>1602</v>
      </c>
      <c r="F136" s="98">
        <v>85365</v>
      </c>
      <c r="G136" s="98"/>
      <c r="H136" s="99" t="s">
        <v>28</v>
      </c>
      <c r="I136" s="106"/>
      <c r="J136" s="103" t="s">
        <v>1110</v>
      </c>
      <c r="K136" s="97" t="str">
        <f t="shared" si="7"/>
        <v>21CN</v>
      </c>
      <c r="L136" s="110"/>
      <c r="M136" s="100"/>
    </row>
    <row r="137" spans="1:13" s="41" customFormat="1" ht="17" x14ac:dyDescent="0.2">
      <c r="A137" s="116">
        <f t="shared" si="8"/>
        <v>134</v>
      </c>
      <c r="B137" s="117" t="str">
        <f t="shared" si="9"/>
        <v>TK.HQ667.2023</v>
      </c>
      <c r="C137" s="118">
        <v>8589544338</v>
      </c>
      <c r="D137" s="119">
        <v>757</v>
      </c>
      <c r="E137" s="120">
        <v>1602</v>
      </c>
      <c r="F137" s="121">
        <v>-157648</v>
      </c>
      <c r="G137" s="121"/>
      <c r="H137" s="122" t="s">
        <v>30</v>
      </c>
      <c r="I137" s="123"/>
      <c r="J137" s="119" t="s">
        <v>1111</v>
      </c>
      <c r="K137" s="124" t="str">
        <f t="shared" si="7"/>
        <v>23CN</v>
      </c>
      <c r="L137" s="110"/>
      <c r="M137" s="125"/>
    </row>
    <row r="138" spans="1:13" ht="17" x14ac:dyDescent="0.2">
      <c r="A138" s="17">
        <f t="shared" si="8"/>
        <v>135</v>
      </c>
      <c r="B138" s="87" t="str">
        <f t="shared" si="9"/>
        <v>TK.HQ668.2023</v>
      </c>
      <c r="C138" s="96">
        <v>8081828273</v>
      </c>
      <c r="D138" s="103">
        <v>757</v>
      </c>
      <c r="E138" s="111">
        <v>1602</v>
      </c>
      <c r="F138" s="98">
        <v>-189692</v>
      </c>
      <c r="G138" s="98"/>
      <c r="H138" s="99" t="s">
        <v>30</v>
      </c>
      <c r="I138" s="106"/>
      <c r="J138" s="103" t="s">
        <v>1112</v>
      </c>
      <c r="K138" s="97" t="str">
        <f t="shared" si="7"/>
        <v>23CN</v>
      </c>
      <c r="L138" s="110"/>
      <c r="M138" s="100"/>
    </row>
    <row r="139" spans="1:13" ht="17" x14ac:dyDescent="0.2">
      <c r="A139" s="17">
        <f t="shared" si="8"/>
        <v>136</v>
      </c>
      <c r="B139" s="87" t="str">
        <f t="shared" si="9"/>
        <v>TK.HQ669.2022</v>
      </c>
      <c r="C139" s="96">
        <v>8489140726</v>
      </c>
      <c r="D139" s="103">
        <v>757</v>
      </c>
      <c r="E139" s="111">
        <v>1602</v>
      </c>
      <c r="F139" s="98">
        <v>-99625</v>
      </c>
      <c r="G139" s="98"/>
      <c r="H139" s="99" t="s">
        <v>29</v>
      </c>
      <c r="I139" s="106"/>
      <c r="J139" s="103" t="s">
        <v>1113</v>
      </c>
      <c r="K139" s="97" t="str">
        <f t="shared" si="7"/>
        <v>22CN</v>
      </c>
      <c r="L139" s="110"/>
      <c r="M139" s="100"/>
    </row>
    <row r="140" spans="1:13" ht="17" x14ac:dyDescent="0.2">
      <c r="A140" s="17">
        <f t="shared" si="8"/>
        <v>137</v>
      </c>
      <c r="B140" s="87" t="str">
        <f t="shared" si="9"/>
        <v>TK.HQ670.2021</v>
      </c>
      <c r="C140" s="96">
        <v>8057713779</v>
      </c>
      <c r="D140" s="103">
        <v>757</v>
      </c>
      <c r="E140" s="111">
        <v>1602</v>
      </c>
      <c r="F140" s="98">
        <v>146449</v>
      </c>
      <c r="G140" s="98"/>
      <c r="H140" s="99" t="s">
        <v>28</v>
      </c>
      <c r="I140" s="106"/>
      <c r="J140" s="103" t="s">
        <v>1114</v>
      </c>
      <c r="K140" s="97" t="str">
        <f t="shared" si="7"/>
        <v>21CN</v>
      </c>
      <c r="L140" s="110"/>
      <c r="M140" s="100"/>
    </row>
    <row r="141" spans="1:13" ht="17" x14ac:dyDescent="0.2">
      <c r="A141" s="17">
        <f t="shared" si="8"/>
        <v>138</v>
      </c>
      <c r="B141" s="87" t="str">
        <f t="shared" si="9"/>
        <v>TK.HQ671.2023</v>
      </c>
      <c r="C141" s="96">
        <v>8076857261</v>
      </c>
      <c r="D141" s="103">
        <v>757</v>
      </c>
      <c r="E141" s="111">
        <v>1602</v>
      </c>
      <c r="F141" s="98">
        <v>-48697</v>
      </c>
      <c r="G141" s="98"/>
      <c r="H141" s="99" t="s">
        <v>30</v>
      </c>
      <c r="I141" s="106"/>
      <c r="J141" s="103" t="s">
        <v>1115</v>
      </c>
      <c r="K141" s="97" t="str">
        <f t="shared" si="7"/>
        <v>23CN</v>
      </c>
      <c r="L141" s="110"/>
      <c r="M141" s="100"/>
    </row>
    <row r="142" spans="1:13" ht="17" x14ac:dyDescent="0.2">
      <c r="A142" s="17">
        <f t="shared" si="8"/>
        <v>139</v>
      </c>
      <c r="B142" s="87" t="str">
        <f t="shared" si="9"/>
        <v>TK.HQ672.2019</v>
      </c>
      <c r="C142" s="96">
        <v>8369566026</v>
      </c>
      <c r="D142" s="103">
        <v>757</v>
      </c>
      <c r="E142" s="111">
        <v>1602</v>
      </c>
      <c r="F142" s="98">
        <v>43200</v>
      </c>
      <c r="G142" s="98"/>
      <c r="H142" s="99" t="s">
        <v>26</v>
      </c>
      <c r="I142" s="106"/>
      <c r="J142" s="103" t="s">
        <v>1116</v>
      </c>
      <c r="K142" s="97" t="str">
        <f t="shared" si="7"/>
        <v>19CN</v>
      </c>
      <c r="L142" s="110"/>
      <c r="M142" s="100"/>
    </row>
    <row r="143" spans="1:13" ht="17" x14ac:dyDescent="0.2">
      <c r="A143" s="17">
        <f t="shared" si="8"/>
        <v>140</v>
      </c>
      <c r="B143" s="87" t="str">
        <f t="shared" si="9"/>
        <v>TK.HQ672.2020</v>
      </c>
      <c r="C143" s="96">
        <v>8369566026</v>
      </c>
      <c r="D143" s="103">
        <v>757</v>
      </c>
      <c r="E143" s="111">
        <v>1602</v>
      </c>
      <c r="F143" s="98">
        <v>43200</v>
      </c>
      <c r="G143" s="98"/>
      <c r="H143" s="99" t="s">
        <v>27</v>
      </c>
      <c r="I143" s="106"/>
      <c r="J143" s="103" t="s">
        <v>1116</v>
      </c>
      <c r="K143" s="97" t="str">
        <f t="shared" si="7"/>
        <v>20CN</v>
      </c>
      <c r="L143" s="110"/>
      <c r="M143" s="100"/>
    </row>
    <row r="144" spans="1:13" ht="17" x14ac:dyDescent="0.2">
      <c r="A144" s="17">
        <f t="shared" si="8"/>
        <v>141</v>
      </c>
      <c r="B144" s="87" t="str">
        <f t="shared" si="9"/>
        <v>TK.HQ672.2021</v>
      </c>
      <c r="C144" s="96">
        <v>8369566026</v>
      </c>
      <c r="D144" s="103">
        <v>757</v>
      </c>
      <c r="E144" s="111">
        <v>1602</v>
      </c>
      <c r="F144" s="98">
        <v>43200</v>
      </c>
      <c r="G144" s="98"/>
      <c r="H144" s="99" t="s">
        <v>28</v>
      </c>
      <c r="I144" s="106"/>
      <c r="J144" s="103" t="s">
        <v>1116</v>
      </c>
      <c r="K144" s="97" t="str">
        <f t="shared" si="7"/>
        <v>21CN</v>
      </c>
      <c r="L144" s="110"/>
      <c r="M144" s="100"/>
    </row>
    <row r="145" spans="1:13" ht="17" x14ac:dyDescent="0.2">
      <c r="A145" s="17">
        <f t="shared" si="8"/>
        <v>142</v>
      </c>
      <c r="B145" s="87" t="str">
        <f t="shared" si="9"/>
        <v>TK.HQ673.2018</v>
      </c>
      <c r="C145" s="96">
        <v>8349829499</v>
      </c>
      <c r="D145" s="103">
        <v>757</v>
      </c>
      <c r="E145" s="111">
        <v>1602</v>
      </c>
      <c r="F145" s="98">
        <v>33875</v>
      </c>
      <c r="G145" s="98"/>
      <c r="H145" s="99" t="s">
        <v>25</v>
      </c>
      <c r="I145" s="106"/>
      <c r="J145" s="103" t="s">
        <v>1117</v>
      </c>
      <c r="K145" s="97" t="str">
        <f t="shared" si="7"/>
        <v>18CN</v>
      </c>
      <c r="L145" s="110"/>
      <c r="M145" s="100"/>
    </row>
    <row r="146" spans="1:13" ht="17" x14ac:dyDescent="0.2">
      <c r="A146" s="17">
        <f t="shared" si="8"/>
        <v>143</v>
      </c>
      <c r="B146" s="87" t="str">
        <f t="shared" si="9"/>
        <v>TK.HQ673.2019</v>
      </c>
      <c r="C146" s="96">
        <v>8349829499</v>
      </c>
      <c r="D146" s="103">
        <v>757</v>
      </c>
      <c r="E146" s="111">
        <v>1602</v>
      </c>
      <c r="F146" s="98">
        <v>81300</v>
      </c>
      <c r="G146" s="98"/>
      <c r="H146" s="99" t="s">
        <v>26</v>
      </c>
      <c r="I146" s="106"/>
      <c r="J146" s="103" t="s">
        <v>1117</v>
      </c>
      <c r="K146" s="97" t="str">
        <f t="shared" si="7"/>
        <v>19CN</v>
      </c>
      <c r="L146" s="110"/>
      <c r="M146" s="100"/>
    </row>
    <row r="147" spans="1:13" ht="17" x14ac:dyDescent="0.2">
      <c r="A147" s="17">
        <f t="shared" si="8"/>
        <v>144</v>
      </c>
      <c r="B147" s="87" t="str">
        <f t="shared" si="9"/>
        <v>TK.HQ673.2020</v>
      </c>
      <c r="C147" s="96">
        <v>8349829499</v>
      </c>
      <c r="D147" s="103">
        <v>757</v>
      </c>
      <c r="E147" s="111">
        <v>1602</v>
      </c>
      <c r="F147" s="98">
        <v>81300</v>
      </c>
      <c r="G147" s="98"/>
      <c r="H147" s="99" t="s">
        <v>27</v>
      </c>
      <c r="I147" s="106"/>
      <c r="J147" s="103" t="s">
        <v>1117</v>
      </c>
      <c r="K147" s="97" t="str">
        <f t="shared" si="7"/>
        <v>20CN</v>
      </c>
      <c r="L147" s="110"/>
      <c r="M147" s="100"/>
    </row>
    <row r="148" spans="1:13" ht="17" x14ac:dyDescent="0.2">
      <c r="A148" s="17">
        <f t="shared" si="8"/>
        <v>145</v>
      </c>
      <c r="B148" s="87" t="str">
        <f t="shared" si="9"/>
        <v>TK.HQ673.2021</v>
      </c>
      <c r="C148" s="96">
        <v>8349829499</v>
      </c>
      <c r="D148" s="103">
        <v>757</v>
      </c>
      <c r="E148" s="111">
        <v>1602</v>
      </c>
      <c r="F148" s="98">
        <v>81300</v>
      </c>
      <c r="G148" s="98"/>
      <c r="H148" s="99" t="s">
        <v>28</v>
      </c>
      <c r="I148" s="106"/>
      <c r="J148" s="103" t="s">
        <v>1117</v>
      </c>
      <c r="K148" s="97" t="str">
        <f t="shared" si="7"/>
        <v>21CN</v>
      </c>
      <c r="L148" s="110"/>
      <c r="M148" s="100"/>
    </row>
    <row r="149" spans="1:13" ht="17" x14ac:dyDescent="0.2">
      <c r="A149" s="17">
        <f t="shared" si="8"/>
        <v>146</v>
      </c>
      <c r="B149" s="87" t="str">
        <f t="shared" si="9"/>
        <v>TK.HQ674.2018</v>
      </c>
      <c r="C149" s="96">
        <v>8020984204</v>
      </c>
      <c r="D149" s="103">
        <v>757</v>
      </c>
      <c r="E149" s="111">
        <v>1602</v>
      </c>
      <c r="F149" s="98">
        <v>22358</v>
      </c>
      <c r="G149" s="98"/>
      <c r="H149" s="99" t="s">
        <v>25</v>
      </c>
      <c r="I149" s="106"/>
      <c r="J149" s="103" t="s">
        <v>1118</v>
      </c>
      <c r="K149" s="97" t="str">
        <f t="shared" si="7"/>
        <v>18CN</v>
      </c>
      <c r="L149" s="110"/>
      <c r="M149" s="100"/>
    </row>
    <row r="150" spans="1:13" ht="17" x14ac:dyDescent="0.2">
      <c r="A150" s="17">
        <f t="shared" si="8"/>
        <v>147</v>
      </c>
      <c r="B150" s="87" t="str">
        <f t="shared" si="9"/>
        <v>TK.HQ674.2019</v>
      </c>
      <c r="C150" s="96">
        <v>8020984204</v>
      </c>
      <c r="D150" s="103">
        <v>757</v>
      </c>
      <c r="E150" s="111">
        <v>1602</v>
      </c>
      <c r="F150" s="98">
        <v>89430</v>
      </c>
      <c r="G150" s="98"/>
      <c r="H150" s="99" t="s">
        <v>26</v>
      </c>
      <c r="I150" s="106"/>
      <c r="J150" s="103" t="s">
        <v>1118</v>
      </c>
      <c r="K150" s="97" t="str">
        <f t="shared" si="7"/>
        <v>19CN</v>
      </c>
      <c r="L150" s="110"/>
      <c r="M150" s="100"/>
    </row>
    <row r="151" spans="1:13" ht="17" x14ac:dyDescent="0.2">
      <c r="A151" s="17">
        <f t="shared" si="8"/>
        <v>148</v>
      </c>
      <c r="B151" s="87" t="str">
        <f t="shared" si="9"/>
        <v>TK.HQ674.2020</v>
      </c>
      <c r="C151" s="96">
        <v>8020984204</v>
      </c>
      <c r="D151" s="103">
        <v>757</v>
      </c>
      <c r="E151" s="111">
        <v>1602</v>
      </c>
      <c r="F151" s="98">
        <v>89430</v>
      </c>
      <c r="G151" s="98"/>
      <c r="H151" s="99" t="s">
        <v>27</v>
      </c>
      <c r="I151" s="106"/>
      <c r="J151" s="103" t="s">
        <v>1118</v>
      </c>
      <c r="K151" s="97" t="str">
        <f t="shared" si="7"/>
        <v>20CN</v>
      </c>
      <c r="L151" s="110"/>
      <c r="M151" s="100"/>
    </row>
    <row r="152" spans="1:13" ht="17" x14ac:dyDescent="0.2">
      <c r="A152" s="17">
        <f t="shared" si="8"/>
        <v>149</v>
      </c>
      <c r="B152" s="87" t="str">
        <f t="shared" si="9"/>
        <v>TK.HQ674.2021</v>
      </c>
      <c r="C152" s="96">
        <v>8020984204</v>
      </c>
      <c r="D152" s="103">
        <v>757</v>
      </c>
      <c r="E152" s="111">
        <v>1602</v>
      </c>
      <c r="F152" s="98">
        <v>89430</v>
      </c>
      <c r="G152" s="98"/>
      <c r="H152" s="99" t="s">
        <v>28</v>
      </c>
      <c r="I152" s="106"/>
      <c r="J152" s="103" t="s">
        <v>1118</v>
      </c>
      <c r="K152" s="97" t="str">
        <f t="shared" si="7"/>
        <v>21CN</v>
      </c>
      <c r="L152" s="110"/>
      <c r="M152" s="100"/>
    </row>
    <row r="153" spans="1:13" ht="17" x14ac:dyDescent="0.2">
      <c r="A153" s="17">
        <f t="shared" si="8"/>
        <v>150</v>
      </c>
      <c r="B153" s="87" t="str">
        <f t="shared" si="9"/>
        <v>TK.HQ675.2022</v>
      </c>
      <c r="C153" s="96">
        <v>8602960724</v>
      </c>
      <c r="D153" s="103">
        <v>757</v>
      </c>
      <c r="E153" s="111">
        <v>1602</v>
      </c>
      <c r="F153" s="98">
        <v>-99625</v>
      </c>
      <c r="G153" s="98"/>
      <c r="H153" s="99" t="s">
        <v>29</v>
      </c>
      <c r="I153" s="106"/>
      <c r="J153" s="103" t="s">
        <v>1119</v>
      </c>
      <c r="K153" s="97" t="str">
        <f t="shared" si="7"/>
        <v>22CN</v>
      </c>
      <c r="L153" s="110"/>
      <c r="M153" s="100"/>
    </row>
    <row r="154" spans="1:13" ht="17" x14ac:dyDescent="0.2">
      <c r="A154" s="17">
        <f t="shared" si="8"/>
        <v>151</v>
      </c>
      <c r="B154" s="87" t="str">
        <f t="shared" si="9"/>
        <v>TK.HQ676.2023</v>
      </c>
      <c r="C154" s="96">
        <v>8162953963</v>
      </c>
      <c r="D154" s="103">
        <v>757</v>
      </c>
      <c r="E154" s="111">
        <v>1602</v>
      </c>
      <c r="F154" s="98">
        <v>-29250</v>
      </c>
      <c r="G154" s="98"/>
      <c r="H154" s="99" t="s">
        <v>30</v>
      </c>
      <c r="I154" s="106"/>
      <c r="J154" s="103" t="s">
        <v>1120</v>
      </c>
      <c r="K154" s="97" t="str">
        <f t="shared" si="7"/>
        <v>23CN</v>
      </c>
      <c r="L154" s="110"/>
      <c r="M154" s="100"/>
    </row>
    <row r="155" spans="1:13" ht="17" x14ac:dyDescent="0.2">
      <c r="A155" s="17">
        <f t="shared" si="8"/>
        <v>152</v>
      </c>
      <c r="B155" s="87" t="str">
        <f t="shared" si="9"/>
        <v>TK.HQ677.2023</v>
      </c>
      <c r="C155" s="96">
        <v>8286154836</v>
      </c>
      <c r="D155" s="103">
        <v>757</v>
      </c>
      <c r="E155" s="111">
        <v>1602</v>
      </c>
      <c r="F155" s="98">
        <v>-271679</v>
      </c>
      <c r="G155" s="98"/>
      <c r="H155" s="99" t="s">
        <v>30</v>
      </c>
      <c r="I155" s="106"/>
      <c r="J155" s="103" t="s">
        <v>1121</v>
      </c>
      <c r="K155" s="97" t="str">
        <f t="shared" si="7"/>
        <v>23CN</v>
      </c>
      <c r="L155" s="110"/>
      <c r="M155" s="100"/>
    </row>
    <row r="156" spans="1:13" ht="17" x14ac:dyDescent="0.2">
      <c r="A156" s="17">
        <f t="shared" si="8"/>
        <v>153</v>
      </c>
      <c r="B156" s="87" t="str">
        <f t="shared" si="9"/>
        <v>TK.HQ678.2023</v>
      </c>
      <c r="C156" s="96">
        <v>8593777092</v>
      </c>
      <c r="D156" s="103">
        <v>757</v>
      </c>
      <c r="E156" s="111">
        <v>1602</v>
      </c>
      <c r="F156" s="98">
        <v>-199250</v>
      </c>
      <c r="G156" s="98"/>
      <c r="H156" s="99" t="s">
        <v>30</v>
      </c>
      <c r="I156" s="106"/>
      <c r="J156" s="103" t="s">
        <v>1122</v>
      </c>
      <c r="K156" s="97" t="str">
        <f t="shared" si="7"/>
        <v>23CN</v>
      </c>
      <c r="L156" s="110"/>
      <c r="M156" s="100"/>
    </row>
    <row r="157" spans="1:13" ht="17" x14ac:dyDescent="0.2">
      <c r="A157" s="17">
        <f t="shared" si="8"/>
        <v>154</v>
      </c>
      <c r="B157" s="87" t="str">
        <f t="shared" si="9"/>
        <v>TK.HQ679.2023</v>
      </c>
      <c r="C157" s="96">
        <v>8464696222</v>
      </c>
      <c r="D157" s="103">
        <v>757</v>
      </c>
      <c r="E157" s="111">
        <v>1602</v>
      </c>
      <c r="F157" s="98">
        <v>-78156</v>
      </c>
      <c r="G157" s="98"/>
      <c r="H157" s="99" t="s">
        <v>30</v>
      </c>
      <c r="I157" s="106"/>
      <c r="J157" s="103" t="s">
        <v>1123</v>
      </c>
      <c r="K157" s="97" t="str">
        <f t="shared" si="7"/>
        <v>23CN</v>
      </c>
      <c r="L157" s="110"/>
      <c r="M157" s="100"/>
    </row>
    <row r="158" spans="1:13" ht="17" x14ac:dyDescent="0.2">
      <c r="A158" s="17">
        <f t="shared" si="8"/>
        <v>155</v>
      </c>
      <c r="B158" s="87" t="str">
        <f t="shared" si="9"/>
        <v>TK.HQ680.2022</v>
      </c>
      <c r="C158" s="96">
        <v>8502112537</v>
      </c>
      <c r="D158" s="103">
        <v>757</v>
      </c>
      <c r="E158" s="111">
        <v>1602</v>
      </c>
      <c r="F158" s="98">
        <v>-36414</v>
      </c>
      <c r="G158" s="98"/>
      <c r="H158" s="99" t="s">
        <v>29</v>
      </c>
      <c r="I158" s="106"/>
      <c r="J158" s="103" t="s">
        <v>1124</v>
      </c>
      <c r="K158" s="97" t="str">
        <f t="shared" si="7"/>
        <v>22CN</v>
      </c>
      <c r="L158" s="110"/>
      <c r="M158" s="100"/>
    </row>
    <row r="159" spans="1:13" ht="17" x14ac:dyDescent="0.2">
      <c r="A159" s="17">
        <f t="shared" si="8"/>
        <v>156</v>
      </c>
      <c r="B159" s="87" t="str">
        <f t="shared" si="9"/>
        <v>TK.HQ681.2022</v>
      </c>
      <c r="C159" s="96">
        <v>8502112537</v>
      </c>
      <c r="D159" s="103">
        <v>757</v>
      </c>
      <c r="E159" s="111">
        <v>1602</v>
      </c>
      <c r="F159" s="98">
        <v>-5306</v>
      </c>
      <c r="G159" s="98"/>
      <c r="H159" s="99" t="s">
        <v>29</v>
      </c>
      <c r="I159" s="106"/>
      <c r="J159" s="103" t="s">
        <v>1125</v>
      </c>
      <c r="K159" s="97" t="str">
        <f t="shared" si="7"/>
        <v>22CN</v>
      </c>
      <c r="L159" s="110"/>
      <c r="M159" s="100"/>
    </row>
    <row r="160" spans="1:13" ht="17" x14ac:dyDescent="0.2">
      <c r="A160" s="17">
        <f t="shared" si="8"/>
        <v>157</v>
      </c>
      <c r="B160" s="87" t="str">
        <f t="shared" si="9"/>
        <v>TK.HQ682.2022</v>
      </c>
      <c r="C160" s="96">
        <v>8502112537</v>
      </c>
      <c r="D160" s="103">
        <v>757</v>
      </c>
      <c r="E160" s="111">
        <v>1602</v>
      </c>
      <c r="F160" s="98">
        <v>-27987</v>
      </c>
      <c r="G160" s="98"/>
      <c r="H160" s="99" t="s">
        <v>29</v>
      </c>
      <c r="I160" s="106"/>
      <c r="J160" s="103" t="s">
        <v>1126</v>
      </c>
      <c r="K160" s="97" t="str">
        <f t="shared" si="7"/>
        <v>22CN</v>
      </c>
      <c r="L160" s="110"/>
      <c r="M160" s="100"/>
    </row>
    <row r="161" spans="1:13" ht="17" x14ac:dyDescent="0.2">
      <c r="A161" s="17">
        <f t="shared" si="8"/>
        <v>158</v>
      </c>
      <c r="B161" s="87" t="str">
        <f t="shared" si="9"/>
        <v>TK.HQ683.2022</v>
      </c>
      <c r="C161" s="96">
        <v>8502112537</v>
      </c>
      <c r="D161" s="103">
        <v>757</v>
      </c>
      <c r="E161" s="111">
        <v>1602</v>
      </c>
      <c r="F161" s="98">
        <v>-31212</v>
      </c>
      <c r="G161" s="98"/>
      <c r="H161" s="99" t="s">
        <v>29</v>
      </c>
      <c r="I161" s="106"/>
      <c r="J161" s="103" t="s">
        <v>1127</v>
      </c>
      <c r="K161" s="97" t="str">
        <f t="shared" si="7"/>
        <v>22CN</v>
      </c>
      <c r="L161" s="110"/>
      <c r="M161" s="100"/>
    </row>
    <row r="162" spans="1:13" ht="17" x14ac:dyDescent="0.2">
      <c r="A162" s="17">
        <f t="shared" si="8"/>
        <v>159</v>
      </c>
      <c r="B162" s="87" t="str">
        <f t="shared" si="9"/>
        <v>TK.HQ684.2022</v>
      </c>
      <c r="C162" s="96">
        <v>8756744709</v>
      </c>
      <c r="D162" s="103">
        <v>757</v>
      </c>
      <c r="E162" s="111">
        <v>1602</v>
      </c>
      <c r="F162" s="98">
        <v>-99625</v>
      </c>
      <c r="G162" s="98"/>
      <c r="H162" s="99" t="s">
        <v>29</v>
      </c>
      <c r="I162" s="106"/>
      <c r="J162" s="103" t="s">
        <v>1128</v>
      </c>
      <c r="K162" s="97" t="str">
        <f t="shared" si="7"/>
        <v>22CN</v>
      </c>
      <c r="L162" s="110"/>
      <c r="M162" s="100"/>
    </row>
    <row r="163" spans="1:13" ht="17" x14ac:dyDescent="0.2">
      <c r="A163" s="17">
        <f t="shared" si="8"/>
        <v>160</v>
      </c>
      <c r="B163" s="87" t="str">
        <f t="shared" si="9"/>
        <v>TK.HQ685.2019</v>
      </c>
      <c r="C163" s="96">
        <v>8068553929</v>
      </c>
      <c r="D163" s="103">
        <v>757</v>
      </c>
      <c r="E163" s="111">
        <v>1602</v>
      </c>
      <c r="F163" s="98">
        <v>32725</v>
      </c>
      <c r="G163" s="98"/>
      <c r="H163" s="99" t="s">
        <v>26</v>
      </c>
      <c r="I163" s="106"/>
      <c r="J163" s="103" t="s">
        <v>1129</v>
      </c>
      <c r="K163" s="97" t="str">
        <f t="shared" si="7"/>
        <v>19CN</v>
      </c>
      <c r="L163" s="110"/>
      <c r="M163" s="100"/>
    </row>
    <row r="164" spans="1:13" ht="17" x14ac:dyDescent="0.2">
      <c r="A164" s="17">
        <f t="shared" si="8"/>
        <v>161</v>
      </c>
      <c r="B164" s="87" t="str">
        <f t="shared" si="9"/>
        <v>TK.HQ685.2020</v>
      </c>
      <c r="C164" s="96">
        <v>8068553929</v>
      </c>
      <c r="D164" s="103">
        <v>757</v>
      </c>
      <c r="E164" s="111">
        <v>1602</v>
      </c>
      <c r="F164" s="98">
        <v>56100</v>
      </c>
      <c r="G164" s="98"/>
      <c r="H164" s="99" t="s">
        <v>27</v>
      </c>
      <c r="I164" s="106"/>
      <c r="J164" s="103" t="s">
        <v>1129</v>
      </c>
      <c r="K164" s="97" t="str">
        <f t="shared" si="7"/>
        <v>20CN</v>
      </c>
      <c r="L164" s="110"/>
      <c r="M164" s="100"/>
    </row>
    <row r="165" spans="1:13" ht="17" x14ac:dyDescent="0.2">
      <c r="A165" s="17">
        <f t="shared" si="8"/>
        <v>162</v>
      </c>
      <c r="B165" s="87" t="str">
        <f t="shared" si="9"/>
        <v>TK.HQ685.2021</v>
      </c>
      <c r="C165" s="96">
        <v>8068553929</v>
      </c>
      <c r="D165" s="103">
        <v>757</v>
      </c>
      <c r="E165" s="111">
        <v>1602</v>
      </c>
      <c r="F165" s="98">
        <v>56100</v>
      </c>
      <c r="G165" s="98"/>
      <c r="H165" s="99" t="s">
        <v>28</v>
      </c>
      <c r="I165" s="106"/>
      <c r="J165" s="103" t="s">
        <v>1129</v>
      </c>
      <c r="K165" s="97" t="str">
        <f t="shared" si="7"/>
        <v>21CN</v>
      </c>
      <c r="L165" s="110"/>
      <c r="M165" s="100"/>
    </row>
    <row r="166" spans="1:13" ht="17" x14ac:dyDescent="0.2">
      <c r="A166" s="17">
        <f t="shared" si="8"/>
        <v>163</v>
      </c>
      <c r="B166" s="87" t="str">
        <f t="shared" si="9"/>
        <v>TK.HQ686.2022</v>
      </c>
      <c r="C166" s="96">
        <v>8054126814</v>
      </c>
      <c r="D166" s="103">
        <v>757</v>
      </c>
      <c r="E166" s="111">
        <v>1602</v>
      </c>
      <c r="F166" s="98">
        <v>-238095</v>
      </c>
      <c r="G166" s="98"/>
      <c r="H166" s="99" t="s">
        <v>29</v>
      </c>
      <c r="I166" s="106"/>
      <c r="J166" s="103" t="s">
        <v>1130</v>
      </c>
      <c r="K166" s="97" t="str">
        <f t="shared" si="7"/>
        <v>22CN</v>
      </c>
      <c r="L166" s="110"/>
      <c r="M166" s="100"/>
    </row>
    <row r="167" spans="1:13" ht="17" x14ac:dyDescent="0.2">
      <c r="A167" s="17">
        <f t="shared" si="8"/>
        <v>164</v>
      </c>
      <c r="B167" s="87" t="str">
        <f t="shared" si="9"/>
        <v>TK.HQ687.2022</v>
      </c>
      <c r="C167" s="96">
        <v>8870754815</v>
      </c>
      <c r="D167" s="103">
        <v>757</v>
      </c>
      <c r="E167" s="111">
        <v>1602</v>
      </c>
      <c r="F167" s="98">
        <v>-87670</v>
      </c>
      <c r="G167" s="98"/>
      <c r="H167" s="99" t="s">
        <v>29</v>
      </c>
      <c r="I167" s="106"/>
      <c r="J167" s="103" t="s">
        <v>1131</v>
      </c>
      <c r="K167" s="97" t="str">
        <f t="shared" si="7"/>
        <v>22CN</v>
      </c>
      <c r="L167" s="110"/>
      <c r="M167" s="100"/>
    </row>
    <row r="168" spans="1:13" ht="17" x14ac:dyDescent="0.2">
      <c r="A168" s="17">
        <f t="shared" si="8"/>
        <v>165</v>
      </c>
      <c r="B168" s="87" t="str">
        <f t="shared" si="9"/>
        <v>TK.HQ688.2017</v>
      </c>
      <c r="C168" s="96">
        <v>8478228471</v>
      </c>
      <c r="D168" s="103">
        <v>757</v>
      </c>
      <c r="E168" s="111">
        <v>1602</v>
      </c>
      <c r="F168" s="98">
        <v>50211</v>
      </c>
      <c r="G168" s="98"/>
      <c r="H168" s="99" t="s">
        <v>24</v>
      </c>
      <c r="I168" s="106"/>
      <c r="J168" s="103" t="s">
        <v>1132</v>
      </c>
      <c r="K168" s="97" t="str">
        <f t="shared" si="7"/>
        <v>17CN</v>
      </c>
      <c r="L168" s="110"/>
      <c r="M168" s="100"/>
    </row>
    <row r="169" spans="1:13" ht="17" x14ac:dyDescent="0.2">
      <c r="A169" s="17">
        <f t="shared" si="8"/>
        <v>166</v>
      </c>
      <c r="B169" s="87" t="str">
        <f t="shared" si="9"/>
        <v>TK.HQ688.2018</v>
      </c>
      <c r="C169" s="96">
        <v>8478228471</v>
      </c>
      <c r="D169" s="103">
        <v>757</v>
      </c>
      <c r="E169" s="111">
        <v>1602</v>
      </c>
      <c r="F169" s="98">
        <v>75317</v>
      </c>
      <c r="G169" s="98"/>
      <c r="H169" s="99" t="s">
        <v>25</v>
      </c>
      <c r="I169" s="106"/>
      <c r="J169" s="103" t="s">
        <v>1132</v>
      </c>
      <c r="K169" s="97" t="str">
        <f t="shared" si="7"/>
        <v>18CN</v>
      </c>
      <c r="L169" s="110"/>
      <c r="M169" s="100"/>
    </row>
    <row r="170" spans="1:13" ht="17" x14ac:dyDescent="0.2">
      <c r="A170" s="17">
        <f t="shared" si="8"/>
        <v>167</v>
      </c>
      <c r="B170" s="87" t="str">
        <f t="shared" si="9"/>
        <v>TK.HQ688.2019</v>
      </c>
      <c r="C170" s="96">
        <v>8478228471</v>
      </c>
      <c r="D170" s="103">
        <v>757</v>
      </c>
      <c r="E170" s="111">
        <v>1602</v>
      </c>
      <c r="F170" s="98">
        <v>75317</v>
      </c>
      <c r="G170" s="98"/>
      <c r="H170" s="99" t="s">
        <v>26</v>
      </c>
      <c r="I170" s="106"/>
      <c r="J170" s="103" t="s">
        <v>1132</v>
      </c>
      <c r="K170" s="97" t="str">
        <f t="shared" si="7"/>
        <v>19CN</v>
      </c>
      <c r="L170" s="110"/>
      <c r="M170" s="100"/>
    </row>
    <row r="171" spans="1:13" ht="17" x14ac:dyDescent="0.2">
      <c r="A171" s="17">
        <f t="shared" si="8"/>
        <v>168</v>
      </c>
      <c r="B171" s="87" t="str">
        <f t="shared" si="9"/>
        <v>TK.HQ688.2020</v>
      </c>
      <c r="C171" s="96">
        <v>8478228471</v>
      </c>
      <c r="D171" s="103">
        <v>757</v>
      </c>
      <c r="E171" s="111">
        <v>1602</v>
      </c>
      <c r="F171" s="98">
        <v>75317</v>
      </c>
      <c r="G171" s="98"/>
      <c r="H171" s="99" t="s">
        <v>27</v>
      </c>
      <c r="I171" s="106"/>
      <c r="J171" s="103" t="s">
        <v>1132</v>
      </c>
      <c r="K171" s="97" t="str">
        <f t="shared" si="7"/>
        <v>20CN</v>
      </c>
      <c r="L171" s="110"/>
      <c r="M171" s="100"/>
    </row>
    <row r="172" spans="1:13" ht="17" x14ac:dyDescent="0.2">
      <c r="A172" s="17">
        <f t="shared" si="8"/>
        <v>169</v>
      </c>
      <c r="B172" s="87" t="str">
        <f t="shared" si="9"/>
        <v>TK.HQ688.2021</v>
      </c>
      <c r="C172" s="96">
        <v>8478228471</v>
      </c>
      <c r="D172" s="103">
        <v>757</v>
      </c>
      <c r="E172" s="111">
        <v>1602</v>
      </c>
      <c r="F172" s="98">
        <v>75317</v>
      </c>
      <c r="G172" s="98"/>
      <c r="H172" s="99" t="s">
        <v>28</v>
      </c>
      <c r="I172" s="106"/>
      <c r="J172" s="103" t="s">
        <v>1132</v>
      </c>
      <c r="K172" s="97" t="str">
        <f t="shared" si="7"/>
        <v>21CN</v>
      </c>
      <c r="L172" s="110"/>
      <c r="M172" s="100"/>
    </row>
    <row r="173" spans="1:13" ht="17" x14ac:dyDescent="0.2">
      <c r="A173" s="17">
        <f t="shared" si="8"/>
        <v>170</v>
      </c>
      <c r="B173" s="87" t="str">
        <f t="shared" si="9"/>
        <v>TK.HQ689.2019</v>
      </c>
      <c r="C173" s="96">
        <v>8446062512</v>
      </c>
      <c r="D173" s="103">
        <v>757</v>
      </c>
      <c r="E173" s="111">
        <v>1602</v>
      </c>
      <c r="F173" s="98">
        <v>21840</v>
      </c>
      <c r="G173" s="98"/>
      <c r="H173" s="99" t="s">
        <v>26</v>
      </c>
      <c r="I173" s="106"/>
      <c r="J173" s="103" t="s">
        <v>1133</v>
      </c>
      <c r="K173" s="97" t="str">
        <f t="shared" si="7"/>
        <v>19CN</v>
      </c>
      <c r="L173" s="110"/>
      <c r="M173" s="100"/>
    </row>
    <row r="174" spans="1:13" ht="17" x14ac:dyDescent="0.2">
      <c r="A174" s="17">
        <f t="shared" si="8"/>
        <v>171</v>
      </c>
      <c r="B174" s="87" t="str">
        <f t="shared" si="9"/>
        <v>TK.HQ689.2020</v>
      </c>
      <c r="C174" s="96">
        <v>8446062512</v>
      </c>
      <c r="D174" s="103">
        <v>757</v>
      </c>
      <c r="E174" s="111">
        <v>1602</v>
      </c>
      <c r="F174" s="98">
        <v>21840</v>
      </c>
      <c r="G174" s="98"/>
      <c r="H174" s="99" t="s">
        <v>27</v>
      </c>
      <c r="I174" s="106"/>
      <c r="J174" s="103" t="s">
        <v>1133</v>
      </c>
      <c r="K174" s="97" t="str">
        <f t="shared" si="7"/>
        <v>20CN</v>
      </c>
      <c r="L174" s="110"/>
      <c r="M174" s="100"/>
    </row>
    <row r="175" spans="1:13" ht="17" x14ac:dyDescent="0.2">
      <c r="A175" s="17">
        <f t="shared" si="8"/>
        <v>172</v>
      </c>
      <c r="B175" s="87" t="str">
        <f t="shared" si="9"/>
        <v>TK.HQ689.2021</v>
      </c>
      <c r="C175" s="96">
        <v>8446062512</v>
      </c>
      <c r="D175" s="103">
        <v>757</v>
      </c>
      <c r="E175" s="111">
        <v>1602</v>
      </c>
      <c r="F175" s="98">
        <v>21840</v>
      </c>
      <c r="G175" s="98"/>
      <c r="H175" s="127" t="s">
        <v>28</v>
      </c>
      <c r="I175" s="106"/>
      <c r="J175" s="103" t="s">
        <v>1133</v>
      </c>
      <c r="K175" s="97" t="str">
        <f t="shared" si="7"/>
        <v>21CN</v>
      </c>
      <c r="L175" s="110"/>
      <c r="M175" s="100"/>
    </row>
    <row r="176" spans="1:13" ht="17" x14ac:dyDescent="0.2">
      <c r="A176" s="17">
        <f t="shared" si="8"/>
        <v>173</v>
      </c>
      <c r="B176" s="87" t="str">
        <f t="shared" si="9"/>
        <v>TK.HQ690.2019</v>
      </c>
      <c r="C176" s="96">
        <v>8150649911</v>
      </c>
      <c r="D176" s="103">
        <v>757</v>
      </c>
      <c r="E176" s="111">
        <v>1602</v>
      </c>
      <c r="F176" s="98">
        <v>2867</v>
      </c>
      <c r="G176" s="98"/>
      <c r="H176" s="127" t="s">
        <v>26</v>
      </c>
      <c r="I176" s="106"/>
      <c r="J176" s="103" t="s">
        <v>1134</v>
      </c>
      <c r="K176" s="97" t="str">
        <f t="shared" si="7"/>
        <v>19CN</v>
      </c>
      <c r="L176" s="110"/>
      <c r="M176" s="100"/>
    </row>
    <row r="177" spans="1:13" ht="17" x14ac:dyDescent="0.2">
      <c r="A177" s="17">
        <f t="shared" si="8"/>
        <v>174</v>
      </c>
      <c r="B177" s="87" t="str">
        <f t="shared" si="9"/>
        <v>TK.HQ690.2020</v>
      </c>
      <c r="C177" s="96">
        <v>8150649911</v>
      </c>
      <c r="D177" s="103">
        <v>757</v>
      </c>
      <c r="E177" s="111">
        <v>1602</v>
      </c>
      <c r="F177" s="98">
        <v>17203</v>
      </c>
      <c r="G177" s="98"/>
      <c r="H177" s="127" t="s">
        <v>27</v>
      </c>
      <c r="I177" s="106"/>
      <c r="J177" s="103" t="s">
        <v>1134</v>
      </c>
      <c r="K177" s="97" t="str">
        <f t="shared" si="7"/>
        <v>20CN</v>
      </c>
      <c r="L177" s="110"/>
      <c r="M177" s="100"/>
    </row>
    <row r="178" spans="1:13" ht="17" x14ac:dyDescent="0.2">
      <c r="A178" s="17">
        <f t="shared" si="8"/>
        <v>175</v>
      </c>
      <c r="B178" s="87" t="str">
        <f t="shared" si="9"/>
        <v>TK.HQ690.2021</v>
      </c>
      <c r="C178" s="96">
        <v>8150649911</v>
      </c>
      <c r="D178" s="103">
        <v>757</v>
      </c>
      <c r="E178" s="111">
        <v>1602</v>
      </c>
      <c r="F178" s="98">
        <v>17203</v>
      </c>
      <c r="G178" s="98"/>
      <c r="H178" s="127" t="s">
        <v>28</v>
      </c>
      <c r="I178" s="106"/>
      <c r="J178" s="103" t="s">
        <v>1134</v>
      </c>
      <c r="K178" s="97" t="str">
        <f t="shared" si="7"/>
        <v>21CN</v>
      </c>
      <c r="L178" s="110"/>
      <c r="M178" s="100"/>
    </row>
    <row r="179" spans="1:13" ht="17" x14ac:dyDescent="0.2">
      <c r="A179" s="17">
        <f t="shared" si="8"/>
        <v>176</v>
      </c>
      <c r="B179" s="87" t="str">
        <f t="shared" si="9"/>
        <v>TK.HQ691.2019</v>
      </c>
      <c r="C179" s="96">
        <v>8150649911</v>
      </c>
      <c r="D179" s="103">
        <v>757</v>
      </c>
      <c r="E179" s="111">
        <v>1602</v>
      </c>
      <c r="F179" s="98">
        <v>37306</v>
      </c>
      <c r="G179" s="98"/>
      <c r="H179" s="127" t="s">
        <v>26</v>
      </c>
      <c r="I179" s="106"/>
      <c r="J179" s="103" t="s">
        <v>1135</v>
      </c>
      <c r="K179" s="97" t="str">
        <f t="shared" si="7"/>
        <v>19CN</v>
      </c>
      <c r="L179" s="110"/>
      <c r="M179" s="100"/>
    </row>
    <row r="180" spans="1:13" ht="17" x14ac:dyDescent="0.2">
      <c r="A180" s="17">
        <f t="shared" si="8"/>
        <v>177</v>
      </c>
      <c r="B180" s="87" t="str">
        <f t="shared" si="9"/>
        <v>TK.HQ691.2020</v>
      </c>
      <c r="C180" s="96">
        <v>8150649911</v>
      </c>
      <c r="D180" s="103">
        <v>757</v>
      </c>
      <c r="E180" s="111">
        <v>1602</v>
      </c>
      <c r="F180" s="98">
        <v>223838</v>
      </c>
      <c r="G180" s="98"/>
      <c r="H180" s="127" t="s">
        <v>27</v>
      </c>
      <c r="I180" s="106"/>
      <c r="J180" s="103" t="s">
        <v>1135</v>
      </c>
      <c r="K180" s="97" t="str">
        <f t="shared" ref="K180:K241" si="10">RIGHT(H180,2)&amp;"CN"</f>
        <v>20CN</v>
      </c>
      <c r="L180" s="110"/>
      <c r="M180" s="100"/>
    </row>
    <row r="181" spans="1:13" ht="17" x14ac:dyDescent="0.2">
      <c r="A181" s="17">
        <f t="shared" si="8"/>
        <v>178</v>
      </c>
      <c r="B181" s="87" t="str">
        <f t="shared" si="9"/>
        <v>TK.HQ691.2021</v>
      </c>
      <c r="C181" s="96">
        <v>8150649911</v>
      </c>
      <c r="D181" s="103">
        <v>757</v>
      </c>
      <c r="E181" s="111">
        <v>1602</v>
      </c>
      <c r="F181" s="98">
        <v>223838</v>
      </c>
      <c r="G181" s="98"/>
      <c r="H181" s="127" t="s">
        <v>28</v>
      </c>
      <c r="I181" s="106"/>
      <c r="J181" s="103" t="s">
        <v>1135</v>
      </c>
      <c r="K181" s="97" t="str">
        <f t="shared" si="10"/>
        <v>21CN</v>
      </c>
      <c r="L181" s="110"/>
      <c r="M181" s="100"/>
    </row>
    <row r="182" spans="1:13" ht="17" x14ac:dyDescent="0.2">
      <c r="A182" s="17">
        <f t="shared" si="8"/>
        <v>179</v>
      </c>
      <c r="B182" s="87" t="str">
        <f t="shared" si="9"/>
        <v>TK.HQ692.2023</v>
      </c>
      <c r="C182" s="96">
        <v>3300866892</v>
      </c>
      <c r="D182" s="103">
        <v>757</v>
      </c>
      <c r="E182" s="111">
        <v>1602</v>
      </c>
      <c r="F182" s="98">
        <v>-211944</v>
      </c>
      <c r="G182" s="98"/>
      <c r="H182" s="99" t="s">
        <v>30</v>
      </c>
      <c r="I182" s="106"/>
      <c r="J182" s="103" t="s">
        <v>1136</v>
      </c>
      <c r="K182" s="97" t="str">
        <f t="shared" si="10"/>
        <v>23CN</v>
      </c>
      <c r="L182" s="110"/>
      <c r="M182" s="100"/>
    </row>
    <row r="183" spans="1:13" s="41" customFormat="1" ht="17" x14ac:dyDescent="0.2">
      <c r="A183" s="116">
        <f t="shared" si="8"/>
        <v>180</v>
      </c>
      <c r="B183" s="117" t="str">
        <f t="shared" si="9"/>
        <v>TK.HQ693.2018</v>
      </c>
      <c r="C183" s="118">
        <v>8016163572</v>
      </c>
      <c r="D183" s="119">
        <v>757</v>
      </c>
      <c r="E183" s="120">
        <v>1602</v>
      </c>
      <c r="F183" s="121">
        <v>71138</v>
      </c>
      <c r="G183" s="121"/>
      <c r="H183" s="122" t="s">
        <v>25</v>
      </c>
      <c r="I183" s="123"/>
      <c r="J183" s="119" t="s">
        <v>1143</v>
      </c>
      <c r="K183" s="124" t="str">
        <f t="shared" si="10"/>
        <v>18CN</v>
      </c>
      <c r="L183" s="110"/>
      <c r="M183" s="125"/>
    </row>
    <row r="184" spans="1:13" ht="17" x14ac:dyDescent="0.2">
      <c r="A184" s="17">
        <f t="shared" si="8"/>
        <v>181</v>
      </c>
      <c r="B184" s="87" t="str">
        <f t="shared" si="9"/>
        <v>TK.HQ693.2019</v>
      </c>
      <c r="C184" s="96">
        <v>8016163572</v>
      </c>
      <c r="D184" s="103">
        <v>757</v>
      </c>
      <c r="E184" s="111">
        <v>1602</v>
      </c>
      <c r="F184" s="98">
        <v>85365</v>
      </c>
      <c r="G184" s="98"/>
      <c r="H184" s="99" t="s">
        <v>26</v>
      </c>
      <c r="I184" s="106"/>
      <c r="J184" s="103" t="s">
        <v>1143</v>
      </c>
      <c r="K184" s="97" t="str">
        <f t="shared" si="10"/>
        <v>19CN</v>
      </c>
      <c r="L184" s="110"/>
      <c r="M184" s="100"/>
    </row>
    <row r="185" spans="1:13" ht="17" x14ac:dyDescent="0.2">
      <c r="A185" s="17">
        <f t="shared" si="8"/>
        <v>182</v>
      </c>
      <c r="B185" s="87" t="str">
        <f t="shared" si="9"/>
        <v>TK.HQ693.2020</v>
      </c>
      <c r="C185" s="96">
        <v>8016163572</v>
      </c>
      <c r="D185" s="103">
        <v>757</v>
      </c>
      <c r="E185" s="111">
        <v>1602</v>
      </c>
      <c r="F185" s="98">
        <v>85365</v>
      </c>
      <c r="G185" s="98"/>
      <c r="H185" s="99" t="s">
        <v>27</v>
      </c>
      <c r="I185" s="106"/>
      <c r="J185" s="103" t="s">
        <v>1143</v>
      </c>
      <c r="K185" s="97" t="str">
        <f t="shared" si="10"/>
        <v>20CN</v>
      </c>
      <c r="L185" s="110"/>
      <c r="M185" s="100"/>
    </row>
    <row r="186" spans="1:13" ht="17" x14ac:dyDescent="0.2">
      <c r="A186" s="17">
        <f t="shared" si="8"/>
        <v>183</v>
      </c>
      <c r="B186" s="87" t="str">
        <f t="shared" si="9"/>
        <v>TK.HQ693.2021</v>
      </c>
      <c r="C186" s="96">
        <v>8016163572</v>
      </c>
      <c r="D186" s="103">
        <v>757</v>
      </c>
      <c r="E186" s="111">
        <v>1602</v>
      </c>
      <c r="F186" s="98">
        <v>85365</v>
      </c>
      <c r="G186" s="98"/>
      <c r="H186" s="99" t="s">
        <v>28</v>
      </c>
      <c r="I186" s="106"/>
      <c r="J186" s="103" t="s">
        <v>1143</v>
      </c>
      <c r="K186" s="97" t="str">
        <f t="shared" si="10"/>
        <v>21CN</v>
      </c>
      <c r="L186" s="110"/>
      <c r="M186" s="100"/>
    </row>
    <row r="187" spans="1:13" ht="17" x14ac:dyDescent="0.2">
      <c r="A187" s="17">
        <f t="shared" si="8"/>
        <v>184</v>
      </c>
      <c r="B187" s="87" t="str">
        <f t="shared" si="9"/>
        <v>TK.HQ694.2024</v>
      </c>
      <c r="C187" s="96">
        <v>8850838418</v>
      </c>
      <c r="D187" s="103">
        <v>757</v>
      </c>
      <c r="E187" s="111">
        <v>1602</v>
      </c>
      <c r="F187" s="98">
        <v>0</v>
      </c>
      <c r="G187" s="98"/>
      <c r="H187" s="99" t="s">
        <v>821</v>
      </c>
      <c r="I187" s="106"/>
      <c r="J187" s="103" t="s">
        <v>1144</v>
      </c>
      <c r="K187" s="97" t="str">
        <f t="shared" si="10"/>
        <v>24CN</v>
      </c>
      <c r="L187" s="110"/>
      <c r="M187" s="100"/>
    </row>
    <row r="188" spans="1:13" ht="17" x14ac:dyDescent="0.2">
      <c r="A188" s="17">
        <f t="shared" si="8"/>
        <v>185</v>
      </c>
      <c r="B188" s="87" t="str">
        <f t="shared" si="9"/>
        <v>TK.HQ695.2018</v>
      </c>
      <c r="C188" s="96">
        <v>8043160940</v>
      </c>
      <c r="D188" s="103">
        <v>757</v>
      </c>
      <c r="E188" s="111">
        <v>1602</v>
      </c>
      <c r="F188" s="98">
        <v>56910</v>
      </c>
      <c r="G188" s="98"/>
      <c r="H188" s="99" t="s">
        <v>25</v>
      </c>
      <c r="I188" s="106"/>
      <c r="J188" s="103" t="s">
        <v>1145</v>
      </c>
      <c r="K188" s="97" t="str">
        <f t="shared" si="10"/>
        <v>18CN</v>
      </c>
      <c r="L188" s="110"/>
      <c r="M188" s="100"/>
    </row>
    <row r="189" spans="1:13" ht="17" x14ac:dyDescent="0.2">
      <c r="A189" s="17">
        <f t="shared" si="8"/>
        <v>186</v>
      </c>
      <c r="B189" s="87" t="str">
        <f t="shared" si="9"/>
        <v>TK.HQ695.2019</v>
      </c>
      <c r="C189" s="96">
        <v>8043160940</v>
      </c>
      <c r="D189" s="103">
        <v>757</v>
      </c>
      <c r="E189" s="111">
        <v>1602</v>
      </c>
      <c r="F189" s="98">
        <v>85365</v>
      </c>
      <c r="G189" s="98"/>
      <c r="H189" s="99" t="s">
        <v>26</v>
      </c>
      <c r="I189" s="106"/>
      <c r="J189" s="103" t="s">
        <v>1145</v>
      </c>
      <c r="K189" s="97" t="str">
        <f t="shared" si="10"/>
        <v>19CN</v>
      </c>
      <c r="L189" s="110"/>
      <c r="M189" s="100"/>
    </row>
    <row r="190" spans="1:13" ht="17" x14ac:dyDescent="0.2">
      <c r="A190" s="17">
        <f t="shared" si="8"/>
        <v>187</v>
      </c>
      <c r="B190" s="87" t="str">
        <f t="shared" si="9"/>
        <v>TK.HQ695.2020</v>
      </c>
      <c r="C190" s="96">
        <v>8043160940</v>
      </c>
      <c r="D190" s="103">
        <v>757</v>
      </c>
      <c r="E190" s="111">
        <v>1602</v>
      </c>
      <c r="F190" s="98">
        <v>85365</v>
      </c>
      <c r="G190" s="98"/>
      <c r="H190" s="99" t="s">
        <v>27</v>
      </c>
      <c r="I190" s="106"/>
      <c r="J190" s="103" t="s">
        <v>1145</v>
      </c>
      <c r="K190" s="97" t="str">
        <f t="shared" si="10"/>
        <v>20CN</v>
      </c>
      <c r="L190" s="110"/>
      <c r="M190" s="100"/>
    </row>
    <row r="191" spans="1:13" ht="17" x14ac:dyDescent="0.2">
      <c r="A191" s="17">
        <f t="shared" si="8"/>
        <v>188</v>
      </c>
      <c r="B191" s="87" t="str">
        <f t="shared" si="9"/>
        <v>TK.HQ695.2021</v>
      </c>
      <c r="C191" s="96">
        <v>8043160940</v>
      </c>
      <c r="D191" s="103">
        <v>757</v>
      </c>
      <c r="E191" s="111">
        <v>1602</v>
      </c>
      <c r="F191" s="98">
        <v>85365</v>
      </c>
      <c r="G191" s="98"/>
      <c r="H191" s="99" t="s">
        <v>28</v>
      </c>
      <c r="I191" s="106"/>
      <c r="J191" s="103" t="s">
        <v>1145</v>
      </c>
      <c r="K191" s="97" t="str">
        <f t="shared" si="10"/>
        <v>21CN</v>
      </c>
      <c r="L191" s="110"/>
      <c r="M191" s="100"/>
    </row>
    <row r="192" spans="1:13" ht="17" x14ac:dyDescent="0.2">
      <c r="A192" s="17">
        <f t="shared" si="8"/>
        <v>189</v>
      </c>
      <c r="B192" s="87" t="str">
        <f t="shared" si="9"/>
        <v>TK.HQ696.2021</v>
      </c>
      <c r="C192" s="96">
        <v>8538181189</v>
      </c>
      <c r="D192" s="103">
        <v>757</v>
      </c>
      <c r="E192" s="111">
        <v>1602</v>
      </c>
      <c r="F192" s="98">
        <v>68915</v>
      </c>
      <c r="G192" s="98"/>
      <c r="H192" s="99" t="s">
        <v>28</v>
      </c>
      <c r="I192" s="106"/>
      <c r="J192" s="103" t="s">
        <v>1146</v>
      </c>
      <c r="K192" s="97" t="str">
        <f t="shared" si="10"/>
        <v>21CN</v>
      </c>
      <c r="L192" s="110"/>
      <c r="M192" s="100"/>
    </row>
    <row r="193" spans="1:13" ht="17" x14ac:dyDescent="0.2">
      <c r="A193" s="17">
        <f t="shared" si="8"/>
        <v>190</v>
      </c>
      <c r="B193" s="87" t="str">
        <f t="shared" si="9"/>
        <v>TK.HQ697.2023</v>
      </c>
      <c r="C193" s="96">
        <v>8141141537</v>
      </c>
      <c r="D193" s="103">
        <v>757</v>
      </c>
      <c r="E193" s="111">
        <v>1602</v>
      </c>
      <c r="F193" s="98">
        <v>-87750</v>
      </c>
      <c r="G193" s="98"/>
      <c r="H193" s="99" t="s">
        <v>30</v>
      </c>
      <c r="I193" s="106"/>
      <c r="J193" s="103" t="s">
        <v>1147</v>
      </c>
      <c r="K193" s="97" t="str">
        <f t="shared" si="10"/>
        <v>23CN</v>
      </c>
      <c r="L193" s="110"/>
      <c r="M193" s="100"/>
    </row>
    <row r="194" spans="1:13" ht="17" x14ac:dyDescent="0.2">
      <c r="A194" s="17">
        <f t="shared" si="8"/>
        <v>191</v>
      </c>
      <c r="B194" s="87" t="str">
        <f t="shared" si="9"/>
        <v>TK.HQ698.2023</v>
      </c>
      <c r="C194" s="96">
        <v>8022369331</v>
      </c>
      <c r="D194" s="103">
        <v>757</v>
      </c>
      <c r="E194" s="111">
        <v>1602</v>
      </c>
      <c r="F194" s="98">
        <f>-358650*4/12</f>
        <v>-119550</v>
      </c>
      <c r="G194" s="98"/>
      <c r="H194" s="99" t="s">
        <v>30</v>
      </c>
      <c r="I194" s="106"/>
      <c r="J194" s="103" t="s">
        <v>1148</v>
      </c>
      <c r="K194" s="97" t="str">
        <f t="shared" si="10"/>
        <v>23CN</v>
      </c>
      <c r="L194" s="110"/>
      <c r="M194" s="100"/>
    </row>
    <row r="195" spans="1:13" ht="17" x14ac:dyDescent="0.2">
      <c r="A195" s="17">
        <f t="shared" si="8"/>
        <v>192</v>
      </c>
      <c r="B195" s="87" t="str">
        <f t="shared" si="9"/>
        <v>TK.HQ699.2023</v>
      </c>
      <c r="C195" s="96">
        <v>8070562328</v>
      </c>
      <c r="D195" s="103">
        <v>757</v>
      </c>
      <c r="E195" s="111">
        <v>1602</v>
      </c>
      <c r="F195" s="98">
        <f>-292200*8/12</f>
        <v>-194800</v>
      </c>
      <c r="G195" s="98"/>
      <c r="H195" s="99" t="s">
        <v>30</v>
      </c>
      <c r="I195" s="106"/>
      <c r="J195" s="103" t="s">
        <v>1149</v>
      </c>
      <c r="K195" s="97" t="str">
        <f t="shared" si="10"/>
        <v>23CN</v>
      </c>
      <c r="L195" s="110"/>
      <c r="M195" s="100"/>
    </row>
    <row r="196" spans="1:13" ht="17" x14ac:dyDescent="0.2">
      <c r="A196" s="17">
        <f t="shared" si="8"/>
        <v>193</v>
      </c>
      <c r="B196" s="87" t="str">
        <f t="shared" si="9"/>
        <v>TK.HQ700.2020</v>
      </c>
      <c r="C196" s="96" t="s">
        <v>1137</v>
      </c>
      <c r="D196" s="103">
        <v>757</v>
      </c>
      <c r="E196" s="111">
        <v>1602</v>
      </c>
      <c r="F196" s="98">
        <v>125528</v>
      </c>
      <c r="G196" s="98"/>
      <c r="H196" s="99" t="s">
        <v>27</v>
      </c>
      <c r="I196" s="106"/>
      <c r="J196" s="103" t="s">
        <v>1150</v>
      </c>
      <c r="K196" s="97" t="str">
        <f t="shared" si="10"/>
        <v>20CN</v>
      </c>
      <c r="L196" s="110"/>
      <c r="M196" s="100"/>
    </row>
    <row r="197" spans="1:13" ht="17" x14ac:dyDescent="0.2">
      <c r="A197" s="17">
        <f t="shared" si="8"/>
        <v>194</v>
      </c>
      <c r="B197" s="87" t="str">
        <f t="shared" si="9"/>
        <v>TK.HQ700.2021</v>
      </c>
      <c r="C197" s="96" t="s">
        <v>1137</v>
      </c>
      <c r="D197" s="103">
        <v>757</v>
      </c>
      <c r="E197" s="111">
        <v>1602</v>
      </c>
      <c r="F197" s="98">
        <v>251055</v>
      </c>
      <c r="G197" s="98"/>
      <c r="H197" s="99" t="s">
        <v>28</v>
      </c>
      <c r="I197" s="106"/>
      <c r="J197" s="103" t="s">
        <v>1150</v>
      </c>
      <c r="K197" s="97" t="str">
        <f t="shared" si="10"/>
        <v>21CN</v>
      </c>
      <c r="L197" s="110"/>
      <c r="M197" s="100"/>
    </row>
    <row r="198" spans="1:13" ht="17" x14ac:dyDescent="0.2">
      <c r="A198" s="17">
        <f t="shared" ref="A198:A261" si="11">A197+1</f>
        <v>195</v>
      </c>
      <c r="B198" s="87" t="str">
        <f t="shared" si="9"/>
        <v>TK.HQ701.2020</v>
      </c>
      <c r="C198" s="96" t="s">
        <v>1137</v>
      </c>
      <c r="D198" s="103">
        <v>757</v>
      </c>
      <c r="E198" s="111">
        <v>1602</v>
      </c>
      <c r="F198" s="98">
        <v>125528</v>
      </c>
      <c r="G198" s="98"/>
      <c r="H198" s="99" t="s">
        <v>27</v>
      </c>
      <c r="I198" s="106"/>
      <c r="J198" s="103" t="s">
        <v>1151</v>
      </c>
      <c r="K198" s="97" t="str">
        <f t="shared" si="10"/>
        <v>20CN</v>
      </c>
      <c r="L198" s="110"/>
      <c r="M198" s="100"/>
    </row>
    <row r="199" spans="1:13" ht="17" x14ac:dyDescent="0.2">
      <c r="A199" s="17">
        <f t="shared" si="11"/>
        <v>196</v>
      </c>
      <c r="B199" s="87" t="str">
        <f t="shared" ref="B199:B262" si="12">"TK.HQ"&amp;IF(AND(C199=C198,J199=J198),MID(B198,6,3),MID(B198,6,3)+1)&amp;"."&amp;RIGHT(H199,4)</f>
        <v>TK.HQ701.2021</v>
      </c>
      <c r="C199" s="96" t="s">
        <v>1137</v>
      </c>
      <c r="D199" s="103">
        <v>757</v>
      </c>
      <c r="E199" s="111">
        <v>1602</v>
      </c>
      <c r="F199" s="98">
        <v>251055</v>
      </c>
      <c r="G199" s="98"/>
      <c r="H199" s="99" t="s">
        <v>28</v>
      </c>
      <c r="I199" s="106"/>
      <c r="J199" s="103" t="s">
        <v>1151</v>
      </c>
      <c r="K199" s="97" t="str">
        <f t="shared" si="10"/>
        <v>21CN</v>
      </c>
      <c r="L199" s="110"/>
      <c r="M199" s="100"/>
    </row>
    <row r="200" spans="1:13" ht="17" x14ac:dyDescent="0.2">
      <c r="A200" s="17">
        <f t="shared" si="11"/>
        <v>197</v>
      </c>
      <c r="B200" s="87" t="str">
        <f t="shared" si="12"/>
        <v>TK.HQ702.2021</v>
      </c>
      <c r="C200" s="96">
        <v>8007796120</v>
      </c>
      <c r="D200" s="103">
        <v>757</v>
      </c>
      <c r="E200" s="111">
        <v>1602</v>
      </c>
      <c r="F200" s="98">
        <v>167370</v>
      </c>
      <c r="G200" s="98"/>
      <c r="H200" s="99" t="s">
        <v>28</v>
      </c>
      <c r="I200" s="106"/>
      <c r="J200" s="103" t="s">
        <v>1152</v>
      </c>
      <c r="K200" s="97" t="str">
        <f t="shared" si="10"/>
        <v>21CN</v>
      </c>
      <c r="L200" s="110"/>
      <c r="M200" s="100"/>
    </row>
    <row r="201" spans="1:13" ht="17" x14ac:dyDescent="0.2">
      <c r="A201" s="17">
        <f t="shared" si="11"/>
        <v>198</v>
      </c>
      <c r="B201" s="87" t="str">
        <f t="shared" si="12"/>
        <v>TK.HQ703.2023</v>
      </c>
      <c r="C201" s="96">
        <v>8716964151</v>
      </c>
      <c r="D201" s="103">
        <v>757</v>
      </c>
      <c r="E201" s="111">
        <v>1602</v>
      </c>
      <c r="F201" s="98">
        <v>-9740</v>
      </c>
      <c r="G201" s="98"/>
      <c r="H201" s="99" t="s">
        <v>30</v>
      </c>
      <c r="I201" s="106"/>
      <c r="J201" s="103" t="s">
        <v>1153</v>
      </c>
      <c r="K201" s="97" t="str">
        <f t="shared" si="10"/>
        <v>23CN</v>
      </c>
      <c r="L201" s="110"/>
      <c r="M201" s="100"/>
    </row>
    <row r="202" spans="1:13" ht="17" x14ac:dyDescent="0.2">
      <c r="A202" s="17">
        <f t="shared" si="11"/>
        <v>199</v>
      </c>
      <c r="B202" s="87" t="str">
        <f t="shared" si="12"/>
        <v>TK.HQ704.2022</v>
      </c>
      <c r="C202" s="96">
        <v>8681601732</v>
      </c>
      <c r="D202" s="103">
        <v>757</v>
      </c>
      <c r="E202" s="111">
        <v>1602</v>
      </c>
      <c r="F202" s="98">
        <v>-39850</v>
      </c>
      <c r="G202" s="98"/>
      <c r="H202" s="99" t="s">
        <v>29</v>
      </c>
      <c r="I202" s="106"/>
      <c r="J202" s="103" t="s">
        <v>1154</v>
      </c>
      <c r="K202" s="97" t="str">
        <f t="shared" si="10"/>
        <v>22CN</v>
      </c>
      <c r="L202" s="110"/>
      <c r="M202" s="100"/>
    </row>
    <row r="203" spans="1:13" ht="17" x14ac:dyDescent="0.2">
      <c r="A203" s="17">
        <f t="shared" si="11"/>
        <v>200</v>
      </c>
      <c r="B203" s="87" t="str">
        <f t="shared" si="12"/>
        <v>TK.HQ705.2023</v>
      </c>
      <c r="C203" s="96">
        <v>8131819245</v>
      </c>
      <c r="D203" s="103">
        <v>757</v>
      </c>
      <c r="E203" s="111">
        <v>1602</v>
      </c>
      <c r="F203" s="98">
        <v>-59775</v>
      </c>
      <c r="G203" s="98"/>
      <c r="H203" s="99" t="s">
        <v>30</v>
      </c>
      <c r="I203" s="106"/>
      <c r="J203" s="103" t="s">
        <v>1155</v>
      </c>
      <c r="K203" s="97" t="str">
        <f t="shared" si="10"/>
        <v>23CN</v>
      </c>
      <c r="L203" s="110"/>
      <c r="M203" s="100"/>
    </row>
    <row r="204" spans="1:13" ht="17" x14ac:dyDescent="0.2">
      <c r="A204" s="17">
        <f t="shared" si="11"/>
        <v>201</v>
      </c>
      <c r="B204" s="87" t="str">
        <f t="shared" si="12"/>
        <v>TK.HQ706.2012</v>
      </c>
      <c r="C204" s="96">
        <v>8019893224</v>
      </c>
      <c r="D204" s="103">
        <v>757</v>
      </c>
      <c r="E204" s="111">
        <v>1602</v>
      </c>
      <c r="F204" s="98">
        <f>F205</f>
        <v>950</v>
      </c>
      <c r="G204" s="98"/>
      <c r="H204" s="99" t="s">
        <v>18</v>
      </c>
      <c r="I204" s="106"/>
      <c r="J204" s="103" t="s">
        <v>1196</v>
      </c>
      <c r="K204" s="97" t="str">
        <f t="shared" si="10"/>
        <v>12CN</v>
      </c>
      <c r="L204" s="110"/>
      <c r="M204" s="100"/>
    </row>
    <row r="205" spans="1:13" ht="17" x14ac:dyDescent="0.2">
      <c r="A205" s="17">
        <f t="shared" si="11"/>
        <v>202</v>
      </c>
      <c r="B205" s="87" t="str">
        <f t="shared" si="12"/>
        <v>TK.HQ706.2013</v>
      </c>
      <c r="C205" s="96">
        <v>8019893224</v>
      </c>
      <c r="D205" s="103">
        <v>757</v>
      </c>
      <c r="E205" s="111">
        <v>1602</v>
      </c>
      <c r="F205" s="98">
        <v>950</v>
      </c>
      <c r="G205" s="98"/>
      <c r="H205" s="99" t="s">
        <v>21</v>
      </c>
      <c r="I205" s="106"/>
      <c r="J205" s="103" t="s">
        <v>1196</v>
      </c>
      <c r="K205" s="97" t="str">
        <f t="shared" si="10"/>
        <v>13CN</v>
      </c>
      <c r="L205" s="110"/>
      <c r="M205" s="100"/>
    </row>
    <row r="206" spans="1:13" ht="17" x14ac:dyDescent="0.2">
      <c r="A206" s="17">
        <f t="shared" si="11"/>
        <v>203</v>
      </c>
      <c r="B206" s="87" t="str">
        <f t="shared" si="12"/>
        <v>TK.HQ706.2014</v>
      </c>
      <c r="C206" s="96">
        <v>8019893224</v>
      </c>
      <c r="D206" s="103">
        <v>757</v>
      </c>
      <c r="E206" s="111">
        <v>1602</v>
      </c>
      <c r="F206" s="98">
        <v>950</v>
      </c>
      <c r="G206" s="98"/>
      <c r="H206" s="99" t="s">
        <v>15</v>
      </c>
      <c r="I206" s="106"/>
      <c r="J206" s="103" t="s">
        <v>1196</v>
      </c>
      <c r="K206" s="97" t="str">
        <f t="shared" si="10"/>
        <v>14CN</v>
      </c>
      <c r="L206" s="110"/>
      <c r="M206" s="100"/>
    </row>
    <row r="207" spans="1:13" ht="17" x14ac:dyDescent="0.2">
      <c r="A207" s="17">
        <f t="shared" si="11"/>
        <v>204</v>
      </c>
      <c r="B207" s="87" t="str">
        <f t="shared" si="12"/>
        <v>TK.HQ706.2015</v>
      </c>
      <c r="C207" s="96">
        <v>8019893224</v>
      </c>
      <c r="D207" s="103">
        <v>757</v>
      </c>
      <c r="E207" s="111">
        <v>1602</v>
      </c>
      <c r="F207" s="98">
        <v>950</v>
      </c>
      <c r="G207" s="98"/>
      <c r="H207" s="99" t="s">
        <v>12</v>
      </c>
      <c r="I207" s="106"/>
      <c r="J207" s="103" t="s">
        <v>1196</v>
      </c>
      <c r="K207" s="97" t="str">
        <f t="shared" si="10"/>
        <v>15CN</v>
      </c>
      <c r="L207" s="110"/>
      <c r="M207" s="100"/>
    </row>
    <row r="208" spans="1:13" ht="17" x14ac:dyDescent="0.2">
      <c r="A208" s="17">
        <f t="shared" si="11"/>
        <v>205</v>
      </c>
      <c r="B208" s="87" t="str">
        <f t="shared" si="12"/>
        <v>TK.HQ706.2016</v>
      </c>
      <c r="C208" s="96">
        <v>8019893224</v>
      </c>
      <c r="D208" s="103">
        <v>757</v>
      </c>
      <c r="E208" s="111">
        <v>1602</v>
      </c>
      <c r="F208" s="98">
        <v>950</v>
      </c>
      <c r="G208" s="98"/>
      <c r="H208" s="99" t="s">
        <v>14</v>
      </c>
      <c r="I208" s="106"/>
      <c r="J208" s="103" t="s">
        <v>1196</v>
      </c>
      <c r="K208" s="97" t="str">
        <f t="shared" si="10"/>
        <v>16CN</v>
      </c>
      <c r="L208" s="110"/>
      <c r="M208" s="100"/>
    </row>
    <row r="209" spans="1:13" ht="17" x14ac:dyDescent="0.2">
      <c r="A209" s="17">
        <f t="shared" si="11"/>
        <v>206</v>
      </c>
      <c r="B209" s="87" t="str">
        <f t="shared" si="12"/>
        <v>TK.HQ706.2017</v>
      </c>
      <c r="C209" s="96">
        <v>8019893224</v>
      </c>
      <c r="D209" s="103">
        <v>757</v>
      </c>
      <c r="E209" s="111">
        <v>1602</v>
      </c>
      <c r="F209" s="98">
        <v>3326</v>
      </c>
      <c r="G209" s="98"/>
      <c r="H209" s="99" t="s">
        <v>24</v>
      </c>
      <c r="I209" s="106"/>
      <c r="J209" s="103" t="s">
        <v>1196</v>
      </c>
      <c r="K209" s="97" t="str">
        <f t="shared" si="10"/>
        <v>17CN</v>
      </c>
      <c r="L209" s="110"/>
      <c r="M209" s="100"/>
    </row>
    <row r="210" spans="1:13" ht="17" x14ac:dyDescent="0.2">
      <c r="A210" s="17">
        <f t="shared" si="11"/>
        <v>207</v>
      </c>
      <c r="B210" s="87" t="str">
        <f t="shared" si="12"/>
        <v>TK.HQ706.2018</v>
      </c>
      <c r="C210" s="96">
        <v>8019893224</v>
      </c>
      <c r="D210" s="103">
        <v>757</v>
      </c>
      <c r="E210" s="111">
        <v>1602</v>
      </c>
      <c r="F210" s="98">
        <v>3326</v>
      </c>
      <c r="G210" s="98"/>
      <c r="H210" s="99" t="s">
        <v>25</v>
      </c>
      <c r="I210" s="106"/>
      <c r="J210" s="103" t="s">
        <v>1196</v>
      </c>
      <c r="K210" s="97" t="str">
        <f t="shared" si="10"/>
        <v>18CN</v>
      </c>
      <c r="L210" s="110"/>
      <c r="M210" s="100"/>
    </row>
    <row r="211" spans="1:13" ht="17" x14ac:dyDescent="0.2">
      <c r="A211" s="17">
        <f t="shared" si="11"/>
        <v>208</v>
      </c>
      <c r="B211" s="87" t="str">
        <f t="shared" si="12"/>
        <v>TK.HQ706.2019</v>
      </c>
      <c r="C211" s="96">
        <v>8019893224</v>
      </c>
      <c r="D211" s="103">
        <v>757</v>
      </c>
      <c r="E211" s="111">
        <v>1602</v>
      </c>
      <c r="F211" s="98">
        <v>3326</v>
      </c>
      <c r="G211" s="98"/>
      <c r="H211" s="99" t="s">
        <v>26</v>
      </c>
      <c r="I211" s="106"/>
      <c r="J211" s="103" t="s">
        <v>1196</v>
      </c>
      <c r="K211" s="97" t="str">
        <f t="shared" si="10"/>
        <v>19CN</v>
      </c>
      <c r="L211" s="110"/>
      <c r="M211" s="100"/>
    </row>
    <row r="212" spans="1:13" ht="17" x14ac:dyDescent="0.2">
      <c r="A212" s="17">
        <f t="shared" si="11"/>
        <v>209</v>
      </c>
      <c r="B212" s="87" t="str">
        <f t="shared" si="12"/>
        <v>TK.HQ706.2020</v>
      </c>
      <c r="C212" s="96">
        <v>8019893224</v>
      </c>
      <c r="D212" s="103">
        <v>757</v>
      </c>
      <c r="E212" s="111">
        <v>1602</v>
      </c>
      <c r="F212" s="98">
        <v>3326</v>
      </c>
      <c r="G212" s="98"/>
      <c r="H212" s="99" t="s">
        <v>27</v>
      </c>
      <c r="I212" s="106"/>
      <c r="J212" s="103" t="s">
        <v>1196</v>
      </c>
      <c r="K212" s="97" t="str">
        <f t="shared" si="10"/>
        <v>20CN</v>
      </c>
      <c r="L212" s="110"/>
      <c r="M212" s="100"/>
    </row>
    <row r="213" spans="1:13" ht="17" x14ac:dyDescent="0.2">
      <c r="A213" s="17">
        <f t="shared" si="11"/>
        <v>210</v>
      </c>
      <c r="B213" s="87" t="str">
        <f t="shared" si="12"/>
        <v>TK.HQ706.2021</v>
      </c>
      <c r="C213" s="96">
        <v>8019893224</v>
      </c>
      <c r="D213" s="103">
        <v>757</v>
      </c>
      <c r="E213" s="111">
        <v>1602</v>
      </c>
      <c r="F213" s="98">
        <v>3326</v>
      </c>
      <c r="G213" s="98"/>
      <c r="H213" s="99" t="s">
        <v>28</v>
      </c>
      <c r="I213" s="106"/>
      <c r="J213" s="103" t="s">
        <v>1196</v>
      </c>
      <c r="K213" s="97" t="str">
        <f t="shared" si="10"/>
        <v>21CN</v>
      </c>
      <c r="L213" s="110"/>
      <c r="M213" s="100"/>
    </row>
    <row r="214" spans="1:13" ht="17" x14ac:dyDescent="0.2">
      <c r="A214" s="17">
        <f t="shared" si="11"/>
        <v>211</v>
      </c>
      <c r="B214" s="87" t="str">
        <f t="shared" si="12"/>
        <v>TK.HQ707.2015</v>
      </c>
      <c r="C214" s="96">
        <v>8122512151</v>
      </c>
      <c r="D214" s="103">
        <v>757</v>
      </c>
      <c r="E214" s="111">
        <v>1602</v>
      </c>
      <c r="F214" s="98">
        <f>F215*7/12</f>
        <v>27650</v>
      </c>
      <c r="G214" s="98"/>
      <c r="H214" s="99" t="s">
        <v>12</v>
      </c>
      <c r="I214" s="106"/>
      <c r="J214" s="103" t="s">
        <v>1156</v>
      </c>
      <c r="K214" s="97" t="str">
        <f t="shared" si="10"/>
        <v>15CN</v>
      </c>
      <c r="L214" s="110"/>
      <c r="M214" s="100"/>
    </row>
    <row r="215" spans="1:13" ht="17" x14ac:dyDescent="0.2">
      <c r="A215" s="17">
        <f t="shared" si="11"/>
        <v>212</v>
      </c>
      <c r="B215" s="87" t="str">
        <f t="shared" si="12"/>
        <v>TK.HQ707.2016</v>
      </c>
      <c r="C215" s="96">
        <v>8122512151</v>
      </c>
      <c r="D215" s="103">
        <v>757</v>
      </c>
      <c r="E215" s="111">
        <v>1602</v>
      </c>
      <c r="F215" s="98">
        <v>47400</v>
      </c>
      <c r="G215" s="98"/>
      <c r="H215" s="99" t="s">
        <v>14</v>
      </c>
      <c r="I215" s="106"/>
      <c r="J215" s="103" t="s">
        <v>1156</v>
      </c>
      <c r="K215" s="97" t="str">
        <f t="shared" si="10"/>
        <v>16CN</v>
      </c>
      <c r="L215" s="110"/>
      <c r="M215" s="100"/>
    </row>
    <row r="216" spans="1:13" ht="17" x14ac:dyDescent="0.2">
      <c r="A216" s="17">
        <f t="shared" si="11"/>
        <v>213</v>
      </c>
      <c r="B216" s="87" t="str">
        <f t="shared" si="12"/>
        <v>TK.HQ707.2017</v>
      </c>
      <c r="C216" s="96">
        <v>8122512151</v>
      </c>
      <c r="D216" s="103">
        <v>757</v>
      </c>
      <c r="E216" s="111">
        <v>1602</v>
      </c>
      <c r="F216" s="98">
        <v>48000</v>
      </c>
      <c r="G216" s="98"/>
      <c r="H216" s="99" t="s">
        <v>24</v>
      </c>
      <c r="I216" s="106"/>
      <c r="J216" s="103" t="s">
        <v>1156</v>
      </c>
      <c r="K216" s="97" t="str">
        <f t="shared" si="10"/>
        <v>17CN</v>
      </c>
      <c r="L216" s="110"/>
      <c r="M216" s="100"/>
    </row>
    <row r="217" spans="1:13" ht="17" x14ac:dyDescent="0.2">
      <c r="A217" s="17">
        <f t="shared" si="11"/>
        <v>214</v>
      </c>
      <c r="B217" s="87" t="str">
        <f t="shared" si="12"/>
        <v>TK.HQ707.2018</v>
      </c>
      <c r="C217" s="96">
        <v>8122512151</v>
      </c>
      <c r="D217" s="103">
        <v>757</v>
      </c>
      <c r="E217" s="111">
        <v>1602</v>
      </c>
      <c r="F217" s="98">
        <v>48000</v>
      </c>
      <c r="G217" s="98"/>
      <c r="H217" s="99" t="s">
        <v>25</v>
      </c>
      <c r="I217" s="106"/>
      <c r="J217" s="103" t="s">
        <v>1156</v>
      </c>
      <c r="K217" s="97" t="str">
        <f t="shared" si="10"/>
        <v>18CN</v>
      </c>
      <c r="L217" s="110"/>
      <c r="M217" s="100"/>
    </row>
    <row r="218" spans="1:13" ht="17" x14ac:dyDescent="0.2">
      <c r="A218" s="17">
        <f t="shared" si="11"/>
        <v>215</v>
      </c>
      <c r="B218" s="87" t="str">
        <f t="shared" si="12"/>
        <v>TK.HQ707.2019</v>
      </c>
      <c r="C218" s="96">
        <v>8122512151</v>
      </c>
      <c r="D218" s="103">
        <v>757</v>
      </c>
      <c r="E218" s="111">
        <v>1602</v>
      </c>
      <c r="F218" s="98">
        <v>48000</v>
      </c>
      <c r="G218" s="98"/>
      <c r="H218" s="99" t="s">
        <v>26</v>
      </c>
      <c r="I218" s="106"/>
      <c r="J218" s="103" t="s">
        <v>1156</v>
      </c>
      <c r="K218" s="97" t="str">
        <f t="shared" si="10"/>
        <v>19CN</v>
      </c>
      <c r="L218" s="110"/>
      <c r="M218" s="100"/>
    </row>
    <row r="219" spans="1:13" ht="17" x14ac:dyDescent="0.2">
      <c r="A219" s="17">
        <f t="shared" si="11"/>
        <v>216</v>
      </c>
      <c r="B219" s="87" t="str">
        <f t="shared" si="12"/>
        <v>TK.HQ707.2020</v>
      </c>
      <c r="C219" s="96">
        <v>8122512151</v>
      </c>
      <c r="D219" s="103">
        <v>757</v>
      </c>
      <c r="E219" s="111">
        <v>1602</v>
      </c>
      <c r="F219" s="98">
        <v>48000</v>
      </c>
      <c r="G219" s="98"/>
      <c r="H219" s="99" t="s">
        <v>27</v>
      </c>
      <c r="I219" s="106"/>
      <c r="J219" s="103" t="s">
        <v>1156</v>
      </c>
      <c r="K219" s="97" t="str">
        <f t="shared" si="10"/>
        <v>20CN</v>
      </c>
      <c r="L219" s="110"/>
      <c r="M219" s="100"/>
    </row>
    <row r="220" spans="1:13" ht="17" x14ac:dyDescent="0.2">
      <c r="A220" s="17">
        <f t="shared" si="11"/>
        <v>217</v>
      </c>
      <c r="B220" s="87" t="str">
        <f t="shared" si="12"/>
        <v>TK.HQ707.2021</v>
      </c>
      <c r="C220" s="96">
        <v>8122512151</v>
      </c>
      <c r="D220" s="103">
        <v>757</v>
      </c>
      <c r="E220" s="111">
        <v>1602</v>
      </c>
      <c r="F220" s="98">
        <v>48000</v>
      </c>
      <c r="G220" s="98"/>
      <c r="H220" s="99" t="s">
        <v>28</v>
      </c>
      <c r="I220" s="106"/>
      <c r="J220" s="103" t="s">
        <v>1156</v>
      </c>
      <c r="K220" s="97" t="str">
        <f t="shared" si="10"/>
        <v>21CN</v>
      </c>
      <c r="L220" s="110"/>
      <c r="M220" s="100"/>
    </row>
    <row r="221" spans="1:13" ht="17" x14ac:dyDescent="0.2">
      <c r="A221" s="17">
        <f t="shared" si="11"/>
        <v>218</v>
      </c>
      <c r="B221" s="87" t="str">
        <f t="shared" si="12"/>
        <v>TK.HQ708.2023</v>
      </c>
      <c r="C221" s="96">
        <v>8175674276</v>
      </c>
      <c r="D221" s="103">
        <v>757</v>
      </c>
      <c r="E221" s="111">
        <v>1602</v>
      </c>
      <c r="F221" s="98">
        <f>-394754*10/12</f>
        <v>-328961.66666666669</v>
      </c>
      <c r="G221" s="98"/>
      <c r="H221" s="99" t="s">
        <v>30</v>
      </c>
      <c r="I221" s="106"/>
      <c r="J221" s="103" t="s">
        <v>1157</v>
      </c>
      <c r="K221" s="97" t="str">
        <f t="shared" si="10"/>
        <v>23CN</v>
      </c>
      <c r="L221" s="110"/>
      <c r="M221" s="100"/>
    </row>
    <row r="222" spans="1:13" ht="17" x14ac:dyDescent="0.2">
      <c r="A222" s="17">
        <f t="shared" si="11"/>
        <v>219</v>
      </c>
      <c r="B222" s="87" t="str">
        <f t="shared" si="12"/>
        <v>TK.HQ709.2023</v>
      </c>
      <c r="C222" s="96">
        <v>8150645040</v>
      </c>
      <c r="D222" s="103">
        <v>757</v>
      </c>
      <c r="E222" s="111">
        <v>1602</v>
      </c>
      <c r="F222" s="98">
        <v>-33266</v>
      </c>
      <c r="G222" s="98"/>
      <c r="H222" s="99" t="s">
        <v>30</v>
      </c>
      <c r="I222" s="106"/>
      <c r="J222" s="103" t="s">
        <v>1158</v>
      </c>
      <c r="K222" s="97" t="str">
        <f t="shared" si="10"/>
        <v>23CN</v>
      </c>
      <c r="L222" s="110"/>
      <c r="M222" s="100"/>
    </row>
    <row r="223" spans="1:13" ht="17" x14ac:dyDescent="0.2">
      <c r="A223" s="17">
        <f t="shared" si="11"/>
        <v>220</v>
      </c>
      <c r="B223" s="87" t="str">
        <f t="shared" si="12"/>
        <v>TK.HQ710.2023</v>
      </c>
      <c r="C223" s="96">
        <v>8150645040</v>
      </c>
      <c r="D223" s="103">
        <v>757</v>
      </c>
      <c r="E223" s="111">
        <v>1602</v>
      </c>
      <c r="F223" s="98">
        <v>-32465</v>
      </c>
      <c r="G223" s="98"/>
      <c r="H223" s="99" t="s">
        <v>30</v>
      </c>
      <c r="I223" s="106"/>
      <c r="J223" s="103" t="s">
        <v>1159</v>
      </c>
      <c r="K223" s="97" t="str">
        <f t="shared" si="10"/>
        <v>23CN</v>
      </c>
      <c r="L223" s="110"/>
      <c r="M223" s="100"/>
    </row>
    <row r="224" spans="1:13" ht="17" x14ac:dyDescent="0.2">
      <c r="A224" s="17">
        <f t="shared" si="11"/>
        <v>221</v>
      </c>
      <c r="B224" s="87" t="str">
        <f t="shared" si="12"/>
        <v>TK.HQ711.2022</v>
      </c>
      <c r="C224" s="96">
        <v>8017581692</v>
      </c>
      <c r="D224" s="103">
        <v>757</v>
      </c>
      <c r="E224" s="111">
        <v>1602</v>
      </c>
      <c r="F224" s="98">
        <v>-76527</v>
      </c>
      <c r="G224" s="98"/>
      <c r="H224" s="99" t="s">
        <v>29</v>
      </c>
      <c r="I224" s="106"/>
      <c r="J224" s="103" t="s">
        <v>1160</v>
      </c>
      <c r="K224" s="97" t="str">
        <f t="shared" si="10"/>
        <v>22CN</v>
      </c>
      <c r="L224" s="110"/>
      <c r="M224" s="100"/>
    </row>
    <row r="225" spans="1:13" ht="17" x14ac:dyDescent="0.2">
      <c r="A225" s="17">
        <f t="shared" si="11"/>
        <v>222</v>
      </c>
      <c r="B225" s="87" t="str">
        <f t="shared" si="12"/>
        <v>TK.HQ712.2014</v>
      </c>
      <c r="C225" s="96">
        <v>8017581692</v>
      </c>
      <c r="D225" s="103">
        <v>757</v>
      </c>
      <c r="E225" s="111">
        <v>1602</v>
      </c>
      <c r="F225" s="98">
        <f>F226*6/12</f>
        <v>5205.5</v>
      </c>
      <c r="G225" s="98"/>
      <c r="H225" s="99" t="s">
        <v>15</v>
      </c>
      <c r="I225" s="106"/>
      <c r="J225" s="103" t="s">
        <v>1161</v>
      </c>
      <c r="K225" s="97" t="str">
        <f t="shared" si="10"/>
        <v>14CN</v>
      </c>
      <c r="L225" s="110"/>
      <c r="M225" s="100"/>
    </row>
    <row r="226" spans="1:13" ht="17" x14ac:dyDescent="0.2">
      <c r="A226" s="17">
        <f t="shared" si="11"/>
        <v>223</v>
      </c>
      <c r="B226" s="87" t="str">
        <f t="shared" si="12"/>
        <v>TK.HQ712.2015</v>
      </c>
      <c r="C226" s="96">
        <v>8017581692</v>
      </c>
      <c r="D226" s="103">
        <v>757</v>
      </c>
      <c r="E226" s="111">
        <v>1602</v>
      </c>
      <c r="F226" s="98">
        <v>10411</v>
      </c>
      <c r="G226" s="98"/>
      <c r="H226" s="99" t="s">
        <v>12</v>
      </c>
      <c r="I226" s="106"/>
      <c r="J226" s="103" t="s">
        <v>1161</v>
      </c>
      <c r="K226" s="97" t="str">
        <f t="shared" si="10"/>
        <v>15CN</v>
      </c>
      <c r="L226" s="110"/>
      <c r="M226" s="100"/>
    </row>
    <row r="227" spans="1:13" ht="17" x14ac:dyDescent="0.2">
      <c r="A227" s="17">
        <f t="shared" si="11"/>
        <v>224</v>
      </c>
      <c r="B227" s="87" t="str">
        <f t="shared" si="12"/>
        <v>TK.HQ712.2016</v>
      </c>
      <c r="C227" s="96">
        <v>8017581692</v>
      </c>
      <c r="D227" s="103">
        <v>757</v>
      </c>
      <c r="E227" s="111">
        <v>1602</v>
      </c>
      <c r="F227" s="98">
        <v>10411</v>
      </c>
      <c r="G227" s="98"/>
      <c r="H227" s="99" t="s">
        <v>14</v>
      </c>
      <c r="I227" s="106"/>
      <c r="J227" s="103" t="s">
        <v>1161</v>
      </c>
      <c r="K227" s="97" t="str">
        <f t="shared" si="10"/>
        <v>16CN</v>
      </c>
      <c r="L227" s="110"/>
      <c r="M227" s="100"/>
    </row>
    <row r="228" spans="1:13" ht="17" x14ac:dyDescent="0.2">
      <c r="A228" s="17">
        <f t="shared" si="11"/>
        <v>225</v>
      </c>
      <c r="B228" s="87" t="str">
        <f t="shared" si="12"/>
        <v>TK.HQ712.2017</v>
      </c>
      <c r="C228" s="96">
        <v>8017581692</v>
      </c>
      <c r="D228" s="103">
        <v>757</v>
      </c>
      <c r="E228" s="111">
        <v>1602</v>
      </c>
      <c r="F228" s="98">
        <v>98977</v>
      </c>
      <c r="G228" s="98"/>
      <c r="H228" s="99" t="s">
        <v>24</v>
      </c>
      <c r="I228" s="106"/>
      <c r="J228" s="103" t="s">
        <v>1161</v>
      </c>
      <c r="K228" s="97" t="str">
        <f t="shared" si="10"/>
        <v>17CN</v>
      </c>
      <c r="L228" s="110"/>
      <c r="M228" s="100"/>
    </row>
    <row r="229" spans="1:13" ht="17" x14ac:dyDescent="0.2">
      <c r="A229" s="17">
        <f t="shared" si="11"/>
        <v>226</v>
      </c>
      <c r="B229" s="87" t="str">
        <f t="shared" si="12"/>
        <v>TK.HQ712.2018</v>
      </c>
      <c r="C229" s="96">
        <v>8017581692</v>
      </c>
      <c r="D229" s="103">
        <v>757</v>
      </c>
      <c r="E229" s="111">
        <v>1602</v>
      </c>
      <c r="F229" s="98">
        <v>98977</v>
      </c>
      <c r="G229" s="98"/>
      <c r="H229" s="99" t="s">
        <v>25</v>
      </c>
      <c r="I229" s="106"/>
      <c r="J229" s="103" t="s">
        <v>1161</v>
      </c>
      <c r="K229" s="97" t="str">
        <f t="shared" si="10"/>
        <v>18CN</v>
      </c>
      <c r="L229" s="110"/>
      <c r="M229" s="100"/>
    </row>
    <row r="230" spans="1:13" ht="17" x14ac:dyDescent="0.2">
      <c r="A230" s="17">
        <f t="shared" si="11"/>
        <v>227</v>
      </c>
      <c r="B230" s="87" t="str">
        <f t="shared" si="12"/>
        <v>TK.HQ712.2019</v>
      </c>
      <c r="C230" s="96">
        <v>8017581692</v>
      </c>
      <c r="D230" s="103">
        <v>757</v>
      </c>
      <c r="E230" s="111">
        <v>1602</v>
      </c>
      <c r="F230" s="98">
        <v>98977</v>
      </c>
      <c r="G230" s="98"/>
      <c r="H230" s="99" t="s">
        <v>26</v>
      </c>
      <c r="I230" s="106"/>
      <c r="J230" s="103" t="s">
        <v>1161</v>
      </c>
      <c r="K230" s="97" t="str">
        <f t="shared" si="10"/>
        <v>19CN</v>
      </c>
      <c r="L230" s="110"/>
      <c r="M230" s="100"/>
    </row>
    <row r="231" spans="1:13" ht="17" x14ac:dyDescent="0.2">
      <c r="A231" s="17">
        <f t="shared" si="11"/>
        <v>228</v>
      </c>
      <c r="B231" s="87" t="str">
        <f t="shared" si="12"/>
        <v>TK.HQ712.2020</v>
      </c>
      <c r="C231" s="96">
        <v>8017581692</v>
      </c>
      <c r="D231" s="103">
        <v>757</v>
      </c>
      <c r="E231" s="111">
        <v>1602</v>
      </c>
      <c r="F231" s="98">
        <v>98977</v>
      </c>
      <c r="G231" s="98"/>
      <c r="H231" s="99" t="s">
        <v>27</v>
      </c>
      <c r="I231" s="106"/>
      <c r="J231" s="103" t="s">
        <v>1161</v>
      </c>
      <c r="K231" s="97" t="str">
        <f t="shared" si="10"/>
        <v>20CN</v>
      </c>
      <c r="L231" s="110"/>
      <c r="M231" s="100"/>
    </row>
    <row r="232" spans="1:13" ht="17" x14ac:dyDescent="0.2">
      <c r="A232" s="17">
        <f t="shared" si="11"/>
        <v>229</v>
      </c>
      <c r="B232" s="87" t="str">
        <f t="shared" si="12"/>
        <v>TK.HQ712.2021</v>
      </c>
      <c r="C232" s="96">
        <v>8017581692</v>
      </c>
      <c r="D232" s="103">
        <v>757</v>
      </c>
      <c r="E232" s="111">
        <v>1602</v>
      </c>
      <c r="F232" s="98">
        <v>98977</v>
      </c>
      <c r="G232" s="98"/>
      <c r="H232" s="99" t="s">
        <v>28</v>
      </c>
      <c r="I232" s="106"/>
      <c r="J232" s="103" t="s">
        <v>1161</v>
      </c>
      <c r="K232" s="97" t="str">
        <f t="shared" si="10"/>
        <v>21CN</v>
      </c>
      <c r="L232" s="110"/>
      <c r="M232" s="100"/>
    </row>
    <row r="233" spans="1:13" ht="17" x14ac:dyDescent="0.2">
      <c r="A233" s="17">
        <f t="shared" si="11"/>
        <v>230</v>
      </c>
      <c r="B233" s="87" t="str">
        <f t="shared" si="12"/>
        <v>TK.HQ713.2022</v>
      </c>
      <c r="C233" s="96">
        <v>8017581692</v>
      </c>
      <c r="D233" s="103">
        <v>757</v>
      </c>
      <c r="E233" s="111">
        <v>1602</v>
      </c>
      <c r="F233" s="98">
        <v>-80434</v>
      </c>
      <c r="G233" s="98"/>
      <c r="H233" s="99" t="s">
        <v>29</v>
      </c>
      <c r="I233" s="106"/>
      <c r="J233" s="103" t="s">
        <v>1162</v>
      </c>
      <c r="K233" s="97" t="str">
        <f t="shared" si="10"/>
        <v>22CN</v>
      </c>
      <c r="L233" s="110"/>
      <c r="M233" s="100"/>
    </row>
    <row r="234" spans="1:13" ht="17" x14ac:dyDescent="0.2">
      <c r="A234" s="17">
        <f t="shared" si="11"/>
        <v>231</v>
      </c>
      <c r="B234" s="87" t="str">
        <f t="shared" si="12"/>
        <v>TK.HQ714.2024</v>
      </c>
      <c r="C234" s="96">
        <v>8858119084</v>
      </c>
      <c r="D234" s="103">
        <v>757</v>
      </c>
      <c r="E234" s="111">
        <v>1602</v>
      </c>
      <c r="F234" s="98">
        <v>0</v>
      </c>
      <c r="G234" s="98"/>
      <c r="H234" s="99" t="s">
        <v>821</v>
      </c>
      <c r="I234" s="106"/>
      <c r="J234" s="103" t="s">
        <v>1163</v>
      </c>
      <c r="K234" s="97" t="str">
        <f t="shared" si="10"/>
        <v>24CN</v>
      </c>
      <c r="L234" s="110"/>
      <c r="M234" s="100"/>
    </row>
    <row r="235" spans="1:13" ht="17" x14ac:dyDescent="0.2">
      <c r="A235" s="17">
        <f t="shared" si="11"/>
        <v>232</v>
      </c>
      <c r="B235" s="87" t="str">
        <f t="shared" si="12"/>
        <v>TK.HQ715.2021</v>
      </c>
      <c r="C235" s="96">
        <v>8056637853</v>
      </c>
      <c r="D235" s="103">
        <v>757</v>
      </c>
      <c r="E235" s="111">
        <v>1602</v>
      </c>
      <c r="F235" s="98">
        <v>8747</v>
      </c>
      <c r="G235" s="98"/>
      <c r="H235" s="99" t="s">
        <v>28</v>
      </c>
      <c r="I235" s="106"/>
      <c r="J235" s="103" t="s">
        <v>1164</v>
      </c>
      <c r="K235" s="97" t="str">
        <f t="shared" si="10"/>
        <v>21CN</v>
      </c>
      <c r="L235" s="110"/>
      <c r="M235" s="100"/>
    </row>
    <row r="236" spans="1:13" ht="17" x14ac:dyDescent="0.2">
      <c r="A236" s="17">
        <f t="shared" si="11"/>
        <v>233</v>
      </c>
      <c r="B236" s="87" t="str">
        <f t="shared" si="12"/>
        <v>TK.HQ716.2024</v>
      </c>
      <c r="C236" s="96">
        <v>8503446155</v>
      </c>
      <c r="D236" s="103">
        <v>757</v>
      </c>
      <c r="E236" s="111">
        <v>1602</v>
      </c>
      <c r="F236" s="98">
        <v>0</v>
      </c>
      <c r="G236" s="98"/>
      <c r="H236" s="99" t="s">
        <v>821</v>
      </c>
      <c r="I236" s="106"/>
      <c r="J236" s="103" t="s">
        <v>1165</v>
      </c>
      <c r="K236" s="97" t="str">
        <f t="shared" si="10"/>
        <v>24CN</v>
      </c>
      <c r="L236" s="110"/>
      <c r="M236" s="100"/>
    </row>
    <row r="237" spans="1:13" ht="17" x14ac:dyDescent="0.2">
      <c r="A237" s="17">
        <f t="shared" si="11"/>
        <v>234</v>
      </c>
      <c r="B237" s="87" t="str">
        <f t="shared" si="12"/>
        <v>TK.HQ717.2023</v>
      </c>
      <c r="C237" s="96">
        <v>8595115143</v>
      </c>
      <c r="D237" s="103">
        <v>757</v>
      </c>
      <c r="E237" s="111">
        <v>1602</v>
      </c>
      <c r="F237" s="98">
        <v>-65025</v>
      </c>
      <c r="G237" s="98"/>
      <c r="H237" s="99" t="s">
        <v>30</v>
      </c>
      <c r="I237" s="106"/>
      <c r="J237" s="103" t="s">
        <v>1166</v>
      </c>
      <c r="K237" s="97" t="str">
        <f t="shared" si="10"/>
        <v>23CN</v>
      </c>
      <c r="L237" s="110"/>
      <c r="M237" s="100"/>
    </row>
    <row r="238" spans="1:13" ht="17" x14ac:dyDescent="0.2">
      <c r="A238" s="17">
        <f t="shared" si="11"/>
        <v>235</v>
      </c>
      <c r="B238" s="87" t="str">
        <f t="shared" si="12"/>
        <v>TK.HQ718.2020</v>
      </c>
      <c r="C238" s="96">
        <v>8672169837</v>
      </c>
      <c r="D238" s="103">
        <v>757</v>
      </c>
      <c r="E238" s="111">
        <v>1602</v>
      </c>
      <c r="F238" s="98">
        <v>8080</v>
      </c>
      <c r="G238" s="98"/>
      <c r="H238" s="99" t="s">
        <v>27</v>
      </c>
      <c r="I238" s="106"/>
      <c r="J238" s="103" t="s">
        <v>1167</v>
      </c>
      <c r="K238" s="97" t="str">
        <f t="shared" si="10"/>
        <v>20CN</v>
      </c>
      <c r="L238" s="110"/>
      <c r="M238" s="100"/>
    </row>
    <row r="239" spans="1:13" ht="17" x14ac:dyDescent="0.2">
      <c r="A239" s="17">
        <f t="shared" si="11"/>
        <v>236</v>
      </c>
      <c r="B239" s="87" t="str">
        <f t="shared" si="12"/>
        <v>TK.HQ718.2021</v>
      </c>
      <c r="C239" s="96">
        <v>8672169837</v>
      </c>
      <c r="D239" s="103">
        <v>757</v>
      </c>
      <c r="E239" s="111">
        <v>1602</v>
      </c>
      <c r="F239" s="98">
        <v>48480</v>
      </c>
      <c r="G239" s="98"/>
      <c r="H239" s="99" t="s">
        <v>28</v>
      </c>
      <c r="I239" s="106"/>
      <c r="J239" s="103" t="s">
        <v>1167</v>
      </c>
      <c r="K239" s="97" t="str">
        <f t="shared" si="10"/>
        <v>21CN</v>
      </c>
      <c r="L239" s="110"/>
      <c r="M239" s="100"/>
    </row>
    <row r="240" spans="1:13" ht="17" x14ac:dyDescent="0.2">
      <c r="A240" s="17">
        <f t="shared" si="11"/>
        <v>237</v>
      </c>
      <c r="B240" s="87" t="str">
        <f t="shared" si="12"/>
        <v>TK.HQ719.2023</v>
      </c>
      <c r="C240" s="96">
        <v>8150645040</v>
      </c>
      <c r="D240" s="103">
        <v>757</v>
      </c>
      <c r="E240" s="111">
        <v>1602</v>
      </c>
      <c r="F240" s="98">
        <v>-35671</v>
      </c>
      <c r="G240" s="98"/>
      <c r="H240" s="99" t="s">
        <v>30</v>
      </c>
      <c r="I240" s="106"/>
      <c r="J240" s="103" t="s">
        <v>1168</v>
      </c>
      <c r="K240" s="97" t="str">
        <f t="shared" si="10"/>
        <v>23CN</v>
      </c>
      <c r="L240" s="110"/>
      <c r="M240" s="100"/>
    </row>
    <row r="241" spans="1:13" ht="17" x14ac:dyDescent="0.2">
      <c r="A241" s="17">
        <f t="shared" si="11"/>
        <v>238</v>
      </c>
      <c r="B241" s="87" t="str">
        <f t="shared" si="12"/>
        <v>TK.HQ720.2023</v>
      </c>
      <c r="C241" s="96">
        <v>8150645040</v>
      </c>
      <c r="D241" s="103">
        <v>757</v>
      </c>
      <c r="E241" s="111">
        <v>1602</v>
      </c>
      <c r="F241" s="98">
        <v>-54108</v>
      </c>
      <c r="G241" s="98"/>
      <c r="H241" s="99" t="s">
        <v>30</v>
      </c>
      <c r="I241" s="106"/>
      <c r="J241" s="103" t="s">
        <v>1169</v>
      </c>
      <c r="K241" s="97" t="str">
        <f t="shared" si="10"/>
        <v>23CN</v>
      </c>
      <c r="L241" s="110"/>
      <c r="M241" s="100"/>
    </row>
    <row r="242" spans="1:13" ht="17" x14ac:dyDescent="0.2">
      <c r="A242" s="17">
        <f t="shared" si="11"/>
        <v>239</v>
      </c>
      <c r="B242" s="87" t="str">
        <f t="shared" si="12"/>
        <v>TK.HQ721.2023</v>
      </c>
      <c r="C242" s="96">
        <v>8526274350</v>
      </c>
      <c r="D242" s="103">
        <v>757</v>
      </c>
      <c r="E242" s="111">
        <v>1602</v>
      </c>
      <c r="F242" s="98">
        <v>-20733</v>
      </c>
      <c r="G242" s="98"/>
      <c r="H242" s="99" t="s">
        <v>30</v>
      </c>
      <c r="I242" s="106"/>
      <c r="J242" s="103" t="s">
        <v>1170</v>
      </c>
      <c r="K242" s="97" t="str">
        <f t="shared" ref="K242:K298" si="13">RIGHT(H242,2)&amp;"CN"</f>
        <v>23CN</v>
      </c>
      <c r="L242" s="110"/>
      <c r="M242" s="100"/>
    </row>
    <row r="243" spans="1:13" ht="17" x14ac:dyDescent="0.2">
      <c r="A243" s="17">
        <f t="shared" si="11"/>
        <v>240</v>
      </c>
      <c r="B243" s="87" t="str">
        <f t="shared" si="12"/>
        <v>TK.HQ722.2021</v>
      </c>
      <c r="C243" s="96">
        <v>8584309891</v>
      </c>
      <c r="D243" s="103">
        <v>757</v>
      </c>
      <c r="E243" s="111">
        <v>1602</v>
      </c>
      <c r="F243" s="98">
        <v>159400</v>
      </c>
      <c r="G243" s="98"/>
      <c r="H243" s="99" t="s">
        <v>28</v>
      </c>
      <c r="I243" s="106"/>
      <c r="J243" s="103" t="s">
        <v>1171</v>
      </c>
      <c r="K243" s="97" t="str">
        <f t="shared" si="13"/>
        <v>21CN</v>
      </c>
      <c r="L243" s="110"/>
      <c r="M243" s="100"/>
    </row>
    <row r="244" spans="1:13" ht="17" x14ac:dyDescent="0.2">
      <c r="A244" s="17">
        <f t="shared" si="11"/>
        <v>241</v>
      </c>
      <c r="B244" s="87" t="str">
        <f t="shared" si="12"/>
        <v>TK.HQ723.2022</v>
      </c>
      <c r="C244" s="96">
        <v>8424388870</v>
      </c>
      <c r="D244" s="103">
        <v>757</v>
      </c>
      <c r="E244" s="111">
        <v>1602</v>
      </c>
      <c r="F244" s="98">
        <v>-125528</v>
      </c>
      <c r="G244" s="98"/>
      <c r="H244" s="99" t="s">
        <v>29</v>
      </c>
      <c r="I244" s="106"/>
      <c r="J244" s="103" t="s">
        <v>1172</v>
      </c>
      <c r="K244" s="97" t="str">
        <f t="shared" si="13"/>
        <v>22CN</v>
      </c>
      <c r="L244" s="110"/>
      <c r="M244" s="100"/>
    </row>
    <row r="245" spans="1:13" ht="17" x14ac:dyDescent="0.2">
      <c r="A245" s="17">
        <f t="shared" si="11"/>
        <v>242</v>
      </c>
      <c r="B245" s="87" t="str">
        <f t="shared" si="12"/>
        <v>TK.HQ724.2018</v>
      </c>
      <c r="C245" s="96" t="s">
        <v>1138</v>
      </c>
      <c r="D245" s="103">
        <v>757</v>
      </c>
      <c r="E245" s="111">
        <v>1602</v>
      </c>
      <c r="F245" s="98">
        <v>28455</v>
      </c>
      <c r="G245" s="98"/>
      <c r="H245" s="99" t="s">
        <v>25</v>
      </c>
      <c r="I245" s="106"/>
      <c r="J245" s="103" t="s">
        <v>1173</v>
      </c>
      <c r="K245" s="97" t="str">
        <f t="shared" si="13"/>
        <v>18CN</v>
      </c>
      <c r="L245" s="110"/>
      <c r="M245" s="100"/>
    </row>
    <row r="246" spans="1:13" ht="17" x14ac:dyDescent="0.2">
      <c r="A246" s="17">
        <f t="shared" si="11"/>
        <v>243</v>
      </c>
      <c r="B246" s="87" t="str">
        <f t="shared" si="12"/>
        <v>TK.HQ724.2019</v>
      </c>
      <c r="C246" s="96" t="s">
        <v>1138</v>
      </c>
      <c r="D246" s="103">
        <v>757</v>
      </c>
      <c r="E246" s="111">
        <v>1602</v>
      </c>
      <c r="F246" s="98">
        <v>85365</v>
      </c>
      <c r="G246" s="98"/>
      <c r="H246" s="99" t="s">
        <v>26</v>
      </c>
      <c r="I246" s="106"/>
      <c r="J246" s="103" t="s">
        <v>1173</v>
      </c>
      <c r="K246" s="97" t="str">
        <f t="shared" si="13"/>
        <v>19CN</v>
      </c>
      <c r="L246" s="110"/>
      <c r="M246" s="100"/>
    </row>
    <row r="247" spans="1:13" ht="17" x14ac:dyDescent="0.2">
      <c r="A247" s="17">
        <f t="shared" si="11"/>
        <v>244</v>
      </c>
      <c r="B247" s="87" t="str">
        <f t="shared" si="12"/>
        <v>TK.HQ724.2020</v>
      </c>
      <c r="C247" s="96" t="s">
        <v>1138</v>
      </c>
      <c r="D247" s="103">
        <v>757</v>
      </c>
      <c r="E247" s="111">
        <v>1602</v>
      </c>
      <c r="F247" s="98">
        <v>85365</v>
      </c>
      <c r="G247" s="98"/>
      <c r="H247" s="99" t="s">
        <v>27</v>
      </c>
      <c r="I247" s="106"/>
      <c r="J247" s="103" t="s">
        <v>1173</v>
      </c>
      <c r="K247" s="97" t="str">
        <f t="shared" si="13"/>
        <v>20CN</v>
      </c>
      <c r="L247" s="110"/>
      <c r="M247" s="100"/>
    </row>
    <row r="248" spans="1:13" ht="17" x14ac:dyDescent="0.2">
      <c r="A248" s="17">
        <f t="shared" si="11"/>
        <v>245</v>
      </c>
      <c r="B248" s="87" t="str">
        <f t="shared" si="12"/>
        <v>TK.HQ724.2021</v>
      </c>
      <c r="C248" s="96" t="s">
        <v>1138</v>
      </c>
      <c r="D248" s="103">
        <v>757</v>
      </c>
      <c r="E248" s="111">
        <v>1602</v>
      </c>
      <c r="F248" s="98">
        <v>85365</v>
      </c>
      <c r="G248" s="98"/>
      <c r="H248" s="99" t="s">
        <v>28</v>
      </c>
      <c r="I248" s="106"/>
      <c r="J248" s="103" t="s">
        <v>1173</v>
      </c>
      <c r="K248" s="97" t="str">
        <f t="shared" si="13"/>
        <v>21CN</v>
      </c>
      <c r="L248" s="110"/>
      <c r="M248" s="100"/>
    </row>
    <row r="249" spans="1:13" ht="17" x14ac:dyDescent="0.2">
      <c r="A249" s="17">
        <f t="shared" si="11"/>
        <v>246</v>
      </c>
      <c r="B249" s="87" t="str">
        <f t="shared" si="12"/>
        <v>TK.HQ725.2012</v>
      </c>
      <c r="C249" s="96" t="s">
        <v>1139</v>
      </c>
      <c r="D249" s="103">
        <v>757</v>
      </c>
      <c r="E249" s="111">
        <v>1602</v>
      </c>
      <c r="F249" s="98">
        <v>5633</v>
      </c>
      <c r="G249" s="98"/>
      <c r="H249" s="99" t="s">
        <v>18</v>
      </c>
      <c r="I249" s="106"/>
      <c r="J249" s="103" t="s">
        <v>1197</v>
      </c>
      <c r="K249" s="97" t="str">
        <f t="shared" si="13"/>
        <v>12CN</v>
      </c>
      <c r="L249" s="110"/>
      <c r="M249" s="100"/>
    </row>
    <row r="250" spans="1:13" ht="17" x14ac:dyDescent="0.2">
      <c r="A250" s="17">
        <f t="shared" si="11"/>
        <v>247</v>
      </c>
      <c r="B250" s="87" t="str">
        <f t="shared" si="12"/>
        <v>TK.HQ725.2013</v>
      </c>
      <c r="C250" s="96" t="s">
        <v>1139</v>
      </c>
      <c r="D250" s="103">
        <v>757</v>
      </c>
      <c r="E250" s="111">
        <v>1602</v>
      </c>
      <c r="F250" s="98">
        <v>5633</v>
      </c>
      <c r="G250" s="98"/>
      <c r="H250" s="99" t="s">
        <v>21</v>
      </c>
      <c r="I250" s="106"/>
      <c r="J250" s="103" t="s">
        <v>1197</v>
      </c>
      <c r="K250" s="97" t="str">
        <f t="shared" si="13"/>
        <v>13CN</v>
      </c>
      <c r="L250" s="110"/>
      <c r="M250" s="100"/>
    </row>
    <row r="251" spans="1:13" ht="17" x14ac:dyDescent="0.2">
      <c r="A251" s="17">
        <f t="shared" si="11"/>
        <v>248</v>
      </c>
      <c r="B251" s="87" t="str">
        <f t="shared" si="12"/>
        <v>TK.HQ725.2014</v>
      </c>
      <c r="C251" s="96" t="s">
        <v>1139</v>
      </c>
      <c r="D251" s="103">
        <v>757</v>
      </c>
      <c r="E251" s="111">
        <v>1602</v>
      </c>
      <c r="F251" s="98">
        <v>5633</v>
      </c>
      <c r="G251" s="98"/>
      <c r="H251" s="99" t="s">
        <v>15</v>
      </c>
      <c r="I251" s="106"/>
      <c r="J251" s="103" t="s">
        <v>1197</v>
      </c>
      <c r="K251" s="97" t="str">
        <f t="shared" si="13"/>
        <v>14CN</v>
      </c>
      <c r="L251" s="110"/>
      <c r="M251" s="100"/>
    </row>
    <row r="252" spans="1:13" ht="17" x14ac:dyDescent="0.2">
      <c r="A252" s="17">
        <f t="shared" si="11"/>
        <v>249</v>
      </c>
      <c r="B252" s="87" t="str">
        <f t="shared" si="12"/>
        <v>TK.HQ725.2015</v>
      </c>
      <c r="C252" s="96" t="s">
        <v>1139</v>
      </c>
      <c r="D252" s="103">
        <v>757</v>
      </c>
      <c r="E252" s="111">
        <v>1602</v>
      </c>
      <c r="F252" s="98">
        <v>5633</v>
      </c>
      <c r="G252" s="98"/>
      <c r="H252" s="99" t="s">
        <v>12</v>
      </c>
      <c r="I252" s="106"/>
      <c r="J252" s="103" t="s">
        <v>1197</v>
      </c>
      <c r="K252" s="97" t="str">
        <f t="shared" si="13"/>
        <v>15CN</v>
      </c>
      <c r="L252" s="110"/>
      <c r="M252" s="100"/>
    </row>
    <row r="253" spans="1:13" ht="17" x14ac:dyDescent="0.2">
      <c r="A253" s="17">
        <f t="shared" si="11"/>
        <v>250</v>
      </c>
      <c r="B253" s="87" t="str">
        <f t="shared" si="12"/>
        <v>TK.HQ725.2016</v>
      </c>
      <c r="C253" s="96" t="s">
        <v>1139</v>
      </c>
      <c r="D253" s="103">
        <v>757</v>
      </c>
      <c r="E253" s="111">
        <v>1602</v>
      </c>
      <c r="F253" s="98">
        <v>5633</v>
      </c>
      <c r="G253" s="98"/>
      <c r="H253" s="99" t="s">
        <v>14</v>
      </c>
      <c r="I253" s="106"/>
      <c r="J253" s="103" t="s">
        <v>1197</v>
      </c>
      <c r="K253" s="97" t="str">
        <f t="shared" si="13"/>
        <v>16CN</v>
      </c>
      <c r="L253" s="110"/>
      <c r="M253" s="100"/>
    </row>
    <row r="254" spans="1:13" ht="17" x14ac:dyDescent="0.2">
      <c r="A254" s="17">
        <f t="shared" si="11"/>
        <v>251</v>
      </c>
      <c r="B254" s="87" t="str">
        <f t="shared" si="12"/>
        <v>TK.HQ725.2017</v>
      </c>
      <c r="C254" s="96" t="s">
        <v>1139</v>
      </c>
      <c r="D254" s="103">
        <v>757</v>
      </c>
      <c r="E254" s="111">
        <v>1602</v>
      </c>
      <c r="F254" s="98">
        <v>12970</v>
      </c>
      <c r="G254" s="98"/>
      <c r="H254" s="99" t="s">
        <v>24</v>
      </c>
      <c r="I254" s="106"/>
      <c r="J254" s="103" t="s">
        <v>1197</v>
      </c>
      <c r="K254" s="97" t="str">
        <f t="shared" si="13"/>
        <v>17CN</v>
      </c>
      <c r="L254" s="110"/>
      <c r="M254" s="100"/>
    </row>
    <row r="255" spans="1:13" ht="17" x14ac:dyDescent="0.2">
      <c r="A255" s="17">
        <f t="shared" si="11"/>
        <v>252</v>
      </c>
      <c r="B255" s="87" t="str">
        <f t="shared" si="12"/>
        <v>TK.HQ725.2018</v>
      </c>
      <c r="C255" s="96" t="s">
        <v>1139</v>
      </c>
      <c r="D255" s="103">
        <v>757</v>
      </c>
      <c r="E255" s="111">
        <v>1602</v>
      </c>
      <c r="F255" s="98">
        <v>12970</v>
      </c>
      <c r="G255" s="98"/>
      <c r="H255" s="99" t="s">
        <v>25</v>
      </c>
      <c r="I255" s="106"/>
      <c r="J255" s="103" t="s">
        <v>1197</v>
      </c>
      <c r="K255" s="97" t="str">
        <f t="shared" si="13"/>
        <v>18CN</v>
      </c>
      <c r="L255" s="110"/>
      <c r="M255" s="100"/>
    </row>
    <row r="256" spans="1:13" ht="17" x14ac:dyDescent="0.2">
      <c r="A256" s="17">
        <f t="shared" si="11"/>
        <v>253</v>
      </c>
      <c r="B256" s="87" t="str">
        <f t="shared" si="12"/>
        <v>TK.HQ725.2019</v>
      </c>
      <c r="C256" s="96" t="s">
        <v>1139</v>
      </c>
      <c r="D256" s="103">
        <v>757</v>
      </c>
      <c r="E256" s="111">
        <v>1602</v>
      </c>
      <c r="F256" s="98">
        <v>12970</v>
      </c>
      <c r="G256" s="98"/>
      <c r="H256" s="99" t="s">
        <v>26</v>
      </c>
      <c r="I256" s="106"/>
      <c r="J256" s="103" t="s">
        <v>1197</v>
      </c>
      <c r="K256" s="97" t="str">
        <f t="shared" si="13"/>
        <v>19CN</v>
      </c>
      <c r="L256" s="110"/>
      <c r="M256" s="100"/>
    </row>
    <row r="257" spans="1:13" ht="17" x14ac:dyDescent="0.2">
      <c r="A257" s="17">
        <f t="shared" si="11"/>
        <v>254</v>
      </c>
      <c r="B257" s="87" t="str">
        <f t="shared" si="12"/>
        <v>TK.HQ725.2020</v>
      </c>
      <c r="C257" s="96" t="s">
        <v>1139</v>
      </c>
      <c r="D257" s="103">
        <v>757</v>
      </c>
      <c r="E257" s="111">
        <v>1602</v>
      </c>
      <c r="F257" s="98">
        <v>12970</v>
      </c>
      <c r="G257" s="98"/>
      <c r="H257" s="99" t="s">
        <v>27</v>
      </c>
      <c r="I257" s="106"/>
      <c r="J257" s="103" t="s">
        <v>1197</v>
      </c>
      <c r="K257" s="97" t="str">
        <f t="shared" si="13"/>
        <v>20CN</v>
      </c>
      <c r="L257" s="110"/>
      <c r="M257" s="100"/>
    </row>
    <row r="258" spans="1:13" ht="17" x14ac:dyDescent="0.2">
      <c r="A258" s="17">
        <f t="shared" si="11"/>
        <v>255</v>
      </c>
      <c r="B258" s="87" t="str">
        <f t="shared" si="12"/>
        <v>TK.HQ725.2021</v>
      </c>
      <c r="C258" s="96" t="s">
        <v>1139</v>
      </c>
      <c r="D258" s="103">
        <v>757</v>
      </c>
      <c r="E258" s="111">
        <v>1602</v>
      </c>
      <c r="F258" s="98">
        <v>12970</v>
      </c>
      <c r="G258" s="98"/>
      <c r="H258" s="99" t="s">
        <v>28</v>
      </c>
      <c r="I258" s="106"/>
      <c r="J258" s="103" t="s">
        <v>1197</v>
      </c>
      <c r="K258" s="97" t="str">
        <f t="shared" si="13"/>
        <v>21CN</v>
      </c>
      <c r="L258" s="110"/>
      <c r="M258" s="100"/>
    </row>
    <row r="259" spans="1:13" ht="17" x14ac:dyDescent="0.2">
      <c r="A259" s="17">
        <f t="shared" si="11"/>
        <v>256</v>
      </c>
      <c r="B259" s="87" t="str">
        <f t="shared" si="12"/>
        <v>TK.HQ726.2020</v>
      </c>
      <c r="C259" s="96">
        <v>8440534335</v>
      </c>
      <c r="D259" s="103">
        <v>757</v>
      </c>
      <c r="E259" s="111">
        <v>1602</v>
      </c>
      <c r="F259" s="98">
        <v>14228</v>
      </c>
      <c r="G259" s="98"/>
      <c r="H259" s="99" t="s">
        <v>27</v>
      </c>
      <c r="I259" s="106"/>
      <c r="J259" s="103" t="s">
        <v>1174</v>
      </c>
      <c r="K259" s="97" t="str">
        <f t="shared" si="13"/>
        <v>20CN</v>
      </c>
      <c r="L259" s="110"/>
      <c r="M259" s="100"/>
    </row>
    <row r="260" spans="1:13" ht="17" x14ac:dyDescent="0.2">
      <c r="A260" s="17">
        <f t="shared" si="11"/>
        <v>257</v>
      </c>
      <c r="B260" s="87" t="str">
        <f t="shared" si="12"/>
        <v>TK.HQ726.2021</v>
      </c>
      <c r="C260" s="96">
        <v>8440534335</v>
      </c>
      <c r="D260" s="103">
        <v>757</v>
      </c>
      <c r="E260" s="111">
        <v>1602</v>
      </c>
      <c r="F260" s="98">
        <v>85365</v>
      </c>
      <c r="G260" s="98"/>
      <c r="H260" s="99" t="s">
        <v>28</v>
      </c>
      <c r="I260" s="106"/>
      <c r="J260" s="103" t="s">
        <v>1174</v>
      </c>
      <c r="K260" s="97" t="str">
        <f t="shared" si="13"/>
        <v>21CN</v>
      </c>
      <c r="L260" s="110"/>
      <c r="M260" s="100"/>
    </row>
    <row r="261" spans="1:13" ht="17" x14ac:dyDescent="0.2">
      <c r="A261" s="17">
        <f t="shared" si="11"/>
        <v>258</v>
      </c>
      <c r="B261" s="87" t="str">
        <f t="shared" si="12"/>
        <v>TK.HQ727.2021</v>
      </c>
      <c r="C261" s="96">
        <v>8289560025</v>
      </c>
      <c r="D261" s="103">
        <v>757</v>
      </c>
      <c r="E261" s="111">
        <v>1602</v>
      </c>
      <c r="F261" s="98">
        <v>19925</v>
      </c>
      <c r="G261" s="98"/>
      <c r="H261" s="99" t="s">
        <v>28</v>
      </c>
      <c r="I261" s="106"/>
      <c r="J261" s="103" t="s">
        <v>1175</v>
      </c>
      <c r="K261" s="97" t="str">
        <f t="shared" si="13"/>
        <v>21CN</v>
      </c>
      <c r="L261" s="110"/>
      <c r="M261" s="100"/>
    </row>
    <row r="262" spans="1:13" ht="17" x14ac:dyDescent="0.2">
      <c r="A262" s="17">
        <f t="shared" ref="A262:A325" si="14">A261+1</f>
        <v>259</v>
      </c>
      <c r="B262" s="87" t="str">
        <f t="shared" si="12"/>
        <v>TK.HQ728.2022</v>
      </c>
      <c r="C262" s="96" t="s">
        <v>1140</v>
      </c>
      <c r="D262" s="103">
        <v>757</v>
      </c>
      <c r="E262" s="111">
        <v>1602</v>
      </c>
      <c r="F262" s="98">
        <v>0</v>
      </c>
      <c r="G262" s="98"/>
      <c r="H262" s="99" t="s">
        <v>29</v>
      </c>
      <c r="I262" s="106"/>
      <c r="J262" s="103" t="s">
        <v>1176</v>
      </c>
      <c r="K262" s="97" t="str">
        <f t="shared" si="13"/>
        <v>22CN</v>
      </c>
      <c r="L262" s="110"/>
      <c r="M262" s="100"/>
    </row>
    <row r="263" spans="1:13" ht="17" x14ac:dyDescent="0.2">
      <c r="A263" s="17">
        <f t="shared" si="14"/>
        <v>260</v>
      </c>
      <c r="B263" s="87" t="str">
        <f t="shared" ref="B263:B327" si="15">"TK.HQ"&amp;IF(AND(C263=C262,J263=J262),MID(B262,6,3),MID(B262,6,3)+1)&amp;"."&amp;RIGHT(H263,4)</f>
        <v>TK.HQ729.2020</v>
      </c>
      <c r="C263" s="96">
        <v>8116476297</v>
      </c>
      <c r="D263" s="103">
        <v>757</v>
      </c>
      <c r="E263" s="111">
        <v>1602</v>
      </c>
      <c r="F263" s="98">
        <v>199250</v>
      </c>
      <c r="G263" s="98"/>
      <c r="H263" s="99" t="s">
        <v>27</v>
      </c>
      <c r="I263" s="106"/>
      <c r="J263" s="103" t="s">
        <v>1177</v>
      </c>
      <c r="K263" s="97" t="str">
        <f t="shared" si="13"/>
        <v>20CN</v>
      </c>
      <c r="L263" s="110"/>
      <c r="M263" s="100"/>
    </row>
    <row r="264" spans="1:13" ht="17" x14ac:dyDescent="0.2">
      <c r="A264" s="17">
        <f t="shared" si="14"/>
        <v>261</v>
      </c>
      <c r="B264" s="87" t="str">
        <f t="shared" si="15"/>
        <v>TK.HQ729.2021</v>
      </c>
      <c r="C264" s="96">
        <v>8116476297</v>
      </c>
      <c r="D264" s="103">
        <v>757</v>
      </c>
      <c r="E264" s="111">
        <v>1602</v>
      </c>
      <c r="F264" s="98">
        <v>239100</v>
      </c>
      <c r="G264" s="98"/>
      <c r="H264" s="99" t="s">
        <v>28</v>
      </c>
      <c r="I264" s="106"/>
      <c r="J264" s="103" t="s">
        <v>1177</v>
      </c>
      <c r="K264" s="97" t="str">
        <f t="shared" si="13"/>
        <v>21CN</v>
      </c>
      <c r="L264" s="110"/>
      <c r="M264" s="100"/>
    </row>
    <row r="265" spans="1:13" ht="17" x14ac:dyDescent="0.2">
      <c r="A265" s="17">
        <f t="shared" si="14"/>
        <v>262</v>
      </c>
      <c r="B265" s="87" t="str">
        <f t="shared" si="15"/>
        <v>TK.HQ730.2023</v>
      </c>
      <c r="C265" s="96" t="s">
        <v>1141</v>
      </c>
      <c r="D265" s="103">
        <v>757</v>
      </c>
      <c r="E265" s="111">
        <v>1602</v>
      </c>
      <c r="F265" s="98">
        <v>-188291</v>
      </c>
      <c r="G265" s="98"/>
      <c r="H265" s="99" t="s">
        <v>30</v>
      </c>
      <c r="I265" s="106"/>
      <c r="J265" s="103" t="s">
        <v>1178</v>
      </c>
      <c r="K265" s="97" t="str">
        <f t="shared" si="13"/>
        <v>23CN</v>
      </c>
      <c r="L265" s="110"/>
      <c r="M265" s="100"/>
    </row>
    <row r="266" spans="1:13" ht="17" x14ac:dyDescent="0.2">
      <c r="A266" s="17">
        <f t="shared" si="14"/>
        <v>263</v>
      </c>
      <c r="B266" s="87" t="str">
        <f t="shared" si="15"/>
        <v>TK.HQ731.2019</v>
      </c>
      <c r="C266" s="96" t="s">
        <v>1142</v>
      </c>
      <c r="D266" s="103">
        <v>757</v>
      </c>
      <c r="E266" s="111">
        <v>1602</v>
      </c>
      <c r="F266" s="98">
        <v>79700</v>
      </c>
      <c r="G266" s="98"/>
      <c r="H266" s="99" t="s">
        <v>26</v>
      </c>
      <c r="I266" s="106"/>
      <c r="J266" s="103" t="s">
        <v>1179</v>
      </c>
      <c r="K266" s="97" t="str">
        <f t="shared" si="13"/>
        <v>19CN</v>
      </c>
      <c r="L266" s="110"/>
      <c r="M266" s="100"/>
    </row>
    <row r="267" spans="1:13" ht="17" x14ac:dyDescent="0.2">
      <c r="A267" s="17">
        <f t="shared" si="14"/>
        <v>264</v>
      </c>
      <c r="B267" s="87" t="str">
        <f t="shared" si="15"/>
        <v>TK.HQ731.2020</v>
      </c>
      <c r="C267" s="96" t="s">
        <v>1142</v>
      </c>
      <c r="D267" s="103">
        <v>757</v>
      </c>
      <c r="E267" s="111">
        <v>1602</v>
      </c>
      <c r="F267" s="98">
        <v>239100</v>
      </c>
      <c r="G267" s="98"/>
      <c r="H267" s="99" t="s">
        <v>27</v>
      </c>
      <c r="I267" s="106"/>
      <c r="J267" s="103" t="s">
        <v>1179</v>
      </c>
      <c r="K267" s="97" t="str">
        <f t="shared" si="13"/>
        <v>20CN</v>
      </c>
      <c r="L267" s="110"/>
      <c r="M267" s="100"/>
    </row>
    <row r="268" spans="1:13" ht="17" x14ac:dyDescent="0.2">
      <c r="A268" s="17">
        <f t="shared" si="14"/>
        <v>265</v>
      </c>
      <c r="B268" s="87" t="str">
        <f t="shared" si="15"/>
        <v>TK.HQ731.2021</v>
      </c>
      <c r="C268" s="96" t="s">
        <v>1142</v>
      </c>
      <c r="D268" s="103">
        <v>757</v>
      </c>
      <c r="E268" s="111">
        <v>1602</v>
      </c>
      <c r="F268" s="98">
        <v>239100</v>
      </c>
      <c r="G268" s="98"/>
      <c r="H268" s="99" t="s">
        <v>28</v>
      </c>
      <c r="I268" s="106"/>
      <c r="J268" s="103" t="s">
        <v>1179</v>
      </c>
      <c r="K268" s="97" t="str">
        <f t="shared" si="13"/>
        <v>21CN</v>
      </c>
      <c r="L268" s="110"/>
      <c r="M268" s="100"/>
    </row>
    <row r="269" spans="1:13" ht="17" x14ac:dyDescent="0.2">
      <c r="A269" s="17">
        <f t="shared" si="14"/>
        <v>266</v>
      </c>
      <c r="B269" s="87" t="str">
        <f t="shared" si="15"/>
        <v>TK.HQ732.2023</v>
      </c>
      <c r="C269" s="96">
        <v>8441358989</v>
      </c>
      <c r="D269" s="103">
        <v>757</v>
      </c>
      <c r="E269" s="111">
        <v>1602</v>
      </c>
      <c r="F269" s="98">
        <v>-328763</v>
      </c>
      <c r="G269" s="98"/>
      <c r="H269" s="99" t="s">
        <v>30</v>
      </c>
      <c r="I269" s="106"/>
      <c r="J269" s="103" t="s">
        <v>1180</v>
      </c>
      <c r="K269" s="97" t="str">
        <f t="shared" si="13"/>
        <v>23CN</v>
      </c>
      <c r="L269" s="110"/>
      <c r="M269" s="100"/>
    </row>
    <row r="270" spans="1:13" ht="17" x14ac:dyDescent="0.2">
      <c r="A270" s="17">
        <f t="shared" si="14"/>
        <v>267</v>
      </c>
      <c r="B270" s="87" t="str">
        <f t="shared" si="15"/>
        <v>TK.HQ733.2022</v>
      </c>
      <c r="C270" s="96">
        <v>8431871990</v>
      </c>
      <c r="D270" s="103">
        <v>757</v>
      </c>
      <c r="E270" s="111">
        <v>1602</v>
      </c>
      <c r="F270" s="98">
        <v>-152750</v>
      </c>
      <c r="G270" s="98"/>
      <c r="H270" s="99" t="s">
        <v>29</v>
      </c>
      <c r="I270" s="106"/>
      <c r="J270" s="103" t="s">
        <v>1181</v>
      </c>
      <c r="K270" s="97" t="str">
        <f t="shared" si="13"/>
        <v>22CN</v>
      </c>
      <c r="L270" s="110"/>
      <c r="M270" s="100"/>
    </row>
    <row r="271" spans="1:13" ht="17" x14ac:dyDescent="0.2">
      <c r="A271" s="17">
        <f t="shared" si="14"/>
        <v>268</v>
      </c>
      <c r="B271" s="87" t="str">
        <f t="shared" si="15"/>
        <v>TK.HQ734.2020</v>
      </c>
      <c r="C271" s="96">
        <v>8302995003</v>
      </c>
      <c r="D271" s="103">
        <v>757</v>
      </c>
      <c r="E271" s="111">
        <v>1602</v>
      </c>
      <c r="F271" s="98">
        <v>49796</v>
      </c>
      <c r="G271" s="98"/>
      <c r="H271" s="99" t="s">
        <v>27</v>
      </c>
      <c r="I271" s="106"/>
      <c r="J271" s="103" t="s">
        <v>1110</v>
      </c>
      <c r="K271" s="97" t="str">
        <f t="shared" si="13"/>
        <v>20CN</v>
      </c>
      <c r="L271" s="110"/>
      <c r="M271" s="100"/>
    </row>
    <row r="272" spans="1:13" ht="17" x14ac:dyDescent="0.2">
      <c r="A272" s="17">
        <f t="shared" si="14"/>
        <v>269</v>
      </c>
      <c r="B272" s="87" t="str">
        <f t="shared" si="15"/>
        <v>TK.HQ734.2021</v>
      </c>
      <c r="C272" s="96">
        <v>8302995003</v>
      </c>
      <c r="D272" s="103">
        <v>757</v>
      </c>
      <c r="E272" s="111">
        <v>1602</v>
      </c>
      <c r="F272" s="98">
        <v>85365</v>
      </c>
      <c r="G272" s="98"/>
      <c r="H272" s="99" t="s">
        <v>28</v>
      </c>
      <c r="I272" s="106"/>
      <c r="J272" s="103" t="s">
        <v>1110</v>
      </c>
      <c r="K272" s="97" t="str">
        <f t="shared" si="13"/>
        <v>21CN</v>
      </c>
      <c r="L272" s="110"/>
      <c r="M272" s="100"/>
    </row>
    <row r="273" spans="1:13" ht="17" x14ac:dyDescent="0.2">
      <c r="A273" s="17">
        <f t="shared" si="14"/>
        <v>270</v>
      </c>
      <c r="B273" s="87" t="str">
        <f t="shared" si="15"/>
        <v>TK.HQ735.2019</v>
      </c>
      <c r="C273" s="96">
        <v>8108504712</v>
      </c>
      <c r="D273" s="103">
        <v>757</v>
      </c>
      <c r="E273" s="111">
        <v>1602</v>
      </c>
      <c r="F273" s="98">
        <v>80114</v>
      </c>
      <c r="G273" s="98"/>
      <c r="H273" s="99" t="s">
        <v>26</v>
      </c>
      <c r="I273" s="106"/>
      <c r="J273" s="103" t="s">
        <v>1182</v>
      </c>
      <c r="K273" s="97" t="str">
        <f t="shared" si="13"/>
        <v>19CN</v>
      </c>
      <c r="L273" s="110"/>
      <c r="M273" s="100"/>
    </row>
    <row r="274" spans="1:13" ht="17" x14ac:dyDescent="0.2">
      <c r="A274" s="17">
        <f t="shared" si="14"/>
        <v>271</v>
      </c>
      <c r="B274" s="87" t="str">
        <f t="shared" si="15"/>
        <v>TK.HQ735.2020</v>
      </c>
      <c r="C274" s="96">
        <v>8108504712</v>
      </c>
      <c r="D274" s="103">
        <v>757</v>
      </c>
      <c r="E274" s="111">
        <v>1602</v>
      </c>
      <c r="F274" s="98">
        <v>87398</v>
      </c>
      <c r="G274" s="98"/>
      <c r="H274" s="99" t="s">
        <v>27</v>
      </c>
      <c r="I274" s="106"/>
      <c r="J274" s="103" t="s">
        <v>1182</v>
      </c>
      <c r="K274" s="97" t="str">
        <f t="shared" si="13"/>
        <v>20CN</v>
      </c>
      <c r="L274" s="110"/>
      <c r="M274" s="100"/>
    </row>
    <row r="275" spans="1:13" ht="17" x14ac:dyDescent="0.2">
      <c r="A275" s="17">
        <f t="shared" si="14"/>
        <v>272</v>
      </c>
      <c r="B275" s="87" t="str">
        <f t="shared" si="15"/>
        <v>TK.HQ735.2021</v>
      </c>
      <c r="C275" s="96">
        <v>8108504712</v>
      </c>
      <c r="D275" s="103">
        <v>757</v>
      </c>
      <c r="E275" s="111">
        <v>1602</v>
      </c>
      <c r="F275" s="98">
        <v>87398</v>
      </c>
      <c r="G275" s="98"/>
      <c r="H275" s="99" t="s">
        <v>28</v>
      </c>
      <c r="I275" s="106"/>
      <c r="J275" s="103" t="s">
        <v>1182</v>
      </c>
      <c r="K275" s="97" t="str">
        <f t="shared" si="13"/>
        <v>21CN</v>
      </c>
      <c r="L275" s="110"/>
      <c r="M275" s="100"/>
    </row>
    <row r="276" spans="1:13" ht="17" x14ac:dyDescent="0.2">
      <c r="A276" s="17">
        <f t="shared" si="14"/>
        <v>273</v>
      </c>
      <c r="B276" s="87" t="str">
        <f t="shared" si="15"/>
        <v>TK.HQ736.2023</v>
      </c>
      <c r="C276" s="96">
        <v>8589544338</v>
      </c>
      <c r="D276" s="103">
        <v>757</v>
      </c>
      <c r="E276" s="111">
        <v>1602</v>
      </c>
      <c r="F276" s="98">
        <v>-157648</v>
      </c>
      <c r="G276" s="98"/>
      <c r="H276" s="99" t="s">
        <v>30</v>
      </c>
      <c r="I276" s="106"/>
      <c r="J276" s="103" t="s">
        <v>1111</v>
      </c>
      <c r="K276" s="97" t="str">
        <f t="shared" si="13"/>
        <v>23CN</v>
      </c>
      <c r="L276" s="110"/>
      <c r="M276" s="100"/>
    </row>
    <row r="277" spans="1:13" ht="17" x14ac:dyDescent="0.2">
      <c r="A277" s="17">
        <f t="shared" si="14"/>
        <v>274</v>
      </c>
      <c r="B277" s="87" t="str">
        <f t="shared" si="15"/>
        <v>TK.HQ737.2023</v>
      </c>
      <c r="C277" s="96">
        <v>8081828273</v>
      </c>
      <c r="D277" s="103">
        <v>757</v>
      </c>
      <c r="E277" s="111">
        <v>1602</v>
      </c>
      <c r="F277" s="98">
        <v>-189692</v>
      </c>
      <c r="G277" s="98"/>
      <c r="H277" s="99" t="s">
        <v>30</v>
      </c>
      <c r="I277" s="106"/>
      <c r="J277" s="103" t="s">
        <v>1183</v>
      </c>
      <c r="K277" s="97" t="str">
        <f t="shared" si="13"/>
        <v>23CN</v>
      </c>
      <c r="L277" s="110"/>
      <c r="M277" s="100"/>
    </row>
    <row r="278" spans="1:13" ht="17" x14ac:dyDescent="0.2">
      <c r="A278" s="17">
        <f t="shared" si="14"/>
        <v>275</v>
      </c>
      <c r="B278" s="87" t="str">
        <f t="shared" si="15"/>
        <v>TK.HQ738.2022</v>
      </c>
      <c r="C278" s="96">
        <v>8489140726</v>
      </c>
      <c r="D278" s="103">
        <v>757</v>
      </c>
      <c r="E278" s="111">
        <v>1602</v>
      </c>
      <c r="F278" s="98">
        <v>-99625</v>
      </c>
      <c r="G278" s="98"/>
      <c r="H278" s="99" t="s">
        <v>29</v>
      </c>
      <c r="I278" s="106"/>
      <c r="J278" s="103" t="s">
        <v>1113</v>
      </c>
      <c r="K278" s="97" t="str">
        <f t="shared" si="13"/>
        <v>22CN</v>
      </c>
      <c r="L278" s="110"/>
      <c r="M278" s="100"/>
    </row>
    <row r="279" spans="1:13" s="41" customFormat="1" ht="17" x14ac:dyDescent="0.2">
      <c r="A279" s="17">
        <f t="shared" si="14"/>
        <v>276</v>
      </c>
      <c r="B279" s="117" t="str">
        <f t="shared" si="15"/>
        <v>TK.HQ739.2022</v>
      </c>
      <c r="C279" s="118">
        <v>8150644463</v>
      </c>
      <c r="D279" s="119">
        <v>757</v>
      </c>
      <c r="E279" s="120">
        <v>1602</v>
      </c>
      <c r="F279" s="121">
        <v>-212974</v>
      </c>
      <c r="G279" s="121"/>
      <c r="H279" s="122" t="s">
        <v>29</v>
      </c>
      <c r="I279" s="123"/>
      <c r="J279" s="119" t="s">
        <v>1201</v>
      </c>
      <c r="K279" s="97" t="str">
        <f t="shared" si="13"/>
        <v>22CN</v>
      </c>
      <c r="L279" s="110"/>
      <c r="M279" s="125"/>
    </row>
    <row r="280" spans="1:13" ht="17" x14ac:dyDescent="0.2">
      <c r="A280" s="17">
        <f t="shared" si="14"/>
        <v>277</v>
      </c>
      <c r="B280" s="87" t="str">
        <f t="shared" si="15"/>
        <v>TK.HQ740.2022</v>
      </c>
      <c r="C280" s="96">
        <v>8150644463</v>
      </c>
      <c r="D280" s="103">
        <v>757</v>
      </c>
      <c r="E280" s="111">
        <v>1602</v>
      </c>
      <c r="F280" s="98">
        <v>-53118</v>
      </c>
      <c r="G280" s="98"/>
      <c r="H280" s="99" t="s">
        <v>29</v>
      </c>
      <c r="I280" s="106"/>
      <c r="J280" s="103" t="s">
        <v>1202</v>
      </c>
      <c r="K280" s="97" t="str">
        <f t="shared" si="13"/>
        <v>22CN</v>
      </c>
      <c r="L280" s="110"/>
      <c r="M280" s="100"/>
    </row>
    <row r="281" spans="1:13" ht="17" x14ac:dyDescent="0.2">
      <c r="A281" s="17">
        <f t="shared" si="14"/>
        <v>278</v>
      </c>
      <c r="B281" s="87" t="str">
        <f t="shared" si="15"/>
        <v>TK.HQ741.2022</v>
      </c>
      <c r="C281" s="96">
        <v>8150644463</v>
      </c>
      <c r="D281" s="103">
        <v>757</v>
      </c>
      <c r="E281" s="111">
        <v>1602</v>
      </c>
      <c r="F281" s="98">
        <v>-56008</v>
      </c>
      <c r="G281" s="98"/>
      <c r="H281" s="99" t="s">
        <v>29</v>
      </c>
      <c r="I281" s="106"/>
      <c r="J281" s="103" t="s">
        <v>1203</v>
      </c>
      <c r="K281" s="97" t="str">
        <f t="shared" si="13"/>
        <v>22CN</v>
      </c>
      <c r="L281" s="110"/>
      <c r="M281" s="100"/>
    </row>
    <row r="282" spans="1:13" ht="17" x14ac:dyDescent="0.2">
      <c r="A282" s="17">
        <f t="shared" si="14"/>
        <v>279</v>
      </c>
      <c r="B282" s="87" t="str">
        <f t="shared" si="15"/>
        <v>TK.HQ742.2019</v>
      </c>
      <c r="C282" s="96" t="s">
        <v>1199</v>
      </c>
      <c r="D282" s="103">
        <v>757</v>
      </c>
      <c r="E282" s="111">
        <v>1602</v>
      </c>
      <c r="F282" s="98">
        <v>49796</v>
      </c>
      <c r="G282" s="98"/>
      <c r="H282" s="99" t="s">
        <v>26</v>
      </c>
      <c r="I282" s="106"/>
      <c r="J282" s="103" t="s">
        <v>1204</v>
      </c>
      <c r="K282" s="97" t="str">
        <f t="shared" si="13"/>
        <v>19CN</v>
      </c>
      <c r="L282" s="110"/>
      <c r="M282" s="100"/>
    </row>
    <row r="283" spans="1:13" ht="17" x14ac:dyDescent="0.2">
      <c r="A283" s="17">
        <f t="shared" si="14"/>
        <v>280</v>
      </c>
      <c r="B283" s="87" t="str">
        <f t="shared" si="15"/>
        <v>TK.HQ742.2020</v>
      </c>
      <c r="C283" s="96" t="s">
        <v>1199</v>
      </c>
      <c r="D283" s="103">
        <v>757</v>
      </c>
      <c r="E283" s="111">
        <v>1602</v>
      </c>
      <c r="F283" s="98">
        <v>85365</v>
      </c>
      <c r="G283" s="98"/>
      <c r="H283" s="99" t="s">
        <v>27</v>
      </c>
      <c r="I283" s="106"/>
      <c r="J283" s="103" t="s">
        <v>1204</v>
      </c>
      <c r="K283" s="97" t="str">
        <f t="shared" si="13"/>
        <v>20CN</v>
      </c>
      <c r="L283" s="110"/>
      <c r="M283" s="100"/>
    </row>
    <row r="284" spans="1:13" ht="17" x14ac:dyDescent="0.2">
      <c r="A284" s="17">
        <f t="shared" si="14"/>
        <v>281</v>
      </c>
      <c r="B284" s="87" t="str">
        <f t="shared" si="15"/>
        <v>TK.HQ742.2021</v>
      </c>
      <c r="C284" s="96" t="s">
        <v>1199</v>
      </c>
      <c r="D284" s="103">
        <v>757</v>
      </c>
      <c r="E284" s="111">
        <v>1602</v>
      </c>
      <c r="F284" s="98">
        <v>85365</v>
      </c>
      <c r="G284" s="98"/>
      <c r="H284" s="99" t="s">
        <v>28</v>
      </c>
      <c r="I284" s="106"/>
      <c r="J284" s="103" t="s">
        <v>1204</v>
      </c>
      <c r="K284" s="97" t="str">
        <f t="shared" si="13"/>
        <v>21CN</v>
      </c>
      <c r="L284" s="110"/>
      <c r="M284" s="100"/>
    </row>
    <row r="285" spans="1:13" ht="17" x14ac:dyDescent="0.2">
      <c r="A285" s="17">
        <f t="shared" si="14"/>
        <v>282</v>
      </c>
      <c r="B285" s="87" t="str">
        <f t="shared" si="15"/>
        <v>TK.HQ743.2023</v>
      </c>
      <c r="C285" s="96">
        <v>8871224507</v>
      </c>
      <c r="D285" s="103">
        <v>757</v>
      </c>
      <c r="E285" s="111">
        <v>1602</v>
      </c>
      <c r="F285" s="98">
        <v>-48216</v>
      </c>
      <c r="G285" s="98"/>
      <c r="H285" s="99" t="s">
        <v>30</v>
      </c>
      <c r="I285" s="106"/>
      <c r="J285" s="103" t="s">
        <v>1205</v>
      </c>
      <c r="K285" s="97" t="str">
        <f t="shared" si="13"/>
        <v>23CN</v>
      </c>
      <c r="L285" s="110"/>
      <c r="M285" s="100"/>
    </row>
    <row r="286" spans="1:13" ht="17" x14ac:dyDescent="0.2">
      <c r="A286" s="17">
        <f t="shared" si="14"/>
        <v>283</v>
      </c>
      <c r="B286" s="87" t="str">
        <f t="shared" si="15"/>
        <v>TK.HQ744.2023</v>
      </c>
      <c r="C286" s="96">
        <v>8814590176</v>
      </c>
      <c r="D286" s="103">
        <v>757</v>
      </c>
      <c r="E286" s="111">
        <v>1602</v>
      </c>
      <c r="F286" s="98">
        <v>-46934</v>
      </c>
      <c r="G286" s="98"/>
      <c r="H286" s="99" t="s">
        <v>30</v>
      </c>
      <c r="I286" s="106"/>
      <c r="J286" s="103" t="s">
        <v>1206</v>
      </c>
      <c r="K286" s="97" t="str">
        <f t="shared" si="13"/>
        <v>23CN</v>
      </c>
      <c r="L286" s="110"/>
      <c r="M286" s="100"/>
    </row>
    <row r="287" spans="1:13" ht="17" x14ac:dyDescent="0.2">
      <c r="A287" s="17">
        <f t="shared" si="14"/>
        <v>284</v>
      </c>
      <c r="B287" s="87" t="str">
        <f t="shared" si="15"/>
        <v>TK.HQ745.2023</v>
      </c>
      <c r="C287" s="96">
        <v>8814590176</v>
      </c>
      <c r="D287" s="103">
        <v>757</v>
      </c>
      <c r="E287" s="111">
        <v>1602</v>
      </c>
      <c r="F287" s="98">
        <v>-64909</v>
      </c>
      <c r="G287" s="98"/>
      <c r="H287" s="99" t="s">
        <v>30</v>
      </c>
      <c r="I287" s="106"/>
      <c r="J287" s="103" t="s">
        <v>1207</v>
      </c>
      <c r="K287" s="97" t="str">
        <f t="shared" si="13"/>
        <v>23CN</v>
      </c>
      <c r="L287" s="110"/>
      <c r="M287" s="100"/>
    </row>
    <row r="288" spans="1:13" ht="17" x14ac:dyDescent="0.2">
      <c r="A288" s="17">
        <f t="shared" si="14"/>
        <v>285</v>
      </c>
      <c r="B288" s="87" t="str">
        <f t="shared" si="15"/>
        <v>TK.HQ746.2023</v>
      </c>
      <c r="C288" s="96">
        <v>8814590176</v>
      </c>
      <c r="D288" s="103">
        <v>757</v>
      </c>
      <c r="E288" s="111">
        <v>1602</v>
      </c>
      <c r="F288" s="98">
        <v>-47165</v>
      </c>
      <c r="G288" s="98"/>
      <c r="H288" s="99" t="s">
        <v>30</v>
      </c>
      <c r="I288" s="106"/>
      <c r="J288" s="103" t="s">
        <v>1208</v>
      </c>
      <c r="K288" s="97" t="str">
        <f t="shared" si="13"/>
        <v>23CN</v>
      </c>
      <c r="L288" s="110"/>
      <c r="M288" s="100"/>
    </row>
    <row r="289" spans="1:13" ht="17" x14ac:dyDescent="0.2">
      <c r="A289" s="17">
        <f t="shared" si="14"/>
        <v>286</v>
      </c>
      <c r="B289" s="87" t="str">
        <f t="shared" si="15"/>
        <v>TK.HQ747.2023</v>
      </c>
      <c r="C289" s="96">
        <v>8814590176</v>
      </c>
      <c r="D289" s="103">
        <v>757</v>
      </c>
      <c r="E289" s="111">
        <v>1602</v>
      </c>
      <c r="F289" s="98">
        <v>-46934</v>
      </c>
      <c r="G289" s="98"/>
      <c r="H289" s="99" t="s">
        <v>30</v>
      </c>
      <c r="I289" s="106"/>
      <c r="J289" s="103" t="s">
        <v>1209</v>
      </c>
      <c r="K289" s="97" t="str">
        <f t="shared" si="13"/>
        <v>23CN</v>
      </c>
      <c r="L289" s="110"/>
      <c r="M289" s="100"/>
    </row>
    <row r="290" spans="1:13" ht="17" x14ac:dyDescent="0.2">
      <c r="A290" s="17">
        <f t="shared" si="14"/>
        <v>287</v>
      </c>
      <c r="B290" s="87" t="str">
        <f t="shared" si="15"/>
        <v>TK.HQ748.2023</v>
      </c>
      <c r="C290" s="96">
        <v>8061342735</v>
      </c>
      <c r="D290" s="103">
        <v>757</v>
      </c>
      <c r="E290" s="111">
        <v>1602</v>
      </c>
      <c r="F290" s="98">
        <v>-47304</v>
      </c>
      <c r="G290" s="98"/>
      <c r="H290" s="99" t="s">
        <v>30</v>
      </c>
      <c r="I290" s="106"/>
      <c r="J290" s="103" t="s">
        <v>1210</v>
      </c>
      <c r="K290" s="97" t="str">
        <f t="shared" si="13"/>
        <v>23CN</v>
      </c>
      <c r="L290" s="110"/>
      <c r="M290" s="100"/>
    </row>
    <row r="291" spans="1:13" ht="17" x14ac:dyDescent="0.2">
      <c r="A291" s="17">
        <f t="shared" si="14"/>
        <v>288</v>
      </c>
      <c r="B291" s="87" t="str">
        <f t="shared" si="15"/>
        <v>TK.HQ749.2019</v>
      </c>
      <c r="C291" s="96">
        <v>4100918753</v>
      </c>
      <c r="D291" s="103">
        <v>757</v>
      </c>
      <c r="E291" s="111">
        <v>1602</v>
      </c>
      <c r="F291" s="98">
        <v>81300</v>
      </c>
      <c r="G291" s="98"/>
      <c r="H291" s="99" t="s">
        <v>26</v>
      </c>
      <c r="I291" s="106"/>
      <c r="J291" s="103" t="s">
        <v>1211</v>
      </c>
      <c r="K291" s="97" t="str">
        <f t="shared" si="13"/>
        <v>19CN</v>
      </c>
      <c r="L291" s="110"/>
      <c r="M291" s="100"/>
    </row>
    <row r="292" spans="1:13" ht="17" x14ac:dyDescent="0.2">
      <c r="A292" s="17">
        <f t="shared" si="14"/>
        <v>289</v>
      </c>
      <c r="B292" s="87" t="str">
        <f t="shared" si="15"/>
        <v>TK.HQ749.2020</v>
      </c>
      <c r="C292" s="96">
        <v>4100918753</v>
      </c>
      <c r="D292" s="103">
        <v>757</v>
      </c>
      <c r="E292" s="111">
        <v>1602</v>
      </c>
      <c r="F292" s="98">
        <v>81300</v>
      </c>
      <c r="G292" s="98"/>
      <c r="H292" s="99" t="s">
        <v>27</v>
      </c>
      <c r="I292" s="106"/>
      <c r="J292" s="103" t="s">
        <v>1211</v>
      </c>
      <c r="K292" s="97" t="str">
        <f t="shared" si="13"/>
        <v>20CN</v>
      </c>
      <c r="L292" s="110"/>
      <c r="M292" s="100"/>
    </row>
    <row r="293" spans="1:13" ht="17" x14ac:dyDescent="0.2">
      <c r="A293" s="17">
        <f t="shared" si="14"/>
        <v>290</v>
      </c>
      <c r="B293" s="87" t="str">
        <f t="shared" si="15"/>
        <v>TK.HQ749.2021</v>
      </c>
      <c r="C293" s="96">
        <v>4100918753</v>
      </c>
      <c r="D293" s="103">
        <v>757</v>
      </c>
      <c r="E293" s="111">
        <v>1602</v>
      </c>
      <c r="F293" s="98">
        <v>81300</v>
      </c>
      <c r="G293" s="98"/>
      <c r="H293" s="99" t="s">
        <v>28</v>
      </c>
      <c r="I293" s="106"/>
      <c r="J293" s="103" t="s">
        <v>1211</v>
      </c>
      <c r="K293" s="97" t="str">
        <f t="shared" si="13"/>
        <v>21CN</v>
      </c>
      <c r="L293" s="110"/>
      <c r="M293" s="100"/>
    </row>
    <row r="294" spans="1:13" ht="17" x14ac:dyDescent="0.2">
      <c r="A294" s="17">
        <f t="shared" si="14"/>
        <v>291</v>
      </c>
      <c r="B294" s="87" t="str">
        <f t="shared" si="15"/>
        <v>TK.HQ750.2022</v>
      </c>
      <c r="C294" s="96">
        <v>8290472567</v>
      </c>
      <c r="D294" s="103">
        <v>757</v>
      </c>
      <c r="E294" s="111">
        <v>1602</v>
      </c>
      <c r="F294" s="98">
        <v>-20438</v>
      </c>
      <c r="G294" s="98"/>
      <c r="H294" s="99" t="s">
        <v>29</v>
      </c>
      <c r="I294" s="106"/>
      <c r="J294" s="103" t="s">
        <v>1212</v>
      </c>
      <c r="K294" s="97" t="str">
        <f t="shared" si="13"/>
        <v>22CN</v>
      </c>
      <c r="L294" s="110"/>
      <c r="M294" s="100"/>
    </row>
    <row r="295" spans="1:13" ht="17" x14ac:dyDescent="0.2">
      <c r="A295" s="17">
        <f t="shared" si="14"/>
        <v>292</v>
      </c>
      <c r="B295" s="87" t="str">
        <f t="shared" si="15"/>
        <v>TK.HQ751.2022</v>
      </c>
      <c r="C295" s="96">
        <v>8150642593</v>
      </c>
      <c r="D295" s="103">
        <v>757</v>
      </c>
      <c r="E295" s="111">
        <v>1602</v>
      </c>
      <c r="F295" s="98">
        <v>-28056</v>
      </c>
      <c r="G295" s="98"/>
      <c r="H295" s="99" t="s">
        <v>29</v>
      </c>
      <c r="I295" s="106"/>
      <c r="J295" s="103" t="s">
        <v>1213</v>
      </c>
      <c r="K295" s="97" t="str">
        <f t="shared" si="13"/>
        <v>22CN</v>
      </c>
      <c r="L295" s="110"/>
      <c r="M295" s="100"/>
    </row>
    <row r="296" spans="1:13" ht="17" x14ac:dyDescent="0.2">
      <c r="A296" s="17">
        <f t="shared" si="14"/>
        <v>293</v>
      </c>
      <c r="B296" s="87" t="str">
        <f t="shared" si="15"/>
        <v>TK.HQ752.2021</v>
      </c>
      <c r="C296" s="96">
        <v>8871146908</v>
      </c>
      <c r="D296" s="103">
        <v>757</v>
      </c>
      <c r="E296" s="111">
        <v>1602</v>
      </c>
      <c r="F296" s="98">
        <v>175340</v>
      </c>
      <c r="G296" s="98"/>
      <c r="H296" s="99" t="s">
        <v>28</v>
      </c>
      <c r="I296" s="106"/>
      <c r="J296" s="103" t="s">
        <v>1214</v>
      </c>
      <c r="K296" s="97" t="str">
        <f t="shared" si="13"/>
        <v>21CN</v>
      </c>
      <c r="L296" s="110"/>
      <c r="M296" s="100"/>
    </row>
    <row r="297" spans="1:13" ht="17" x14ac:dyDescent="0.2">
      <c r="A297" s="17">
        <f t="shared" si="14"/>
        <v>294</v>
      </c>
      <c r="B297" s="87" t="str">
        <f t="shared" si="15"/>
        <v>TK.HQ753.2022</v>
      </c>
      <c r="C297" s="96">
        <v>8528953301</v>
      </c>
      <c r="D297" s="103">
        <v>757</v>
      </c>
      <c r="E297" s="111">
        <v>1602</v>
      </c>
      <c r="F297" s="98">
        <f>-51072*9/12</f>
        <v>-38304</v>
      </c>
      <c r="G297" s="98"/>
      <c r="H297" s="99" t="s">
        <v>29</v>
      </c>
      <c r="I297" s="106"/>
      <c r="J297" s="103" t="s">
        <v>1215</v>
      </c>
      <c r="K297" s="97" t="str">
        <f t="shared" si="13"/>
        <v>22CN</v>
      </c>
      <c r="L297" s="110"/>
      <c r="M297" s="100"/>
    </row>
    <row r="298" spans="1:13" ht="17" x14ac:dyDescent="0.2">
      <c r="A298" s="17">
        <f t="shared" si="14"/>
        <v>295</v>
      </c>
      <c r="B298" s="87" t="str">
        <f t="shared" si="15"/>
        <v>TK.HQ754.2021</v>
      </c>
      <c r="C298" s="96">
        <v>8870753018</v>
      </c>
      <c r="D298" s="103">
        <v>757</v>
      </c>
      <c r="E298" s="111">
        <v>1602</v>
      </c>
      <c r="F298" s="98">
        <v>87750</v>
      </c>
      <c r="G298" s="98"/>
      <c r="H298" s="99" t="s">
        <v>28</v>
      </c>
      <c r="I298" s="106"/>
      <c r="J298" s="103" t="s">
        <v>1216</v>
      </c>
      <c r="K298" s="97" t="str">
        <f t="shared" si="13"/>
        <v>21CN</v>
      </c>
      <c r="L298" s="110"/>
      <c r="M298" s="100"/>
    </row>
    <row r="299" spans="1:13" ht="17" x14ac:dyDescent="0.2">
      <c r="A299" s="17">
        <f t="shared" si="14"/>
        <v>296</v>
      </c>
      <c r="B299" s="87" t="str">
        <f t="shared" si="15"/>
        <v>TK.HQ755.2021</v>
      </c>
      <c r="C299" s="96">
        <v>8870753018</v>
      </c>
      <c r="D299" s="103">
        <v>757</v>
      </c>
      <c r="E299" s="111">
        <v>1602</v>
      </c>
      <c r="F299" s="98">
        <v>87750</v>
      </c>
      <c r="G299" s="98"/>
      <c r="H299" s="99" t="s">
        <v>28</v>
      </c>
      <c r="I299" s="106"/>
      <c r="J299" s="103" t="s">
        <v>1217</v>
      </c>
      <c r="K299" s="97" t="str">
        <f t="shared" ref="K299:K363" si="16">RIGHT(H299,2)&amp;"CN"</f>
        <v>21CN</v>
      </c>
      <c r="L299" s="110"/>
      <c r="M299" s="100"/>
    </row>
    <row r="300" spans="1:13" ht="17" x14ac:dyDescent="0.2">
      <c r="A300" s="17">
        <f t="shared" si="14"/>
        <v>297</v>
      </c>
      <c r="B300" s="87" t="str">
        <f t="shared" si="15"/>
        <v>TK.HQ756.2019</v>
      </c>
      <c r="C300" s="96">
        <v>8588556475</v>
      </c>
      <c r="D300" s="103">
        <v>757</v>
      </c>
      <c r="E300" s="111">
        <v>1602</v>
      </c>
      <c r="F300" s="98">
        <v>38969</v>
      </c>
      <c r="G300" s="98"/>
      <c r="H300" s="99" t="s">
        <v>26</v>
      </c>
      <c r="I300" s="106"/>
      <c r="J300" s="103" t="s">
        <v>1218</v>
      </c>
      <c r="K300" s="97" t="str">
        <f t="shared" si="16"/>
        <v>19CN</v>
      </c>
      <c r="L300" s="110"/>
      <c r="M300" s="100"/>
    </row>
    <row r="301" spans="1:13" ht="17" x14ac:dyDescent="0.2">
      <c r="A301" s="17">
        <f t="shared" si="14"/>
        <v>298</v>
      </c>
      <c r="B301" s="87" t="str">
        <f t="shared" si="15"/>
        <v>TK.HQ756.2020</v>
      </c>
      <c r="C301" s="96">
        <v>8588556475</v>
      </c>
      <c r="D301" s="103">
        <v>757</v>
      </c>
      <c r="E301" s="111">
        <v>1602</v>
      </c>
      <c r="F301" s="98">
        <v>58453</v>
      </c>
      <c r="G301" s="98"/>
      <c r="H301" s="99" t="s">
        <v>27</v>
      </c>
      <c r="I301" s="106"/>
      <c r="J301" s="103" t="s">
        <v>1218</v>
      </c>
      <c r="K301" s="97" t="str">
        <f t="shared" si="16"/>
        <v>20CN</v>
      </c>
      <c r="L301" s="110"/>
      <c r="M301" s="100"/>
    </row>
    <row r="302" spans="1:13" ht="17" x14ac:dyDescent="0.2">
      <c r="A302" s="17">
        <f t="shared" si="14"/>
        <v>299</v>
      </c>
      <c r="B302" s="87" t="str">
        <f t="shared" si="15"/>
        <v>TK.HQ756.2021</v>
      </c>
      <c r="C302" s="96">
        <v>8588556475</v>
      </c>
      <c r="D302" s="103">
        <v>757</v>
      </c>
      <c r="E302" s="111">
        <v>1602</v>
      </c>
      <c r="F302" s="98">
        <v>58453</v>
      </c>
      <c r="G302" s="98"/>
      <c r="H302" s="99" t="s">
        <v>28</v>
      </c>
      <c r="I302" s="106"/>
      <c r="J302" s="103" t="s">
        <v>1218</v>
      </c>
      <c r="K302" s="97" t="str">
        <f t="shared" si="16"/>
        <v>21CN</v>
      </c>
      <c r="L302" s="110"/>
      <c r="M302" s="100"/>
    </row>
    <row r="303" spans="1:13" ht="17" x14ac:dyDescent="0.2">
      <c r="A303" s="17">
        <f t="shared" si="14"/>
        <v>300</v>
      </c>
      <c r="B303" s="87" t="str">
        <f t="shared" si="15"/>
        <v>TK.HQ757.2023</v>
      </c>
      <c r="C303" s="96">
        <v>8870754815</v>
      </c>
      <c r="D303" s="103">
        <v>757</v>
      </c>
      <c r="E303" s="111">
        <v>1602</v>
      </c>
      <c r="F303" s="98">
        <v>-61100</v>
      </c>
      <c r="G303" s="98"/>
      <c r="H303" s="99" t="s">
        <v>30</v>
      </c>
      <c r="I303" s="106"/>
      <c r="J303" s="103" t="s">
        <v>1224</v>
      </c>
      <c r="K303" s="97" t="str">
        <f t="shared" si="16"/>
        <v>23CN</v>
      </c>
      <c r="L303" s="110"/>
      <c r="M303" s="100"/>
    </row>
    <row r="304" spans="1:13" ht="17" x14ac:dyDescent="0.2">
      <c r="A304" s="17">
        <f t="shared" si="14"/>
        <v>301</v>
      </c>
      <c r="B304" s="87" t="str">
        <f>"TK.HQ"&amp;IF(AND(C304=C302,J304=J302),MID(B302,6,3),MID(B302,6,3)+1)&amp;"."&amp;RIGHT(H304,4)</f>
        <v>TK.HQ757.2022</v>
      </c>
      <c r="C304" s="96">
        <v>8152788326</v>
      </c>
      <c r="D304" s="103">
        <v>757</v>
      </c>
      <c r="E304" s="111">
        <v>1602</v>
      </c>
      <c r="F304" s="98">
        <v>-78776</v>
      </c>
      <c r="G304" s="98"/>
      <c r="H304" s="99" t="s">
        <v>29</v>
      </c>
      <c r="I304" s="106"/>
      <c r="J304" s="103" t="s">
        <v>1225</v>
      </c>
      <c r="K304" s="97" t="str">
        <f t="shared" si="16"/>
        <v>22CN</v>
      </c>
      <c r="L304" s="110"/>
      <c r="M304" s="100"/>
    </row>
    <row r="305" spans="1:13" ht="17" x14ac:dyDescent="0.2">
      <c r="A305" s="17">
        <f t="shared" si="14"/>
        <v>302</v>
      </c>
      <c r="B305" s="87" t="str">
        <f t="shared" si="15"/>
        <v>TK.HQ758.2022</v>
      </c>
      <c r="C305" s="96" t="s">
        <v>1200</v>
      </c>
      <c r="D305" s="103">
        <v>757</v>
      </c>
      <c r="E305" s="111">
        <v>1602</v>
      </c>
      <c r="F305" s="98">
        <f>-251055*11/12</f>
        <v>-230133.75</v>
      </c>
      <c r="G305" s="98"/>
      <c r="H305" s="99" t="s">
        <v>29</v>
      </c>
      <c r="I305" s="106"/>
      <c r="J305" s="103" t="s">
        <v>1226</v>
      </c>
      <c r="K305" s="97" t="str">
        <f t="shared" si="16"/>
        <v>22CN</v>
      </c>
      <c r="L305" s="110"/>
      <c r="M305" s="100"/>
    </row>
    <row r="306" spans="1:13" ht="17" x14ac:dyDescent="0.2">
      <c r="A306" s="17">
        <f t="shared" si="14"/>
        <v>303</v>
      </c>
      <c r="B306" s="87" t="str">
        <f t="shared" si="15"/>
        <v>TK.HQ759.2023</v>
      </c>
      <c r="C306" s="96">
        <v>8658978709</v>
      </c>
      <c r="D306" s="103">
        <v>757</v>
      </c>
      <c r="E306" s="111">
        <v>1602</v>
      </c>
      <c r="F306" s="98">
        <f>-60413*11/12</f>
        <v>-55378.583333333336</v>
      </c>
      <c r="G306" s="98"/>
      <c r="H306" s="99" t="s">
        <v>30</v>
      </c>
      <c r="I306" s="106"/>
      <c r="J306" s="103" t="s">
        <v>1219</v>
      </c>
      <c r="K306" s="97" t="str">
        <f t="shared" si="16"/>
        <v>23CN</v>
      </c>
      <c r="L306" s="110"/>
      <c r="M306" s="100"/>
    </row>
    <row r="307" spans="1:13" ht="17" x14ac:dyDescent="0.2">
      <c r="A307" s="17">
        <f t="shared" si="14"/>
        <v>304</v>
      </c>
      <c r="B307" s="87" t="str">
        <f t="shared" si="15"/>
        <v>TK.HQ760.2022</v>
      </c>
      <c r="C307" s="96">
        <v>8448324076</v>
      </c>
      <c r="D307" s="103">
        <v>757</v>
      </c>
      <c r="E307" s="111">
        <v>1602</v>
      </c>
      <c r="F307" s="98">
        <v>-23120</v>
      </c>
      <c r="G307" s="98"/>
      <c r="H307" s="99" t="s">
        <v>29</v>
      </c>
      <c r="I307" s="106"/>
      <c r="J307" s="103" t="s">
        <v>1220</v>
      </c>
      <c r="K307" s="97" t="str">
        <f t="shared" si="16"/>
        <v>22CN</v>
      </c>
      <c r="L307" s="110"/>
      <c r="M307" s="100"/>
    </row>
    <row r="308" spans="1:13" ht="17" x14ac:dyDescent="0.2">
      <c r="A308" s="17">
        <f t="shared" si="14"/>
        <v>305</v>
      </c>
      <c r="B308" s="87" t="str">
        <f t="shared" si="15"/>
        <v>TK.HQ761.2018</v>
      </c>
      <c r="C308" s="96">
        <v>8448324076</v>
      </c>
      <c r="D308" s="103">
        <v>757</v>
      </c>
      <c r="E308" s="111">
        <v>1602</v>
      </c>
      <c r="F308" s="98">
        <v>26662</v>
      </c>
      <c r="G308" s="98"/>
      <c r="H308" s="99" t="s">
        <v>25</v>
      </c>
      <c r="I308" s="106"/>
      <c r="J308" s="103" t="s">
        <v>1221</v>
      </c>
      <c r="K308" s="97" t="str">
        <f t="shared" si="16"/>
        <v>18CN</v>
      </c>
      <c r="L308" s="110"/>
      <c r="M308" s="100"/>
    </row>
    <row r="309" spans="1:13" ht="17" x14ac:dyDescent="0.2">
      <c r="A309" s="17">
        <f t="shared" si="14"/>
        <v>306</v>
      </c>
      <c r="B309" s="87" t="str">
        <f t="shared" si="15"/>
        <v>TK.HQ761.2019</v>
      </c>
      <c r="C309" s="96">
        <v>8448324076</v>
      </c>
      <c r="D309" s="103">
        <v>757</v>
      </c>
      <c r="E309" s="111">
        <v>1602</v>
      </c>
      <c r="F309" s="98">
        <v>26662</v>
      </c>
      <c r="G309" s="98"/>
      <c r="H309" s="99" t="s">
        <v>26</v>
      </c>
      <c r="I309" s="106"/>
      <c r="J309" s="103" t="s">
        <v>1221</v>
      </c>
      <c r="K309" s="97" t="str">
        <f t="shared" si="16"/>
        <v>19CN</v>
      </c>
      <c r="L309" s="110"/>
      <c r="M309" s="100"/>
    </row>
    <row r="310" spans="1:13" ht="17" x14ac:dyDescent="0.2">
      <c r="A310" s="17">
        <f t="shared" si="14"/>
        <v>307</v>
      </c>
      <c r="B310" s="87" t="str">
        <f t="shared" si="15"/>
        <v>TK.HQ761.2020</v>
      </c>
      <c r="C310" s="96">
        <v>8448324076</v>
      </c>
      <c r="D310" s="103">
        <v>757</v>
      </c>
      <c r="E310" s="111">
        <v>1602</v>
      </c>
      <c r="F310" s="98">
        <v>26662</v>
      </c>
      <c r="G310" s="98"/>
      <c r="H310" s="99" t="s">
        <v>27</v>
      </c>
      <c r="I310" s="106"/>
      <c r="J310" s="103" t="s">
        <v>1221</v>
      </c>
      <c r="K310" s="97" t="str">
        <f t="shared" si="16"/>
        <v>20CN</v>
      </c>
      <c r="L310" s="110"/>
      <c r="M310" s="100"/>
    </row>
    <row r="311" spans="1:13" ht="17" x14ac:dyDescent="0.2">
      <c r="A311" s="17">
        <f t="shared" si="14"/>
        <v>308</v>
      </c>
      <c r="B311" s="87" t="str">
        <f t="shared" si="15"/>
        <v>TK.HQ761.2021</v>
      </c>
      <c r="C311" s="96">
        <v>8448324076</v>
      </c>
      <c r="D311" s="103">
        <v>757</v>
      </c>
      <c r="E311" s="111">
        <v>1602</v>
      </c>
      <c r="F311" s="98">
        <v>26662</v>
      </c>
      <c r="G311" s="98"/>
      <c r="H311" s="99" t="s">
        <v>28</v>
      </c>
      <c r="I311" s="106"/>
      <c r="J311" s="103" t="s">
        <v>1221</v>
      </c>
      <c r="K311" s="97" t="str">
        <f t="shared" si="16"/>
        <v>21CN</v>
      </c>
      <c r="L311" s="110"/>
      <c r="M311" s="100"/>
    </row>
    <row r="312" spans="1:13" ht="17" x14ac:dyDescent="0.2">
      <c r="A312" s="17">
        <f t="shared" si="14"/>
        <v>309</v>
      </c>
      <c r="B312" s="87" t="str">
        <f t="shared" si="15"/>
        <v>TK.HQ762.2017</v>
      </c>
      <c r="C312" s="96">
        <v>8448324076</v>
      </c>
      <c r="D312" s="103">
        <v>757</v>
      </c>
      <c r="E312" s="111">
        <v>1602</v>
      </c>
      <c r="F312" s="98">
        <v>5544</v>
      </c>
      <c r="G312" s="98"/>
      <c r="H312" s="99" t="s">
        <v>24</v>
      </c>
      <c r="I312" s="106"/>
      <c r="J312" s="103" t="s">
        <v>1222</v>
      </c>
      <c r="K312" s="97" t="str">
        <f t="shared" si="16"/>
        <v>17CN</v>
      </c>
      <c r="L312" s="110"/>
      <c r="M312" s="100"/>
    </row>
    <row r="313" spans="1:13" ht="17" x14ac:dyDescent="0.2">
      <c r="A313" s="17">
        <f t="shared" si="14"/>
        <v>310</v>
      </c>
      <c r="B313" s="87" t="str">
        <f t="shared" si="15"/>
        <v>TK.HQ762.2018</v>
      </c>
      <c r="C313" s="96">
        <v>8448324076</v>
      </c>
      <c r="D313" s="103">
        <v>757</v>
      </c>
      <c r="E313" s="111">
        <v>1602</v>
      </c>
      <c r="F313" s="98">
        <v>11088</v>
      </c>
      <c r="G313" s="98"/>
      <c r="H313" s="99" t="s">
        <v>25</v>
      </c>
      <c r="I313" s="106"/>
      <c r="J313" s="103" t="s">
        <v>1222</v>
      </c>
      <c r="K313" s="97" t="str">
        <f t="shared" si="16"/>
        <v>18CN</v>
      </c>
      <c r="L313" s="110"/>
      <c r="M313" s="100"/>
    </row>
    <row r="314" spans="1:13" ht="17" x14ac:dyDescent="0.2">
      <c r="A314" s="17">
        <f t="shared" si="14"/>
        <v>311</v>
      </c>
      <c r="B314" s="87" t="str">
        <f t="shared" si="15"/>
        <v>TK.HQ762.2019</v>
      </c>
      <c r="C314" s="96">
        <v>8448324076</v>
      </c>
      <c r="D314" s="103">
        <v>757</v>
      </c>
      <c r="E314" s="111">
        <v>1602</v>
      </c>
      <c r="F314" s="98">
        <v>11088</v>
      </c>
      <c r="G314" s="98"/>
      <c r="H314" s="99" t="s">
        <v>26</v>
      </c>
      <c r="I314" s="106"/>
      <c r="J314" s="103" t="s">
        <v>1222</v>
      </c>
      <c r="K314" s="97" t="str">
        <f t="shared" si="16"/>
        <v>19CN</v>
      </c>
      <c r="L314" s="110"/>
      <c r="M314" s="100"/>
    </row>
    <row r="315" spans="1:13" ht="17" x14ac:dyDescent="0.2">
      <c r="A315" s="17">
        <f t="shared" si="14"/>
        <v>312</v>
      </c>
      <c r="B315" s="87" t="str">
        <f t="shared" si="15"/>
        <v>TK.HQ762.2020</v>
      </c>
      <c r="C315" s="96">
        <v>8448324076</v>
      </c>
      <c r="D315" s="103">
        <v>757</v>
      </c>
      <c r="E315" s="111">
        <v>1602</v>
      </c>
      <c r="F315" s="98">
        <v>11088</v>
      </c>
      <c r="G315" s="98"/>
      <c r="H315" s="99" t="s">
        <v>27</v>
      </c>
      <c r="I315" s="106"/>
      <c r="J315" s="103" t="s">
        <v>1222</v>
      </c>
      <c r="K315" s="97" t="str">
        <f t="shared" si="16"/>
        <v>20CN</v>
      </c>
      <c r="L315" s="110"/>
      <c r="M315" s="100"/>
    </row>
    <row r="316" spans="1:13" ht="17" x14ac:dyDescent="0.2">
      <c r="A316" s="17">
        <f t="shared" si="14"/>
        <v>313</v>
      </c>
      <c r="B316" s="87" t="str">
        <f t="shared" si="15"/>
        <v>TK.HQ762.2021</v>
      </c>
      <c r="C316" s="96">
        <v>8448324076</v>
      </c>
      <c r="D316" s="103">
        <v>757</v>
      </c>
      <c r="E316" s="111">
        <v>1602</v>
      </c>
      <c r="F316" s="98">
        <v>11088</v>
      </c>
      <c r="G316" s="98"/>
      <c r="H316" s="99" t="s">
        <v>28</v>
      </c>
      <c r="I316" s="106"/>
      <c r="J316" s="103" t="s">
        <v>1222</v>
      </c>
      <c r="K316" s="97" t="str">
        <f t="shared" si="16"/>
        <v>21CN</v>
      </c>
      <c r="L316" s="110"/>
      <c r="M316" s="100"/>
    </row>
    <row r="317" spans="1:13" ht="17" x14ac:dyDescent="0.2">
      <c r="A317" s="17">
        <f t="shared" si="14"/>
        <v>314</v>
      </c>
      <c r="B317" s="87" t="str">
        <f t="shared" si="15"/>
        <v>TK.HQ763.2019</v>
      </c>
      <c r="C317" s="96">
        <v>8134275970</v>
      </c>
      <c r="D317" s="103">
        <v>757</v>
      </c>
      <c r="E317" s="111">
        <v>1602</v>
      </c>
      <c r="F317" s="98">
        <f>F318*8/12</f>
        <v>11356.666666666666</v>
      </c>
      <c r="G317" s="98"/>
      <c r="H317" s="99" t="s">
        <v>26</v>
      </c>
      <c r="I317" s="106"/>
      <c r="J317" s="103" t="s">
        <v>1223</v>
      </c>
      <c r="K317" s="97" t="str">
        <f t="shared" si="16"/>
        <v>19CN</v>
      </c>
      <c r="L317" s="110"/>
      <c r="M317" s="100"/>
    </row>
    <row r="318" spans="1:13" ht="17" x14ac:dyDescent="0.2">
      <c r="A318" s="17">
        <f t="shared" si="14"/>
        <v>315</v>
      </c>
      <c r="B318" s="87" t="str">
        <f t="shared" si="15"/>
        <v>TK.HQ763.2020</v>
      </c>
      <c r="C318" s="96">
        <v>8134275970</v>
      </c>
      <c r="D318" s="103">
        <v>757</v>
      </c>
      <c r="E318" s="111">
        <v>1602</v>
      </c>
      <c r="F318" s="98">
        <v>17035</v>
      </c>
      <c r="G318" s="98"/>
      <c r="H318" s="99" t="s">
        <v>27</v>
      </c>
      <c r="I318" s="106"/>
      <c r="J318" s="103" t="s">
        <v>1223</v>
      </c>
      <c r="K318" s="97" t="str">
        <f t="shared" si="16"/>
        <v>20CN</v>
      </c>
      <c r="L318" s="110"/>
      <c r="M318" s="100"/>
    </row>
    <row r="319" spans="1:13" ht="17" x14ac:dyDescent="0.2">
      <c r="A319" s="17">
        <f t="shared" si="14"/>
        <v>316</v>
      </c>
      <c r="B319" s="87" t="str">
        <f t="shared" si="15"/>
        <v>TK.HQ763.2021</v>
      </c>
      <c r="C319" s="96">
        <v>8134275970</v>
      </c>
      <c r="D319" s="103">
        <v>757</v>
      </c>
      <c r="E319" s="111">
        <v>1602</v>
      </c>
      <c r="F319" s="98">
        <v>17035</v>
      </c>
      <c r="G319" s="98"/>
      <c r="H319" s="99" t="s">
        <v>28</v>
      </c>
      <c r="I319" s="106"/>
      <c r="J319" s="103" t="s">
        <v>1223</v>
      </c>
      <c r="K319" s="97" t="str">
        <f t="shared" si="16"/>
        <v>21CN</v>
      </c>
      <c r="L319" s="110"/>
      <c r="M319" s="100"/>
    </row>
    <row r="320" spans="1:13" s="41" customFormat="1" ht="17" x14ac:dyDescent="0.2">
      <c r="A320" s="17">
        <f t="shared" si="14"/>
        <v>317</v>
      </c>
      <c r="B320" s="117" t="str">
        <f t="shared" si="15"/>
        <v>TK.HQ764.2019</v>
      </c>
      <c r="C320" s="118">
        <v>8448016166</v>
      </c>
      <c r="D320" s="119">
        <v>757</v>
      </c>
      <c r="E320" s="120">
        <v>1602</v>
      </c>
      <c r="F320" s="121">
        <v>47425</v>
      </c>
      <c r="G320" s="121"/>
      <c r="H320" s="122" t="s">
        <v>26</v>
      </c>
      <c r="I320" s="123"/>
      <c r="J320" s="119" t="s">
        <v>1242</v>
      </c>
      <c r="K320" s="124" t="str">
        <f t="shared" si="16"/>
        <v>19CN</v>
      </c>
      <c r="L320" s="110"/>
      <c r="M320" s="125"/>
    </row>
    <row r="321" spans="1:13" ht="17" x14ac:dyDescent="0.2">
      <c r="A321" s="17">
        <f t="shared" si="14"/>
        <v>318</v>
      </c>
      <c r="B321" s="87" t="str">
        <f t="shared" si="15"/>
        <v>TK.HQ764.2020</v>
      </c>
      <c r="C321" s="96">
        <v>8448016166</v>
      </c>
      <c r="D321" s="103">
        <v>757</v>
      </c>
      <c r="E321" s="111">
        <v>1602</v>
      </c>
      <c r="F321" s="98">
        <v>81300</v>
      </c>
      <c r="G321" s="98"/>
      <c r="H321" s="99" t="s">
        <v>27</v>
      </c>
      <c r="I321" s="106"/>
      <c r="J321" s="103" t="s">
        <v>1242</v>
      </c>
      <c r="K321" s="97" t="str">
        <f t="shared" si="16"/>
        <v>20CN</v>
      </c>
      <c r="L321" s="110"/>
      <c r="M321" s="100"/>
    </row>
    <row r="322" spans="1:13" ht="17" x14ac:dyDescent="0.2">
      <c r="A322" s="17">
        <f t="shared" si="14"/>
        <v>319</v>
      </c>
      <c r="B322" s="87" t="str">
        <f t="shared" si="15"/>
        <v>TK.HQ764.2021</v>
      </c>
      <c r="C322" s="96">
        <v>8448016166</v>
      </c>
      <c r="D322" s="103">
        <v>757</v>
      </c>
      <c r="E322" s="111">
        <v>1602</v>
      </c>
      <c r="F322" s="98">
        <v>81300</v>
      </c>
      <c r="G322" s="98"/>
      <c r="H322" s="99" t="s">
        <v>28</v>
      </c>
      <c r="I322" s="106"/>
      <c r="J322" s="103" t="s">
        <v>1242</v>
      </c>
      <c r="K322" s="97" t="str">
        <f t="shared" si="16"/>
        <v>21CN</v>
      </c>
      <c r="L322" s="110"/>
      <c r="M322" s="100"/>
    </row>
    <row r="323" spans="1:13" ht="17" x14ac:dyDescent="0.2">
      <c r="A323" s="17">
        <f t="shared" si="14"/>
        <v>320</v>
      </c>
      <c r="B323" s="87" t="str">
        <f t="shared" si="15"/>
        <v>TK.HQ765.2024</v>
      </c>
      <c r="C323" s="96" t="s">
        <v>1240</v>
      </c>
      <c r="D323" s="103">
        <v>757</v>
      </c>
      <c r="E323" s="111">
        <v>1602</v>
      </c>
      <c r="F323" s="98">
        <v>0</v>
      </c>
      <c r="G323" s="98"/>
      <c r="H323" s="99" t="s">
        <v>821</v>
      </c>
      <c r="I323" s="106"/>
      <c r="J323" s="103" t="s">
        <v>1243</v>
      </c>
      <c r="K323" s="97" t="str">
        <f t="shared" si="16"/>
        <v>24CN</v>
      </c>
      <c r="L323" s="110"/>
      <c r="M323" s="100"/>
    </row>
    <row r="324" spans="1:13" ht="17" x14ac:dyDescent="0.2">
      <c r="A324" s="17">
        <f t="shared" si="14"/>
        <v>321</v>
      </c>
      <c r="B324" s="87" t="str">
        <f t="shared" si="15"/>
        <v>TK.HQ766.2024</v>
      </c>
      <c r="C324" s="96" t="s">
        <v>1240</v>
      </c>
      <c r="D324" s="103">
        <v>757</v>
      </c>
      <c r="E324" s="111">
        <v>1602</v>
      </c>
      <c r="F324" s="98">
        <v>0</v>
      </c>
      <c r="G324" s="98"/>
      <c r="H324" s="99" t="s">
        <v>821</v>
      </c>
      <c r="I324" s="106"/>
      <c r="J324" s="103" t="s">
        <v>1244</v>
      </c>
      <c r="K324" s="97" t="str">
        <f t="shared" si="16"/>
        <v>24CN</v>
      </c>
      <c r="L324" s="110"/>
      <c r="M324" s="100"/>
    </row>
    <row r="325" spans="1:13" ht="17" x14ac:dyDescent="0.2">
      <c r="A325" s="17">
        <f t="shared" si="14"/>
        <v>322</v>
      </c>
      <c r="B325" s="87" t="str">
        <f t="shared" si="15"/>
        <v>TK.HQ767.2024</v>
      </c>
      <c r="C325" s="96">
        <v>8360025808</v>
      </c>
      <c r="D325" s="103">
        <v>757</v>
      </c>
      <c r="E325" s="111">
        <v>1602</v>
      </c>
      <c r="F325" s="98">
        <v>0</v>
      </c>
      <c r="G325" s="98"/>
      <c r="H325" s="99" t="s">
        <v>821</v>
      </c>
      <c r="I325" s="106"/>
      <c r="J325" s="103" t="s">
        <v>1245</v>
      </c>
      <c r="K325" s="97" t="str">
        <f t="shared" si="16"/>
        <v>24CN</v>
      </c>
      <c r="L325" s="110"/>
      <c r="M325" s="100"/>
    </row>
    <row r="326" spans="1:13" ht="17" x14ac:dyDescent="0.2">
      <c r="A326" s="17">
        <f t="shared" ref="A326:A389" si="17">A325+1</f>
        <v>323</v>
      </c>
      <c r="B326" s="87" t="str">
        <f t="shared" si="15"/>
        <v>TK.HQ768.2022</v>
      </c>
      <c r="C326" s="96">
        <v>8000440245</v>
      </c>
      <c r="D326" s="103">
        <v>757</v>
      </c>
      <c r="E326" s="111">
        <v>1602</v>
      </c>
      <c r="F326" s="98">
        <v>-58500</v>
      </c>
      <c r="G326" s="98"/>
      <c r="H326" s="99" t="s">
        <v>29</v>
      </c>
      <c r="I326" s="106"/>
      <c r="J326" s="103" t="s">
        <v>1246</v>
      </c>
      <c r="K326" s="97" t="str">
        <f t="shared" si="16"/>
        <v>22CN</v>
      </c>
      <c r="L326" s="110"/>
      <c r="M326" s="100"/>
    </row>
    <row r="327" spans="1:13" ht="17" x14ac:dyDescent="0.2">
      <c r="A327" s="17">
        <f t="shared" si="17"/>
        <v>324</v>
      </c>
      <c r="B327" s="87" t="str">
        <f t="shared" si="15"/>
        <v>TK.HQ769.2023</v>
      </c>
      <c r="C327" s="96">
        <v>8299097173</v>
      </c>
      <c r="D327" s="103">
        <v>757</v>
      </c>
      <c r="E327" s="111">
        <v>1602</v>
      </c>
      <c r="F327" s="98">
        <v>-91650</v>
      </c>
      <c r="G327" s="98"/>
      <c r="H327" s="99" t="s">
        <v>30</v>
      </c>
      <c r="I327" s="106"/>
      <c r="J327" s="103" t="s">
        <v>1247</v>
      </c>
      <c r="K327" s="97" t="str">
        <f t="shared" si="16"/>
        <v>23CN</v>
      </c>
      <c r="L327" s="110"/>
      <c r="M327" s="100"/>
    </row>
    <row r="328" spans="1:13" ht="17" x14ac:dyDescent="0.2">
      <c r="A328" s="17">
        <f t="shared" si="17"/>
        <v>325</v>
      </c>
      <c r="B328" s="87" t="str">
        <f t="shared" ref="B328:B391" si="18">"TK.HQ"&amp;IF(AND(C328=C327,J328=J327),MID(B327,6,3),MID(B327,6,3)+1)&amp;"."&amp;RIGHT(H328,4)</f>
        <v>TK.HQ770.2019</v>
      </c>
      <c r="C328" s="96">
        <v>8152788051</v>
      </c>
      <c r="D328" s="103">
        <v>757</v>
      </c>
      <c r="E328" s="111">
        <v>1602</v>
      </c>
      <c r="F328" s="98">
        <v>34110</v>
      </c>
      <c r="G328" s="98"/>
      <c r="H328" s="99" t="s">
        <v>26</v>
      </c>
      <c r="I328" s="106"/>
      <c r="J328" s="103" t="s">
        <v>1248</v>
      </c>
      <c r="K328" s="97" t="str">
        <f t="shared" si="16"/>
        <v>19CN</v>
      </c>
      <c r="L328" s="110"/>
      <c r="M328" s="100"/>
    </row>
    <row r="329" spans="1:13" ht="17" x14ac:dyDescent="0.2">
      <c r="A329" s="17">
        <f t="shared" si="17"/>
        <v>326</v>
      </c>
      <c r="B329" s="87" t="str">
        <f t="shared" si="18"/>
        <v>TK.HQ770.2020</v>
      </c>
      <c r="C329" s="96">
        <v>8152788051</v>
      </c>
      <c r="D329" s="103">
        <v>757</v>
      </c>
      <c r="E329" s="111">
        <v>1602</v>
      </c>
      <c r="F329" s="98">
        <v>34110</v>
      </c>
      <c r="G329" s="98"/>
      <c r="H329" s="99" t="s">
        <v>27</v>
      </c>
      <c r="I329" s="106"/>
      <c r="J329" s="103" t="s">
        <v>1248</v>
      </c>
      <c r="K329" s="97" t="str">
        <f t="shared" si="16"/>
        <v>20CN</v>
      </c>
      <c r="L329" s="110"/>
      <c r="M329" s="100"/>
    </row>
    <row r="330" spans="1:13" ht="17" x14ac:dyDescent="0.2">
      <c r="A330" s="17">
        <f t="shared" si="17"/>
        <v>327</v>
      </c>
      <c r="B330" s="87" t="str">
        <f t="shared" si="18"/>
        <v>TK.HQ770.2021</v>
      </c>
      <c r="C330" s="96">
        <v>8152788051</v>
      </c>
      <c r="D330" s="103">
        <v>757</v>
      </c>
      <c r="E330" s="111">
        <v>1602</v>
      </c>
      <c r="F330" s="98">
        <v>34110</v>
      </c>
      <c r="G330" s="98"/>
      <c r="H330" s="99" t="s">
        <v>28</v>
      </c>
      <c r="I330" s="106"/>
      <c r="J330" s="103" t="s">
        <v>1248</v>
      </c>
      <c r="K330" s="97" t="str">
        <f t="shared" si="16"/>
        <v>21CN</v>
      </c>
      <c r="L330" s="110"/>
      <c r="M330" s="100"/>
    </row>
    <row r="331" spans="1:13" ht="17" x14ac:dyDescent="0.2">
      <c r="A331" s="17">
        <f t="shared" si="17"/>
        <v>328</v>
      </c>
      <c r="B331" s="87" t="str">
        <f t="shared" si="18"/>
        <v>TK.HQ771.2018</v>
      </c>
      <c r="C331" s="96" t="s">
        <v>1241</v>
      </c>
      <c r="D331" s="103">
        <v>757</v>
      </c>
      <c r="E331" s="111">
        <v>1602</v>
      </c>
      <c r="F331" s="98">
        <v>73840</v>
      </c>
      <c r="G331" s="98"/>
      <c r="H331" s="99" t="s">
        <v>25</v>
      </c>
      <c r="I331" s="106"/>
      <c r="J331" s="103" t="s">
        <v>1249</v>
      </c>
      <c r="K331" s="97" t="str">
        <f t="shared" si="16"/>
        <v>18CN</v>
      </c>
      <c r="L331" s="110"/>
      <c r="M331" s="100"/>
    </row>
    <row r="332" spans="1:13" ht="17" x14ac:dyDescent="0.2">
      <c r="A332" s="17">
        <f t="shared" si="17"/>
        <v>329</v>
      </c>
      <c r="B332" s="87" t="str">
        <f t="shared" si="18"/>
        <v>TK.HQ771.2019</v>
      </c>
      <c r="C332" s="96" t="s">
        <v>1241</v>
      </c>
      <c r="D332" s="103">
        <v>757</v>
      </c>
      <c r="E332" s="111">
        <v>1602</v>
      </c>
      <c r="F332" s="98">
        <v>126582</v>
      </c>
      <c r="G332" s="98"/>
      <c r="H332" s="99" t="s">
        <v>26</v>
      </c>
      <c r="I332" s="106"/>
      <c r="J332" s="103" t="s">
        <v>1249</v>
      </c>
      <c r="K332" s="97" t="str">
        <f t="shared" si="16"/>
        <v>19CN</v>
      </c>
      <c r="L332" s="110"/>
      <c r="M332" s="100"/>
    </row>
    <row r="333" spans="1:13" ht="17" x14ac:dyDescent="0.2">
      <c r="A333" s="17">
        <f t="shared" si="17"/>
        <v>330</v>
      </c>
      <c r="B333" s="87" t="str">
        <f t="shared" si="18"/>
        <v>TK.HQ771.2020</v>
      </c>
      <c r="C333" s="96" t="s">
        <v>1241</v>
      </c>
      <c r="D333" s="103">
        <v>757</v>
      </c>
      <c r="E333" s="111">
        <v>1602</v>
      </c>
      <c r="F333" s="98">
        <v>126582</v>
      </c>
      <c r="G333" s="98"/>
      <c r="H333" s="99" t="s">
        <v>27</v>
      </c>
      <c r="I333" s="106"/>
      <c r="J333" s="103" t="s">
        <v>1249</v>
      </c>
      <c r="K333" s="97" t="str">
        <f t="shared" si="16"/>
        <v>20CN</v>
      </c>
      <c r="L333" s="110"/>
      <c r="M333" s="100"/>
    </row>
    <row r="334" spans="1:13" ht="17" x14ac:dyDescent="0.2">
      <c r="A334" s="17">
        <f t="shared" si="17"/>
        <v>331</v>
      </c>
      <c r="B334" s="87" t="str">
        <f t="shared" si="18"/>
        <v>TK.HQ771.2021</v>
      </c>
      <c r="C334" s="96" t="s">
        <v>1241</v>
      </c>
      <c r="D334" s="103">
        <v>757</v>
      </c>
      <c r="E334" s="111">
        <v>1602</v>
      </c>
      <c r="F334" s="98">
        <v>126582</v>
      </c>
      <c r="G334" s="98"/>
      <c r="H334" s="99" t="s">
        <v>28</v>
      </c>
      <c r="I334" s="106"/>
      <c r="J334" s="103" t="s">
        <v>1249</v>
      </c>
      <c r="K334" s="97" t="str">
        <f t="shared" si="16"/>
        <v>21CN</v>
      </c>
      <c r="L334" s="110"/>
      <c r="M334" s="100"/>
    </row>
    <row r="335" spans="1:13" ht="17" x14ac:dyDescent="0.2">
      <c r="A335" s="17">
        <f t="shared" si="17"/>
        <v>332</v>
      </c>
      <c r="B335" s="87" t="str">
        <f t="shared" si="18"/>
        <v>TK.HQ772.2023</v>
      </c>
      <c r="C335" s="96">
        <v>8429563029</v>
      </c>
      <c r="D335" s="103">
        <v>757</v>
      </c>
      <c r="E335" s="111">
        <v>1602</v>
      </c>
      <c r="F335" s="98">
        <v>-97553</v>
      </c>
      <c r="G335" s="98"/>
      <c r="H335" s="99" t="s">
        <v>30</v>
      </c>
      <c r="I335" s="106"/>
      <c r="J335" s="103" t="s">
        <v>1250</v>
      </c>
      <c r="K335" s="97" t="str">
        <f t="shared" si="16"/>
        <v>23CN</v>
      </c>
      <c r="L335" s="110"/>
      <c r="M335" s="100"/>
    </row>
    <row r="336" spans="1:13" ht="17" x14ac:dyDescent="0.2">
      <c r="A336" s="17">
        <f t="shared" si="17"/>
        <v>333</v>
      </c>
      <c r="B336" s="87" t="str">
        <f t="shared" si="18"/>
        <v>TK.HQ773.2017</v>
      </c>
      <c r="C336" s="96">
        <v>8064896530</v>
      </c>
      <c r="D336" s="103">
        <v>757</v>
      </c>
      <c r="E336" s="111">
        <v>1602</v>
      </c>
      <c r="F336" s="98">
        <v>41557</v>
      </c>
      <c r="G336" s="98"/>
      <c r="H336" s="99" t="s">
        <v>24</v>
      </c>
      <c r="I336" s="106"/>
      <c r="J336" s="103" t="s">
        <v>1251</v>
      </c>
      <c r="K336" s="97" t="str">
        <f t="shared" si="16"/>
        <v>17CN</v>
      </c>
      <c r="L336" s="110"/>
      <c r="M336" s="100"/>
    </row>
    <row r="337" spans="1:13" ht="17" x14ac:dyDescent="0.2">
      <c r="A337" s="17">
        <f t="shared" si="17"/>
        <v>334</v>
      </c>
      <c r="B337" s="87" t="str">
        <f t="shared" si="18"/>
        <v>TK.HQ773.2018</v>
      </c>
      <c r="C337" s="96">
        <v>8064896530</v>
      </c>
      <c r="D337" s="103">
        <v>757</v>
      </c>
      <c r="E337" s="111">
        <v>1602</v>
      </c>
      <c r="F337" s="98">
        <v>49868</v>
      </c>
      <c r="G337" s="98"/>
      <c r="H337" s="99" t="s">
        <v>25</v>
      </c>
      <c r="I337" s="106"/>
      <c r="J337" s="103" t="s">
        <v>1251</v>
      </c>
      <c r="K337" s="97" t="str">
        <f t="shared" si="16"/>
        <v>18CN</v>
      </c>
      <c r="L337" s="110"/>
      <c r="M337" s="100"/>
    </row>
    <row r="338" spans="1:13" ht="17" x14ac:dyDescent="0.2">
      <c r="A338" s="17">
        <f t="shared" si="17"/>
        <v>335</v>
      </c>
      <c r="B338" s="87" t="str">
        <f t="shared" si="18"/>
        <v>TK.HQ773.2019</v>
      </c>
      <c r="C338" s="96">
        <v>8064896530</v>
      </c>
      <c r="D338" s="103">
        <v>757</v>
      </c>
      <c r="E338" s="111">
        <v>1602</v>
      </c>
      <c r="F338" s="98">
        <v>49868</v>
      </c>
      <c r="G338" s="98"/>
      <c r="H338" s="99" t="s">
        <v>26</v>
      </c>
      <c r="I338" s="106"/>
      <c r="J338" s="103" t="s">
        <v>1251</v>
      </c>
      <c r="K338" s="97" t="str">
        <f t="shared" si="16"/>
        <v>19CN</v>
      </c>
      <c r="L338" s="110"/>
      <c r="M338" s="100"/>
    </row>
    <row r="339" spans="1:13" ht="17" x14ac:dyDescent="0.2">
      <c r="A339" s="17">
        <f t="shared" si="17"/>
        <v>336</v>
      </c>
      <c r="B339" s="87" t="str">
        <f t="shared" si="18"/>
        <v>TK.HQ773.2020</v>
      </c>
      <c r="C339" s="96">
        <v>8064896530</v>
      </c>
      <c r="D339" s="103">
        <v>757</v>
      </c>
      <c r="E339" s="111">
        <v>1602</v>
      </c>
      <c r="F339" s="98">
        <v>49868</v>
      </c>
      <c r="G339" s="98"/>
      <c r="H339" s="99" t="s">
        <v>27</v>
      </c>
      <c r="I339" s="106"/>
      <c r="J339" s="103" t="s">
        <v>1251</v>
      </c>
      <c r="K339" s="97" t="str">
        <f t="shared" si="16"/>
        <v>20CN</v>
      </c>
      <c r="L339" s="110"/>
      <c r="M339" s="100"/>
    </row>
    <row r="340" spans="1:13" ht="17" x14ac:dyDescent="0.2">
      <c r="A340" s="17">
        <f t="shared" si="17"/>
        <v>337</v>
      </c>
      <c r="B340" s="87" t="str">
        <f t="shared" si="18"/>
        <v>TK.HQ773.2021</v>
      </c>
      <c r="C340" s="96">
        <v>8064896530</v>
      </c>
      <c r="D340" s="103">
        <v>757</v>
      </c>
      <c r="E340" s="111">
        <v>1602</v>
      </c>
      <c r="F340" s="98">
        <v>49868</v>
      </c>
      <c r="G340" s="98"/>
      <c r="H340" s="99" t="s">
        <v>28</v>
      </c>
      <c r="I340" s="106"/>
      <c r="J340" s="103" t="s">
        <v>1251</v>
      </c>
      <c r="K340" s="97" t="str">
        <f t="shared" si="16"/>
        <v>21CN</v>
      </c>
      <c r="L340" s="110"/>
      <c r="M340" s="100"/>
    </row>
    <row r="341" spans="1:13" ht="17" x14ac:dyDescent="0.2">
      <c r="A341" s="17">
        <f t="shared" si="17"/>
        <v>338</v>
      </c>
      <c r="B341" s="87" t="str">
        <f t="shared" si="18"/>
        <v>TK.HQ774.2023</v>
      </c>
      <c r="C341" s="96">
        <v>8152789834</v>
      </c>
      <c r="D341" s="103">
        <v>757</v>
      </c>
      <c r="E341" s="111">
        <v>1602</v>
      </c>
      <c r="F341" s="98">
        <v>-5355</v>
      </c>
      <c r="G341" s="98"/>
      <c r="H341" s="99" t="s">
        <v>30</v>
      </c>
      <c r="I341" s="106"/>
      <c r="J341" s="103" t="s">
        <v>1252</v>
      </c>
      <c r="K341" s="97" t="str">
        <f t="shared" si="16"/>
        <v>23CN</v>
      </c>
      <c r="L341" s="110"/>
      <c r="M341" s="100"/>
    </row>
    <row r="342" spans="1:13" ht="17" x14ac:dyDescent="0.2">
      <c r="A342" s="17">
        <f t="shared" si="17"/>
        <v>339</v>
      </c>
      <c r="B342" s="87" t="str">
        <f t="shared" si="18"/>
        <v>TK.HQ775.2023</v>
      </c>
      <c r="C342" s="96">
        <v>8152789834</v>
      </c>
      <c r="D342" s="103">
        <v>757</v>
      </c>
      <c r="E342" s="111">
        <v>1602</v>
      </c>
      <c r="F342" s="98">
        <v>-5378</v>
      </c>
      <c r="G342" s="98"/>
      <c r="H342" s="99" t="s">
        <v>30</v>
      </c>
      <c r="I342" s="106"/>
      <c r="J342" s="103" t="s">
        <v>1253</v>
      </c>
      <c r="K342" s="97" t="str">
        <f t="shared" si="16"/>
        <v>23CN</v>
      </c>
      <c r="L342" s="110"/>
      <c r="M342" s="100"/>
    </row>
    <row r="343" spans="1:13" ht="17" x14ac:dyDescent="0.2">
      <c r="A343" s="17">
        <f t="shared" si="17"/>
        <v>340</v>
      </c>
      <c r="B343" s="87" t="str">
        <f t="shared" si="18"/>
        <v>TK.HQ776.2023</v>
      </c>
      <c r="C343" s="96">
        <v>8152789834</v>
      </c>
      <c r="D343" s="103">
        <v>757</v>
      </c>
      <c r="E343" s="111">
        <v>1602</v>
      </c>
      <c r="F343" s="98">
        <v>-7054</v>
      </c>
      <c r="G343" s="98"/>
      <c r="H343" s="99" t="s">
        <v>30</v>
      </c>
      <c r="I343" s="106"/>
      <c r="J343" s="103" t="s">
        <v>1254</v>
      </c>
      <c r="K343" s="97" t="str">
        <f t="shared" si="16"/>
        <v>23CN</v>
      </c>
      <c r="L343" s="110"/>
      <c r="M343" s="100"/>
    </row>
    <row r="344" spans="1:13" ht="17" x14ac:dyDescent="0.2">
      <c r="A344" s="17">
        <f t="shared" si="17"/>
        <v>341</v>
      </c>
      <c r="B344" s="87" t="str">
        <f t="shared" si="18"/>
        <v>TK.HQ777.2012</v>
      </c>
      <c r="C344" s="96">
        <v>8450337350</v>
      </c>
      <c r="D344" s="103">
        <v>757</v>
      </c>
      <c r="E344" s="111">
        <v>1602</v>
      </c>
      <c r="F344" s="98">
        <v>10652</v>
      </c>
      <c r="G344" s="98"/>
      <c r="H344" s="99" t="s">
        <v>18</v>
      </c>
      <c r="I344" s="106"/>
      <c r="J344" s="103" t="s">
        <v>1255</v>
      </c>
      <c r="K344" s="97" t="str">
        <f t="shared" si="16"/>
        <v>12CN</v>
      </c>
      <c r="L344" s="110"/>
      <c r="M344" s="100"/>
    </row>
    <row r="345" spans="1:13" ht="17" x14ac:dyDescent="0.2">
      <c r="A345" s="17">
        <f t="shared" si="17"/>
        <v>342</v>
      </c>
      <c r="B345" s="87" t="str">
        <f t="shared" si="18"/>
        <v>TK.HQ777.2013</v>
      </c>
      <c r="C345" s="96">
        <v>8450337350</v>
      </c>
      <c r="D345" s="103">
        <v>757</v>
      </c>
      <c r="E345" s="111">
        <v>1602</v>
      </c>
      <c r="F345" s="98">
        <v>10652</v>
      </c>
      <c r="G345" s="98"/>
      <c r="H345" s="99" t="s">
        <v>21</v>
      </c>
      <c r="I345" s="106"/>
      <c r="J345" s="103" t="s">
        <v>1255</v>
      </c>
      <c r="K345" s="97" t="str">
        <f t="shared" si="16"/>
        <v>13CN</v>
      </c>
      <c r="L345" s="110"/>
      <c r="M345" s="100"/>
    </row>
    <row r="346" spans="1:13" ht="17" x14ac:dyDescent="0.2">
      <c r="A346" s="17">
        <f t="shared" si="17"/>
        <v>343</v>
      </c>
      <c r="B346" s="87" t="str">
        <f t="shared" si="18"/>
        <v>TK.HQ777.2014</v>
      </c>
      <c r="C346" s="96">
        <v>8450337350</v>
      </c>
      <c r="D346" s="103">
        <v>757</v>
      </c>
      <c r="E346" s="111">
        <v>1602</v>
      </c>
      <c r="F346" s="98">
        <v>10652</v>
      </c>
      <c r="G346" s="98"/>
      <c r="H346" s="99" t="s">
        <v>15</v>
      </c>
      <c r="I346" s="106"/>
      <c r="J346" s="103" t="s">
        <v>1255</v>
      </c>
      <c r="K346" s="97" t="str">
        <f t="shared" si="16"/>
        <v>14CN</v>
      </c>
      <c r="L346" s="110"/>
      <c r="M346" s="100"/>
    </row>
    <row r="347" spans="1:13" ht="17" x14ac:dyDescent="0.2">
      <c r="A347" s="17">
        <f t="shared" si="17"/>
        <v>344</v>
      </c>
      <c r="B347" s="87" t="str">
        <f t="shared" si="18"/>
        <v>TK.HQ777.2015</v>
      </c>
      <c r="C347" s="96">
        <v>8450337350</v>
      </c>
      <c r="D347" s="103">
        <v>757</v>
      </c>
      <c r="E347" s="111">
        <v>1602</v>
      </c>
      <c r="F347" s="98">
        <v>10652</v>
      </c>
      <c r="G347" s="98"/>
      <c r="H347" s="99" t="s">
        <v>12</v>
      </c>
      <c r="I347" s="106"/>
      <c r="J347" s="103" t="s">
        <v>1255</v>
      </c>
      <c r="K347" s="97" t="str">
        <f t="shared" si="16"/>
        <v>15CN</v>
      </c>
      <c r="L347" s="110"/>
      <c r="M347" s="100"/>
    </row>
    <row r="348" spans="1:13" ht="17" x14ac:dyDescent="0.2">
      <c r="A348" s="17">
        <f t="shared" si="17"/>
        <v>345</v>
      </c>
      <c r="B348" s="87" t="str">
        <f t="shared" si="18"/>
        <v>TK.HQ777.2016</v>
      </c>
      <c r="C348" s="96">
        <v>8450337350</v>
      </c>
      <c r="D348" s="103">
        <v>757</v>
      </c>
      <c r="E348" s="111">
        <v>1602</v>
      </c>
      <c r="F348" s="98">
        <v>10652</v>
      </c>
      <c r="G348" s="98"/>
      <c r="H348" s="99" t="s">
        <v>14</v>
      </c>
      <c r="I348" s="106"/>
      <c r="J348" s="103" t="s">
        <v>1255</v>
      </c>
      <c r="K348" s="97" t="str">
        <f t="shared" si="16"/>
        <v>16CN</v>
      </c>
      <c r="L348" s="110"/>
      <c r="M348" s="100"/>
    </row>
    <row r="349" spans="1:13" ht="17" x14ac:dyDescent="0.2">
      <c r="A349" s="17">
        <f t="shared" si="17"/>
        <v>346</v>
      </c>
      <c r="B349" s="87" t="str">
        <f t="shared" si="18"/>
        <v>TK.HQ777.2017</v>
      </c>
      <c r="C349" s="96">
        <v>8450337350</v>
      </c>
      <c r="D349" s="103">
        <v>757</v>
      </c>
      <c r="E349" s="111">
        <v>1602</v>
      </c>
      <c r="F349" s="98">
        <v>24528</v>
      </c>
      <c r="G349" s="98"/>
      <c r="H349" s="99" t="s">
        <v>24</v>
      </c>
      <c r="I349" s="106"/>
      <c r="J349" s="103" t="s">
        <v>1255</v>
      </c>
      <c r="K349" s="97" t="str">
        <f t="shared" si="16"/>
        <v>17CN</v>
      </c>
      <c r="L349" s="110"/>
      <c r="M349" s="100"/>
    </row>
    <row r="350" spans="1:13" ht="17" x14ac:dyDescent="0.2">
      <c r="A350" s="17">
        <f t="shared" si="17"/>
        <v>347</v>
      </c>
      <c r="B350" s="87" t="str">
        <f t="shared" si="18"/>
        <v>TK.HQ777.2018</v>
      </c>
      <c r="C350" s="96">
        <v>8450337350</v>
      </c>
      <c r="D350" s="103">
        <v>757</v>
      </c>
      <c r="E350" s="111">
        <v>1602</v>
      </c>
      <c r="F350" s="98">
        <v>24528</v>
      </c>
      <c r="G350" s="98"/>
      <c r="H350" s="99" t="s">
        <v>25</v>
      </c>
      <c r="I350" s="106"/>
      <c r="J350" s="103" t="s">
        <v>1255</v>
      </c>
      <c r="K350" s="97" t="str">
        <f t="shared" si="16"/>
        <v>18CN</v>
      </c>
      <c r="L350" s="110"/>
      <c r="M350" s="100"/>
    </row>
    <row r="351" spans="1:13" ht="17" x14ac:dyDescent="0.2">
      <c r="A351" s="17">
        <f t="shared" si="17"/>
        <v>348</v>
      </c>
      <c r="B351" s="87" t="str">
        <f t="shared" si="18"/>
        <v>TK.HQ777.2019</v>
      </c>
      <c r="C351" s="96">
        <v>8450337350</v>
      </c>
      <c r="D351" s="103">
        <v>757</v>
      </c>
      <c r="E351" s="111">
        <v>1602</v>
      </c>
      <c r="F351" s="98">
        <v>24528</v>
      </c>
      <c r="G351" s="98"/>
      <c r="H351" s="99" t="s">
        <v>26</v>
      </c>
      <c r="I351" s="106"/>
      <c r="J351" s="103" t="s">
        <v>1255</v>
      </c>
      <c r="K351" s="97" t="str">
        <f t="shared" si="16"/>
        <v>19CN</v>
      </c>
      <c r="L351" s="110"/>
      <c r="M351" s="100"/>
    </row>
    <row r="352" spans="1:13" ht="17" x14ac:dyDescent="0.2">
      <c r="A352" s="17">
        <f t="shared" si="17"/>
        <v>349</v>
      </c>
      <c r="B352" s="87" t="str">
        <f t="shared" si="18"/>
        <v>TK.HQ777.2020</v>
      </c>
      <c r="C352" s="96">
        <v>8450337350</v>
      </c>
      <c r="D352" s="103">
        <v>757</v>
      </c>
      <c r="E352" s="111">
        <v>1602</v>
      </c>
      <c r="F352" s="98">
        <v>24528</v>
      </c>
      <c r="G352" s="98"/>
      <c r="H352" s="99" t="s">
        <v>27</v>
      </c>
      <c r="I352" s="106"/>
      <c r="J352" s="103" t="s">
        <v>1255</v>
      </c>
      <c r="K352" s="97" t="str">
        <f t="shared" si="16"/>
        <v>20CN</v>
      </c>
      <c r="L352" s="110"/>
      <c r="M352" s="100"/>
    </row>
    <row r="353" spans="1:13" ht="17" x14ac:dyDescent="0.2">
      <c r="A353" s="17">
        <f t="shared" si="17"/>
        <v>350</v>
      </c>
      <c r="B353" s="87" t="str">
        <f t="shared" si="18"/>
        <v>TK.HQ777.2021</v>
      </c>
      <c r="C353" s="96">
        <v>8450337350</v>
      </c>
      <c r="D353" s="103">
        <v>757</v>
      </c>
      <c r="E353" s="111">
        <v>1602</v>
      </c>
      <c r="F353" s="98">
        <v>24528</v>
      </c>
      <c r="G353" s="98"/>
      <c r="H353" s="99" t="s">
        <v>28</v>
      </c>
      <c r="I353" s="106"/>
      <c r="J353" s="103" t="s">
        <v>1255</v>
      </c>
      <c r="K353" s="97" t="str">
        <f t="shared" si="16"/>
        <v>21CN</v>
      </c>
      <c r="L353" s="110"/>
      <c r="M353" s="100"/>
    </row>
    <row r="354" spans="1:13" ht="17" x14ac:dyDescent="0.2">
      <c r="A354" s="17">
        <f t="shared" si="17"/>
        <v>351</v>
      </c>
      <c r="B354" s="87" t="str">
        <f t="shared" si="18"/>
        <v>TK.HQ778.2022</v>
      </c>
      <c r="C354" s="96">
        <v>8290548978</v>
      </c>
      <c r="D354" s="103">
        <v>757</v>
      </c>
      <c r="E354" s="111">
        <v>1602</v>
      </c>
      <c r="F354" s="98">
        <v>-17220</v>
      </c>
      <c r="G354" s="98"/>
      <c r="H354" s="99" t="s">
        <v>29</v>
      </c>
      <c r="I354" s="106"/>
      <c r="J354" s="103" t="s">
        <v>1256</v>
      </c>
      <c r="K354" s="97" t="str">
        <f t="shared" si="16"/>
        <v>22CN</v>
      </c>
      <c r="L354" s="110"/>
      <c r="M354" s="100"/>
    </row>
    <row r="355" spans="1:13" s="41" customFormat="1" ht="17" x14ac:dyDescent="0.2">
      <c r="A355" s="17">
        <f t="shared" si="17"/>
        <v>352</v>
      </c>
      <c r="B355" s="117" t="str">
        <f t="shared" si="18"/>
        <v>TK.HQ779.2019</v>
      </c>
      <c r="C355" s="118">
        <v>8448016166</v>
      </c>
      <c r="D355" s="119">
        <v>757</v>
      </c>
      <c r="E355" s="120">
        <v>1602</v>
      </c>
      <c r="F355" s="121">
        <v>47425</v>
      </c>
      <c r="G355" s="121"/>
      <c r="H355" s="122" t="s">
        <v>26</v>
      </c>
      <c r="I355" s="123"/>
      <c r="J355" s="119" t="s">
        <v>1242</v>
      </c>
      <c r="K355" s="124" t="str">
        <f t="shared" si="16"/>
        <v>19CN</v>
      </c>
      <c r="L355" s="110"/>
      <c r="M355" s="125"/>
    </row>
    <row r="356" spans="1:13" ht="17" x14ac:dyDescent="0.2">
      <c r="A356" s="17">
        <f t="shared" si="17"/>
        <v>353</v>
      </c>
      <c r="B356" s="87" t="str">
        <f t="shared" si="18"/>
        <v>TK.HQ779.2020</v>
      </c>
      <c r="C356" s="96">
        <v>8448016166</v>
      </c>
      <c r="D356" s="103">
        <v>757</v>
      </c>
      <c r="E356" s="111">
        <v>1602</v>
      </c>
      <c r="F356" s="98">
        <v>81300</v>
      </c>
      <c r="G356" s="98"/>
      <c r="H356" s="99" t="s">
        <v>27</v>
      </c>
      <c r="I356" s="106"/>
      <c r="J356" s="103" t="s">
        <v>1242</v>
      </c>
      <c r="K356" s="97" t="str">
        <f t="shared" si="16"/>
        <v>20CN</v>
      </c>
      <c r="L356" s="110"/>
      <c r="M356" s="100"/>
    </row>
    <row r="357" spans="1:13" ht="17" x14ac:dyDescent="0.2">
      <c r="A357" s="17">
        <f t="shared" si="17"/>
        <v>354</v>
      </c>
      <c r="B357" s="87" t="str">
        <f t="shared" si="18"/>
        <v>TK.HQ779.2021</v>
      </c>
      <c r="C357" s="96">
        <v>8448016166</v>
      </c>
      <c r="D357" s="103">
        <v>757</v>
      </c>
      <c r="E357" s="111">
        <v>1602</v>
      </c>
      <c r="F357" s="98">
        <v>81300</v>
      </c>
      <c r="G357" s="98"/>
      <c r="H357" s="99" t="s">
        <v>28</v>
      </c>
      <c r="I357" s="106"/>
      <c r="J357" s="103" t="s">
        <v>1242</v>
      </c>
      <c r="K357" s="97" t="str">
        <f t="shared" si="16"/>
        <v>21CN</v>
      </c>
      <c r="L357" s="110"/>
      <c r="M357" s="100"/>
    </row>
    <row r="358" spans="1:13" ht="17" x14ac:dyDescent="0.2">
      <c r="A358" s="17">
        <f t="shared" si="17"/>
        <v>355</v>
      </c>
      <c r="B358" s="87" t="str">
        <f t="shared" si="18"/>
        <v>TK.HQ780.2024</v>
      </c>
      <c r="C358" s="96" t="s">
        <v>1240</v>
      </c>
      <c r="D358" s="103">
        <v>757</v>
      </c>
      <c r="E358" s="111">
        <v>1602</v>
      </c>
      <c r="F358" s="98">
        <v>0</v>
      </c>
      <c r="G358" s="98"/>
      <c r="H358" s="99" t="s">
        <v>821</v>
      </c>
      <c r="I358" s="106"/>
      <c r="J358" s="103" t="s">
        <v>1243</v>
      </c>
      <c r="K358" s="97" t="str">
        <f t="shared" si="16"/>
        <v>24CN</v>
      </c>
      <c r="L358" s="110"/>
      <c r="M358" s="100"/>
    </row>
    <row r="359" spans="1:13" ht="17" x14ac:dyDescent="0.2">
      <c r="A359" s="17">
        <f t="shared" si="17"/>
        <v>356</v>
      </c>
      <c r="B359" s="87" t="str">
        <f t="shared" si="18"/>
        <v>TK.HQ781.2024</v>
      </c>
      <c r="C359" s="96" t="s">
        <v>1240</v>
      </c>
      <c r="D359" s="103">
        <v>757</v>
      </c>
      <c r="E359" s="111">
        <v>1602</v>
      </c>
      <c r="F359" s="98">
        <v>0</v>
      </c>
      <c r="G359" s="98"/>
      <c r="H359" s="99" t="s">
        <v>821</v>
      </c>
      <c r="I359" s="106"/>
      <c r="J359" s="103" t="s">
        <v>1244</v>
      </c>
      <c r="K359" s="97" t="str">
        <f t="shared" si="16"/>
        <v>24CN</v>
      </c>
      <c r="L359" s="110"/>
      <c r="M359" s="100"/>
    </row>
    <row r="360" spans="1:13" ht="17" x14ac:dyDescent="0.2">
      <c r="A360" s="17">
        <f t="shared" si="17"/>
        <v>357</v>
      </c>
      <c r="B360" s="87" t="str">
        <f t="shared" si="18"/>
        <v>TK.HQ782.2024</v>
      </c>
      <c r="C360" s="96">
        <v>8360025808</v>
      </c>
      <c r="D360" s="103">
        <v>757</v>
      </c>
      <c r="E360" s="111">
        <v>1602</v>
      </c>
      <c r="F360" s="98">
        <v>0</v>
      </c>
      <c r="G360" s="98"/>
      <c r="H360" s="99" t="s">
        <v>821</v>
      </c>
      <c r="I360" s="106"/>
      <c r="J360" s="103" t="s">
        <v>1245</v>
      </c>
      <c r="K360" s="97" t="str">
        <f t="shared" si="16"/>
        <v>24CN</v>
      </c>
      <c r="L360" s="110"/>
      <c r="M360" s="100"/>
    </row>
    <row r="361" spans="1:13" ht="17" x14ac:dyDescent="0.2">
      <c r="A361" s="17">
        <f t="shared" si="17"/>
        <v>358</v>
      </c>
      <c r="B361" s="87" t="str">
        <f t="shared" si="18"/>
        <v>TK.HQ783.2022</v>
      </c>
      <c r="C361" s="96">
        <v>8000440245</v>
      </c>
      <c r="D361" s="103">
        <v>757</v>
      </c>
      <c r="E361" s="111">
        <v>1602</v>
      </c>
      <c r="F361" s="98">
        <v>-58500</v>
      </c>
      <c r="G361" s="98"/>
      <c r="H361" s="99" t="s">
        <v>29</v>
      </c>
      <c r="I361" s="106"/>
      <c r="J361" s="103" t="s">
        <v>1246</v>
      </c>
      <c r="K361" s="97" t="str">
        <f t="shared" si="16"/>
        <v>22CN</v>
      </c>
      <c r="L361" s="110"/>
      <c r="M361" s="100"/>
    </row>
    <row r="362" spans="1:13" ht="17" x14ac:dyDescent="0.2">
      <c r="A362" s="17">
        <f t="shared" si="17"/>
        <v>359</v>
      </c>
      <c r="B362" s="87" t="str">
        <f t="shared" si="18"/>
        <v>TK.HQ784.2023</v>
      </c>
      <c r="C362" s="96">
        <v>8299097173</v>
      </c>
      <c r="D362" s="103">
        <v>757</v>
      </c>
      <c r="E362" s="111">
        <v>1602</v>
      </c>
      <c r="F362" s="98">
        <v>-91650</v>
      </c>
      <c r="G362" s="98"/>
      <c r="H362" s="99" t="s">
        <v>30</v>
      </c>
      <c r="I362" s="106"/>
      <c r="J362" s="103" t="s">
        <v>1247</v>
      </c>
      <c r="K362" s="97" t="str">
        <f t="shared" si="16"/>
        <v>23CN</v>
      </c>
      <c r="L362" s="110"/>
      <c r="M362" s="100"/>
    </row>
    <row r="363" spans="1:13" ht="17" x14ac:dyDescent="0.2">
      <c r="A363" s="17">
        <f t="shared" si="17"/>
        <v>360</v>
      </c>
      <c r="B363" s="87" t="str">
        <f t="shared" si="18"/>
        <v>TK.HQ785.2019</v>
      </c>
      <c r="C363" s="96">
        <v>8152788051</v>
      </c>
      <c r="D363" s="103">
        <v>757</v>
      </c>
      <c r="E363" s="111">
        <v>1602</v>
      </c>
      <c r="F363" s="98">
        <v>34110</v>
      </c>
      <c r="G363" s="98"/>
      <c r="H363" s="99" t="s">
        <v>26</v>
      </c>
      <c r="I363" s="106"/>
      <c r="J363" s="103" t="s">
        <v>1248</v>
      </c>
      <c r="K363" s="97" t="str">
        <f t="shared" si="16"/>
        <v>19CN</v>
      </c>
      <c r="L363" s="110"/>
      <c r="M363" s="100"/>
    </row>
    <row r="364" spans="1:13" ht="17" x14ac:dyDescent="0.2">
      <c r="A364" s="17">
        <f t="shared" si="17"/>
        <v>361</v>
      </c>
      <c r="B364" s="87" t="str">
        <f t="shared" si="18"/>
        <v>TK.HQ785.2020</v>
      </c>
      <c r="C364" s="96">
        <v>8152788051</v>
      </c>
      <c r="D364" s="103">
        <v>757</v>
      </c>
      <c r="E364" s="111">
        <v>1602</v>
      </c>
      <c r="F364" s="98">
        <v>34110</v>
      </c>
      <c r="G364" s="98"/>
      <c r="H364" s="99" t="s">
        <v>27</v>
      </c>
      <c r="I364" s="106"/>
      <c r="J364" s="103" t="s">
        <v>1248</v>
      </c>
      <c r="K364" s="97" t="str">
        <f t="shared" ref="K364:K427" si="19">RIGHT(H364,2)&amp;"CN"</f>
        <v>20CN</v>
      </c>
      <c r="L364" s="110"/>
      <c r="M364" s="100"/>
    </row>
    <row r="365" spans="1:13" ht="17" x14ac:dyDescent="0.2">
      <c r="A365" s="17">
        <f t="shared" si="17"/>
        <v>362</v>
      </c>
      <c r="B365" s="87" t="str">
        <f t="shared" si="18"/>
        <v>TK.HQ785.2021</v>
      </c>
      <c r="C365" s="96">
        <v>8152788051</v>
      </c>
      <c r="D365" s="103">
        <v>757</v>
      </c>
      <c r="E365" s="111">
        <v>1602</v>
      </c>
      <c r="F365" s="98">
        <v>34110</v>
      </c>
      <c r="G365" s="98"/>
      <c r="H365" s="99" t="s">
        <v>28</v>
      </c>
      <c r="I365" s="106"/>
      <c r="J365" s="103" t="s">
        <v>1248</v>
      </c>
      <c r="K365" s="97" t="str">
        <f t="shared" si="19"/>
        <v>21CN</v>
      </c>
      <c r="L365" s="110"/>
      <c r="M365" s="100"/>
    </row>
    <row r="366" spans="1:13" ht="17" x14ac:dyDescent="0.2">
      <c r="A366" s="17">
        <f t="shared" si="17"/>
        <v>363</v>
      </c>
      <c r="B366" s="87" t="str">
        <f t="shared" si="18"/>
        <v>TK.HQ786.2018</v>
      </c>
      <c r="C366" s="96" t="s">
        <v>1241</v>
      </c>
      <c r="D366" s="103">
        <v>757</v>
      </c>
      <c r="E366" s="111">
        <v>1602</v>
      </c>
      <c r="F366" s="98">
        <v>73840</v>
      </c>
      <c r="G366" s="98"/>
      <c r="H366" s="99" t="s">
        <v>25</v>
      </c>
      <c r="I366" s="106"/>
      <c r="J366" s="103" t="s">
        <v>1249</v>
      </c>
      <c r="K366" s="97" t="str">
        <f t="shared" si="19"/>
        <v>18CN</v>
      </c>
      <c r="L366" s="110"/>
      <c r="M366" s="100"/>
    </row>
    <row r="367" spans="1:13" ht="17" x14ac:dyDescent="0.2">
      <c r="A367" s="17">
        <f t="shared" si="17"/>
        <v>364</v>
      </c>
      <c r="B367" s="87" t="str">
        <f t="shared" si="18"/>
        <v>TK.HQ786.2019</v>
      </c>
      <c r="C367" s="96" t="s">
        <v>1241</v>
      </c>
      <c r="D367" s="103">
        <v>757</v>
      </c>
      <c r="E367" s="111">
        <v>1602</v>
      </c>
      <c r="F367" s="98">
        <v>126582</v>
      </c>
      <c r="G367" s="98"/>
      <c r="H367" s="99" t="s">
        <v>26</v>
      </c>
      <c r="I367" s="106"/>
      <c r="J367" s="103" t="s">
        <v>1249</v>
      </c>
      <c r="K367" s="97" t="str">
        <f t="shared" si="19"/>
        <v>19CN</v>
      </c>
      <c r="L367" s="110"/>
      <c r="M367" s="100"/>
    </row>
    <row r="368" spans="1:13" ht="17" x14ac:dyDescent="0.2">
      <c r="A368" s="17">
        <f t="shared" si="17"/>
        <v>365</v>
      </c>
      <c r="B368" s="87" t="str">
        <f t="shared" si="18"/>
        <v>TK.HQ786.2020</v>
      </c>
      <c r="C368" s="96" t="s">
        <v>1241</v>
      </c>
      <c r="D368" s="103">
        <v>757</v>
      </c>
      <c r="E368" s="111">
        <v>1602</v>
      </c>
      <c r="F368" s="98">
        <v>126582</v>
      </c>
      <c r="G368" s="98"/>
      <c r="H368" s="99" t="s">
        <v>27</v>
      </c>
      <c r="I368" s="106"/>
      <c r="J368" s="103" t="s">
        <v>1249</v>
      </c>
      <c r="K368" s="97" t="str">
        <f t="shared" si="19"/>
        <v>20CN</v>
      </c>
      <c r="L368" s="110"/>
      <c r="M368" s="100"/>
    </row>
    <row r="369" spans="1:13" ht="17" x14ac:dyDescent="0.2">
      <c r="A369" s="17">
        <f t="shared" si="17"/>
        <v>366</v>
      </c>
      <c r="B369" s="87" t="str">
        <f t="shared" si="18"/>
        <v>TK.HQ786.2021</v>
      </c>
      <c r="C369" s="96" t="s">
        <v>1241</v>
      </c>
      <c r="D369" s="103">
        <v>757</v>
      </c>
      <c r="E369" s="111">
        <v>1602</v>
      </c>
      <c r="F369" s="98">
        <v>126582</v>
      </c>
      <c r="G369" s="98"/>
      <c r="H369" s="99" t="s">
        <v>28</v>
      </c>
      <c r="I369" s="106"/>
      <c r="J369" s="103" t="s">
        <v>1249</v>
      </c>
      <c r="K369" s="97" t="str">
        <f t="shared" si="19"/>
        <v>21CN</v>
      </c>
      <c r="L369" s="110"/>
      <c r="M369" s="100"/>
    </row>
    <row r="370" spans="1:13" ht="17" x14ac:dyDescent="0.2">
      <c r="A370" s="17">
        <f t="shared" si="17"/>
        <v>367</v>
      </c>
      <c r="B370" s="87" t="str">
        <f t="shared" si="18"/>
        <v>TK.HQ787.2023</v>
      </c>
      <c r="C370" s="96">
        <v>8429563029</v>
      </c>
      <c r="D370" s="103">
        <v>757</v>
      </c>
      <c r="E370" s="111">
        <v>1602</v>
      </c>
      <c r="F370" s="98">
        <v>-97553</v>
      </c>
      <c r="G370" s="98"/>
      <c r="H370" s="99" t="s">
        <v>30</v>
      </c>
      <c r="I370" s="106"/>
      <c r="J370" s="103" t="s">
        <v>1250</v>
      </c>
      <c r="K370" s="97" t="str">
        <f t="shared" si="19"/>
        <v>23CN</v>
      </c>
      <c r="L370" s="110"/>
      <c r="M370" s="100"/>
    </row>
    <row r="371" spans="1:13" ht="17" x14ac:dyDescent="0.2">
      <c r="A371" s="17">
        <f t="shared" si="17"/>
        <v>368</v>
      </c>
      <c r="B371" s="87" t="str">
        <f t="shared" si="18"/>
        <v>TK.HQ788.2017</v>
      </c>
      <c r="C371" s="96">
        <v>8064896530</v>
      </c>
      <c r="D371" s="103">
        <v>757</v>
      </c>
      <c r="E371" s="111">
        <v>1602</v>
      </c>
      <c r="F371" s="98">
        <v>41557</v>
      </c>
      <c r="G371" s="98"/>
      <c r="H371" s="99" t="s">
        <v>24</v>
      </c>
      <c r="I371" s="106"/>
      <c r="J371" s="103" t="s">
        <v>1251</v>
      </c>
      <c r="K371" s="97" t="str">
        <f t="shared" si="19"/>
        <v>17CN</v>
      </c>
      <c r="L371" s="110"/>
      <c r="M371" s="100"/>
    </row>
    <row r="372" spans="1:13" ht="17" x14ac:dyDescent="0.2">
      <c r="A372" s="17">
        <f t="shared" si="17"/>
        <v>369</v>
      </c>
      <c r="B372" s="87" t="str">
        <f t="shared" si="18"/>
        <v>TK.HQ788.2018</v>
      </c>
      <c r="C372" s="96">
        <v>8064896530</v>
      </c>
      <c r="D372" s="103">
        <v>757</v>
      </c>
      <c r="E372" s="111">
        <v>1602</v>
      </c>
      <c r="F372" s="98">
        <v>49868</v>
      </c>
      <c r="G372" s="98"/>
      <c r="H372" s="99" t="s">
        <v>25</v>
      </c>
      <c r="I372" s="106"/>
      <c r="J372" s="103" t="s">
        <v>1251</v>
      </c>
      <c r="K372" s="97" t="str">
        <f t="shared" si="19"/>
        <v>18CN</v>
      </c>
      <c r="L372" s="110"/>
      <c r="M372" s="100"/>
    </row>
    <row r="373" spans="1:13" ht="17" x14ac:dyDescent="0.2">
      <c r="A373" s="17">
        <f t="shared" si="17"/>
        <v>370</v>
      </c>
      <c r="B373" s="87" t="str">
        <f t="shared" si="18"/>
        <v>TK.HQ788.2019</v>
      </c>
      <c r="C373" s="96">
        <v>8064896530</v>
      </c>
      <c r="D373" s="103">
        <v>757</v>
      </c>
      <c r="E373" s="111">
        <v>1602</v>
      </c>
      <c r="F373" s="98">
        <v>49868</v>
      </c>
      <c r="G373" s="98"/>
      <c r="H373" s="99" t="s">
        <v>26</v>
      </c>
      <c r="I373" s="106"/>
      <c r="J373" s="103" t="s">
        <v>1251</v>
      </c>
      <c r="K373" s="97" t="str">
        <f t="shared" si="19"/>
        <v>19CN</v>
      </c>
      <c r="L373" s="110"/>
      <c r="M373" s="100"/>
    </row>
    <row r="374" spans="1:13" ht="17" x14ac:dyDescent="0.2">
      <c r="A374" s="17">
        <f t="shared" si="17"/>
        <v>371</v>
      </c>
      <c r="B374" s="87" t="str">
        <f t="shared" si="18"/>
        <v>TK.HQ788.2020</v>
      </c>
      <c r="C374" s="96">
        <v>8064896530</v>
      </c>
      <c r="D374" s="103">
        <v>757</v>
      </c>
      <c r="E374" s="111">
        <v>1602</v>
      </c>
      <c r="F374" s="98">
        <v>49868</v>
      </c>
      <c r="G374" s="98"/>
      <c r="H374" s="99" t="s">
        <v>27</v>
      </c>
      <c r="I374" s="106"/>
      <c r="J374" s="103" t="s">
        <v>1251</v>
      </c>
      <c r="K374" s="97" t="str">
        <f t="shared" si="19"/>
        <v>20CN</v>
      </c>
      <c r="L374" s="110"/>
      <c r="M374" s="100"/>
    </row>
    <row r="375" spans="1:13" ht="17" x14ac:dyDescent="0.2">
      <c r="A375" s="17">
        <f t="shared" si="17"/>
        <v>372</v>
      </c>
      <c r="B375" s="87" t="str">
        <f t="shared" si="18"/>
        <v>TK.HQ788.2021</v>
      </c>
      <c r="C375" s="96">
        <v>8064896530</v>
      </c>
      <c r="D375" s="103">
        <v>757</v>
      </c>
      <c r="E375" s="111">
        <v>1602</v>
      </c>
      <c r="F375" s="98">
        <v>49868</v>
      </c>
      <c r="G375" s="98"/>
      <c r="H375" s="99" t="s">
        <v>28</v>
      </c>
      <c r="I375" s="106"/>
      <c r="J375" s="103" t="s">
        <v>1251</v>
      </c>
      <c r="K375" s="97" t="str">
        <f t="shared" si="19"/>
        <v>21CN</v>
      </c>
      <c r="L375" s="110"/>
      <c r="M375" s="100"/>
    </row>
    <row r="376" spans="1:13" ht="17" x14ac:dyDescent="0.2">
      <c r="A376" s="17">
        <f t="shared" si="17"/>
        <v>373</v>
      </c>
      <c r="B376" s="87" t="str">
        <f t="shared" si="18"/>
        <v>TK.HQ789.2023</v>
      </c>
      <c r="C376" s="96">
        <v>8152789834</v>
      </c>
      <c r="D376" s="103">
        <v>757</v>
      </c>
      <c r="E376" s="111">
        <v>1602</v>
      </c>
      <c r="F376" s="98">
        <v>-5355</v>
      </c>
      <c r="G376" s="98"/>
      <c r="H376" s="99" t="s">
        <v>30</v>
      </c>
      <c r="I376" s="106"/>
      <c r="J376" s="103" t="s">
        <v>1252</v>
      </c>
      <c r="K376" s="97" t="str">
        <f t="shared" si="19"/>
        <v>23CN</v>
      </c>
      <c r="L376" s="110"/>
      <c r="M376" s="100"/>
    </row>
    <row r="377" spans="1:13" ht="17" x14ac:dyDescent="0.2">
      <c r="A377" s="17">
        <f t="shared" si="17"/>
        <v>374</v>
      </c>
      <c r="B377" s="87" t="str">
        <f t="shared" si="18"/>
        <v>TK.HQ790.2023</v>
      </c>
      <c r="C377" s="96">
        <v>8152789834</v>
      </c>
      <c r="D377" s="103">
        <v>757</v>
      </c>
      <c r="E377" s="111">
        <v>1602</v>
      </c>
      <c r="F377" s="98">
        <v>-5378</v>
      </c>
      <c r="G377" s="98"/>
      <c r="H377" s="99" t="s">
        <v>30</v>
      </c>
      <c r="I377" s="106"/>
      <c r="J377" s="103" t="s">
        <v>1253</v>
      </c>
      <c r="K377" s="97" t="str">
        <f t="shared" si="19"/>
        <v>23CN</v>
      </c>
      <c r="L377" s="110"/>
      <c r="M377" s="100"/>
    </row>
    <row r="378" spans="1:13" ht="17" x14ac:dyDescent="0.2">
      <c r="A378" s="17">
        <f t="shared" si="17"/>
        <v>375</v>
      </c>
      <c r="B378" s="87" t="str">
        <f t="shared" si="18"/>
        <v>TK.HQ791.2023</v>
      </c>
      <c r="C378" s="96">
        <v>8152789834</v>
      </c>
      <c r="D378" s="103">
        <v>757</v>
      </c>
      <c r="E378" s="111">
        <v>1602</v>
      </c>
      <c r="F378" s="98">
        <v>-7054</v>
      </c>
      <c r="G378" s="98"/>
      <c r="H378" s="99" t="s">
        <v>30</v>
      </c>
      <c r="I378" s="106"/>
      <c r="J378" s="103" t="s">
        <v>1254</v>
      </c>
      <c r="K378" s="97" t="str">
        <f t="shared" si="19"/>
        <v>23CN</v>
      </c>
      <c r="L378" s="110"/>
      <c r="M378" s="100"/>
    </row>
    <row r="379" spans="1:13" ht="17" x14ac:dyDescent="0.2">
      <c r="A379" s="17">
        <f t="shared" si="17"/>
        <v>376</v>
      </c>
      <c r="B379" s="87" t="str">
        <f t="shared" si="18"/>
        <v>TK.HQ792.2012</v>
      </c>
      <c r="C379" s="96">
        <v>8450337350</v>
      </c>
      <c r="D379" s="103">
        <v>757</v>
      </c>
      <c r="E379" s="111">
        <v>1602</v>
      </c>
      <c r="F379" s="98">
        <v>0</v>
      </c>
      <c r="G379" s="98"/>
      <c r="H379" s="99" t="s">
        <v>18</v>
      </c>
      <c r="I379" s="106"/>
      <c r="J379" s="103" t="s">
        <v>1255</v>
      </c>
      <c r="K379" s="97" t="str">
        <f t="shared" si="19"/>
        <v>12CN</v>
      </c>
      <c r="L379" s="110"/>
      <c r="M379" s="100"/>
    </row>
    <row r="380" spans="1:13" ht="17" x14ac:dyDescent="0.2">
      <c r="A380" s="17">
        <f t="shared" si="17"/>
        <v>377</v>
      </c>
      <c r="B380" s="87" t="str">
        <f t="shared" si="18"/>
        <v>TK.HQ792.2013</v>
      </c>
      <c r="C380" s="96">
        <v>8450337350</v>
      </c>
      <c r="D380" s="103">
        <v>757</v>
      </c>
      <c r="E380" s="111">
        <v>1602</v>
      </c>
      <c r="F380" s="98">
        <v>0</v>
      </c>
      <c r="G380" s="98"/>
      <c r="H380" s="99" t="s">
        <v>21</v>
      </c>
      <c r="I380" s="106"/>
      <c r="J380" s="103" t="s">
        <v>1255</v>
      </c>
      <c r="K380" s="97" t="str">
        <f t="shared" si="19"/>
        <v>13CN</v>
      </c>
      <c r="L380" s="110"/>
      <c r="M380" s="100"/>
    </row>
    <row r="381" spans="1:13" ht="17" x14ac:dyDescent="0.2">
      <c r="A381" s="17">
        <f t="shared" si="17"/>
        <v>378</v>
      </c>
      <c r="B381" s="87" t="str">
        <f t="shared" si="18"/>
        <v>TK.HQ792.2014</v>
      </c>
      <c r="C381" s="96">
        <v>8450337350</v>
      </c>
      <c r="D381" s="103">
        <v>757</v>
      </c>
      <c r="E381" s="111">
        <v>1602</v>
      </c>
      <c r="F381" s="98">
        <v>0</v>
      </c>
      <c r="G381" s="98"/>
      <c r="H381" s="99" t="s">
        <v>15</v>
      </c>
      <c r="I381" s="106"/>
      <c r="J381" s="103" t="s">
        <v>1255</v>
      </c>
      <c r="K381" s="97" t="str">
        <f t="shared" si="19"/>
        <v>14CN</v>
      </c>
      <c r="L381" s="110"/>
      <c r="M381" s="100"/>
    </row>
    <row r="382" spans="1:13" ht="17" x14ac:dyDescent="0.2">
      <c r="A382" s="17">
        <f t="shared" si="17"/>
        <v>379</v>
      </c>
      <c r="B382" s="87" t="str">
        <f t="shared" si="18"/>
        <v>TK.HQ792.2015</v>
      </c>
      <c r="C382" s="96">
        <v>8450337350</v>
      </c>
      <c r="D382" s="103">
        <v>757</v>
      </c>
      <c r="E382" s="111">
        <v>1602</v>
      </c>
      <c r="F382" s="98">
        <v>0</v>
      </c>
      <c r="G382" s="98"/>
      <c r="H382" s="99" t="s">
        <v>12</v>
      </c>
      <c r="I382" s="106"/>
      <c r="J382" s="103" t="s">
        <v>1255</v>
      </c>
      <c r="K382" s="97" t="str">
        <f t="shared" si="19"/>
        <v>15CN</v>
      </c>
      <c r="L382" s="110"/>
      <c r="M382" s="100"/>
    </row>
    <row r="383" spans="1:13" ht="17" x14ac:dyDescent="0.2">
      <c r="A383" s="17">
        <f t="shared" si="17"/>
        <v>380</v>
      </c>
      <c r="B383" s="87" t="str">
        <f t="shared" si="18"/>
        <v>TK.HQ792.2016</v>
      </c>
      <c r="C383" s="96">
        <v>8450337350</v>
      </c>
      <c r="D383" s="103">
        <v>757</v>
      </c>
      <c r="E383" s="111">
        <v>1602</v>
      </c>
      <c r="F383" s="98">
        <v>0</v>
      </c>
      <c r="G383" s="98"/>
      <c r="H383" s="99" t="s">
        <v>14</v>
      </c>
      <c r="I383" s="106"/>
      <c r="J383" s="103" t="s">
        <v>1255</v>
      </c>
      <c r="K383" s="97" t="str">
        <f t="shared" si="19"/>
        <v>16CN</v>
      </c>
      <c r="L383" s="110"/>
      <c r="M383" s="100"/>
    </row>
    <row r="384" spans="1:13" ht="17" x14ac:dyDescent="0.2">
      <c r="A384" s="17">
        <f t="shared" si="17"/>
        <v>381</v>
      </c>
      <c r="B384" s="87" t="str">
        <f t="shared" si="18"/>
        <v>TK.HQ792.2017</v>
      </c>
      <c r="C384" s="96">
        <v>8450337350</v>
      </c>
      <c r="D384" s="103">
        <v>757</v>
      </c>
      <c r="E384" s="111">
        <v>1602</v>
      </c>
      <c r="F384" s="98">
        <v>24528</v>
      </c>
      <c r="G384" s="98"/>
      <c r="H384" s="99" t="s">
        <v>24</v>
      </c>
      <c r="I384" s="106"/>
      <c r="J384" s="103" t="s">
        <v>1255</v>
      </c>
      <c r="K384" s="97" t="str">
        <f t="shared" si="19"/>
        <v>17CN</v>
      </c>
      <c r="L384" s="110"/>
      <c r="M384" s="100"/>
    </row>
    <row r="385" spans="1:13" ht="17" x14ac:dyDescent="0.2">
      <c r="A385" s="17">
        <f t="shared" si="17"/>
        <v>382</v>
      </c>
      <c r="B385" s="87" t="str">
        <f t="shared" si="18"/>
        <v>TK.HQ792.2018</v>
      </c>
      <c r="C385" s="96">
        <v>8450337350</v>
      </c>
      <c r="D385" s="103">
        <v>757</v>
      </c>
      <c r="E385" s="111">
        <v>1602</v>
      </c>
      <c r="F385" s="98">
        <v>24528</v>
      </c>
      <c r="G385" s="98"/>
      <c r="H385" s="99" t="s">
        <v>25</v>
      </c>
      <c r="I385" s="106"/>
      <c r="J385" s="103" t="s">
        <v>1255</v>
      </c>
      <c r="K385" s="97" t="str">
        <f t="shared" si="19"/>
        <v>18CN</v>
      </c>
      <c r="L385" s="110"/>
      <c r="M385" s="100"/>
    </row>
    <row r="386" spans="1:13" ht="17" x14ac:dyDescent="0.2">
      <c r="A386" s="17">
        <f t="shared" si="17"/>
        <v>383</v>
      </c>
      <c r="B386" s="87" t="str">
        <f t="shared" si="18"/>
        <v>TK.HQ792.2019</v>
      </c>
      <c r="C386" s="96">
        <v>8450337350</v>
      </c>
      <c r="D386" s="103">
        <v>757</v>
      </c>
      <c r="E386" s="111">
        <v>1602</v>
      </c>
      <c r="F386" s="98">
        <v>24528</v>
      </c>
      <c r="G386" s="98"/>
      <c r="H386" s="99" t="s">
        <v>26</v>
      </c>
      <c r="I386" s="106"/>
      <c r="J386" s="103" t="s">
        <v>1255</v>
      </c>
      <c r="K386" s="97" t="str">
        <f t="shared" si="19"/>
        <v>19CN</v>
      </c>
      <c r="L386" s="110"/>
      <c r="M386" s="100"/>
    </row>
    <row r="387" spans="1:13" ht="17" x14ac:dyDescent="0.2">
      <c r="A387" s="17">
        <f t="shared" si="17"/>
        <v>384</v>
      </c>
      <c r="B387" s="87" t="str">
        <f t="shared" si="18"/>
        <v>TK.HQ792.2020</v>
      </c>
      <c r="C387" s="96">
        <v>8450337350</v>
      </c>
      <c r="D387" s="103">
        <v>757</v>
      </c>
      <c r="E387" s="111">
        <v>1602</v>
      </c>
      <c r="F387" s="98">
        <v>24528</v>
      </c>
      <c r="G387" s="98"/>
      <c r="H387" s="99" t="s">
        <v>27</v>
      </c>
      <c r="I387" s="106"/>
      <c r="J387" s="103" t="s">
        <v>1255</v>
      </c>
      <c r="K387" s="97" t="str">
        <f t="shared" si="19"/>
        <v>20CN</v>
      </c>
      <c r="L387" s="110"/>
      <c r="M387" s="100"/>
    </row>
    <row r="388" spans="1:13" ht="17" x14ac:dyDescent="0.2">
      <c r="A388" s="17">
        <f t="shared" si="17"/>
        <v>385</v>
      </c>
      <c r="B388" s="87" t="str">
        <f t="shared" si="18"/>
        <v>TK.HQ792.2021</v>
      </c>
      <c r="C388" s="96">
        <v>8450337350</v>
      </c>
      <c r="D388" s="103">
        <v>757</v>
      </c>
      <c r="E388" s="111">
        <v>1602</v>
      </c>
      <c r="F388" s="98">
        <v>24528</v>
      </c>
      <c r="G388" s="98"/>
      <c r="H388" s="99" t="s">
        <v>28</v>
      </c>
      <c r="I388" s="106"/>
      <c r="J388" s="103" t="s">
        <v>1255</v>
      </c>
      <c r="K388" s="97" t="str">
        <f t="shared" si="19"/>
        <v>21CN</v>
      </c>
      <c r="L388" s="110"/>
      <c r="M388" s="100"/>
    </row>
    <row r="389" spans="1:13" ht="17" x14ac:dyDescent="0.2">
      <c r="A389" s="17">
        <f t="shared" si="17"/>
        <v>386</v>
      </c>
      <c r="B389" s="87" t="str">
        <f t="shared" si="18"/>
        <v>TK.HQ793.2022</v>
      </c>
      <c r="C389" s="96">
        <v>8290548978</v>
      </c>
      <c r="D389" s="103">
        <v>757</v>
      </c>
      <c r="E389" s="111">
        <v>1602</v>
      </c>
      <c r="F389" s="98">
        <v>-17220</v>
      </c>
      <c r="G389" s="98"/>
      <c r="H389" s="99" t="s">
        <v>29</v>
      </c>
      <c r="I389" s="106"/>
      <c r="J389" s="103" t="s">
        <v>1256</v>
      </c>
      <c r="K389" s="97" t="str">
        <f t="shared" si="19"/>
        <v>22CN</v>
      </c>
      <c r="L389" s="110"/>
      <c r="M389" s="100"/>
    </row>
    <row r="390" spans="1:13" s="41" customFormat="1" ht="17" x14ac:dyDescent="0.2">
      <c r="A390" s="17">
        <f t="shared" ref="A390:A453" si="20">A389+1</f>
        <v>387</v>
      </c>
      <c r="B390" s="117" t="str">
        <f t="shared" si="18"/>
        <v>TK.HQ794.2012</v>
      </c>
      <c r="C390" s="118">
        <v>8305767326</v>
      </c>
      <c r="D390" s="119">
        <v>757</v>
      </c>
      <c r="E390" s="120">
        <v>1602</v>
      </c>
      <c r="F390" s="121">
        <v>0</v>
      </c>
      <c r="G390" s="121"/>
      <c r="H390" s="122" t="s">
        <v>18</v>
      </c>
      <c r="I390" s="123"/>
      <c r="J390" s="119" t="s">
        <v>1275</v>
      </c>
      <c r="K390" s="124" t="str">
        <f t="shared" si="19"/>
        <v>12CN</v>
      </c>
      <c r="L390" s="110"/>
      <c r="M390" s="125"/>
    </row>
    <row r="391" spans="1:13" ht="17" x14ac:dyDescent="0.2">
      <c r="A391" s="17">
        <f t="shared" si="20"/>
        <v>388</v>
      </c>
      <c r="B391" s="87" t="str">
        <f t="shared" si="18"/>
        <v>TK.HQ794.2013</v>
      </c>
      <c r="C391" s="96">
        <v>8305767326</v>
      </c>
      <c r="D391" s="103">
        <v>757</v>
      </c>
      <c r="E391" s="111">
        <v>1602</v>
      </c>
      <c r="F391" s="98">
        <v>0</v>
      </c>
      <c r="G391" s="98"/>
      <c r="H391" s="99" t="s">
        <v>21</v>
      </c>
      <c r="I391" s="106"/>
      <c r="J391" s="103" t="s">
        <v>1275</v>
      </c>
      <c r="K391" s="97" t="str">
        <f t="shared" si="19"/>
        <v>13CN</v>
      </c>
      <c r="L391" s="110"/>
      <c r="M391" s="100"/>
    </row>
    <row r="392" spans="1:13" ht="17" x14ac:dyDescent="0.2">
      <c r="A392" s="17">
        <f t="shared" si="20"/>
        <v>389</v>
      </c>
      <c r="B392" s="87" t="str">
        <f t="shared" ref="B392:B455" si="21">"TK.HQ"&amp;IF(AND(C392=C391,J392=J391),MID(B391,6,3),MID(B391,6,3)+1)&amp;"."&amp;RIGHT(H392,4)</f>
        <v>TK.HQ794.2014</v>
      </c>
      <c r="C392" s="96">
        <v>8305767326</v>
      </c>
      <c r="D392" s="103">
        <v>757</v>
      </c>
      <c r="E392" s="111">
        <v>1602</v>
      </c>
      <c r="F392" s="98">
        <v>0</v>
      </c>
      <c r="G392" s="98"/>
      <c r="H392" s="99" t="s">
        <v>15</v>
      </c>
      <c r="I392" s="106"/>
      <c r="J392" s="103" t="s">
        <v>1275</v>
      </c>
      <c r="K392" s="97" t="str">
        <f t="shared" si="19"/>
        <v>14CN</v>
      </c>
      <c r="L392" s="110"/>
      <c r="M392" s="100"/>
    </row>
    <row r="393" spans="1:13" ht="17" x14ac:dyDescent="0.2">
      <c r="A393" s="17">
        <f t="shared" si="20"/>
        <v>390</v>
      </c>
      <c r="B393" s="87" t="str">
        <f t="shared" si="21"/>
        <v>TK.HQ794.2015</v>
      </c>
      <c r="C393" s="96">
        <v>8305767326</v>
      </c>
      <c r="D393" s="103">
        <v>757</v>
      </c>
      <c r="E393" s="111">
        <v>1602</v>
      </c>
      <c r="F393" s="98">
        <v>0</v>
      </c>
      <c r="G393" s="98"/>
      <c r="H393" s="99" t="s">
        <v>12</v>
      </c>
      <c r="I393" s="106"/>
      <c r="J393" s="103" t="s">
        <v>1275</v>
      </c>
      <c r="K393" s="97" t="str">
        <f t="shared" si="19"/>
        <v>15CN</v>
      </c>
      <c r="L393" s="110"/>
      <c r="M393" s="100"/>
    </row>
    <row r="394" spans="1:13" ht="17" x14ac:dyDescent="0.2">
      <c r="A394" s="17">
        <f t="shared" si="20"/>
        <v>391</v>
      </c>
      <c r="B394" s="87" t="str">
        <f t="shared" si="21"/>
        <v>TK.HQ794.2016</v>
      </c>
      <c r="C394" s="96">
        <v>8305767326</v>
      </c>
      <c r="D394" s="103">
        <v>757</v>
      </c>
      <c r="E394" s="111">
        <v>1602</v>
      </c>
      <c r="F394" s="98">
        <v>0</v>
      </c>
      <c r="G394" s="98"/>
      <c r="H394" s="99" t="s">
        <v>14</v>
      </c>
      <c r="I394" s="106"/>
      <c r="J394" s="103" t="s">
        <v>1275</v>
      </c>
      <c r="K394" s="97" t="str">
        <f t="shared" si="19"/>
        <v>16CN</v>
      </c>
      <c r="L394" s="110"/>
      <c r="M394" s="100"/>
    </row>
    <row r="395" spans="1:13" ht="17" x14ac:dyDescent="0.2">
      <c r="A395" s="17">
        <f t="shared" si="20"/>
        <v>392</v>
      </c>
      <c r="B395" s="87" t="str">
        <f t="shared" si="21"/>
        <v>TK.HQ794.2017</v>
      </c>
      <c r="C395" s="96">
        <v>8305767326</v>
      </c>
      <c r="D395" s="103">
        <v>757</v>
      </c>
      <c r="E395" s="111">
        <v>1602</v>
      </c>
      <c r="F395" s="98">
        <v>30240</v>
      </c>
      <c r="G395" s="98"/>
      <c r="H395" s="99" t="s">
        <v>24</v>
      </c>
      <c r="I395" s="106"/>
      <c r="J395" s="103" t="s">
        <v>1275</v>
      </c>
      <c r="K395" s="97" t="str">
        <f t="shared" si="19"/>
        <v>17CN</v>
      </c>
      <c r="L395" s="110"/>
      <c r="M395" s="100"/>
    </row>
    <row r="396" spans="1:13" ht="17" x14ac:dyDescent="0.2">
      <c r="A396" s="17">
        <f t="shared" si="20"/>
        <v>393</v>
      </c>
      <c r="B396" s="87" t="str">
        <f t="shared" si="21"/>
        <v>TK.HQ794.2018</v>
      </c>
      <c r="C396" s="96">
        <v>8305767326</v>
      </c>
      <c r="D396" s="103">
        <v>757</v>
      </c>
      <c r="E396" s="111">
        <v>1602</v>
      </c>
      <c r="F396" s="98">
        <v>30240</v>
      </c>
      <c r="G396" s="98"/>
      <c r="H396" s="99" t="s">
        <v>25</v>
      </c>
      <c r="I396" s="106"/>
      <c r="J396" s="103" t="s">
        <v>1275</v>
      </c>
      <c r="K396" s="97" t="str">
        <f t="shared" si="19"/>
        <v>18CN</v>
      </c>
      <c r="L396" s="110"/>
      <c r="M396" s="100"/>
    </row>
    <row r="397" spans="1:13" ht="17" x14ac:dyDescent="0.2">
      <c r="A397" s="17">
        <f t="shared" si="20"/>
        <v>394</v>
      </c>
      <c r="B397" s="87" t="str">
        <f t="shared" si="21"/>
        <v>TK.HQ794.2019</v>
      </c>
      <c r="C397" s="96">
        <v>8305767326</v>
      </c>
      <c r="D397" s="103">
        <v>757</v>
      </c>
      <c r="E397" s="111">
        <v>1602</v>
      </c>
      <c r="F397" s="98">
        <v>30240</v>
      </c>
      <c r="G397" s="98"/>
      <c r="H397" s="99" t="s">
        <v>26</v>
      </c>
      <c r="I397" s="106"/>
      <c r="J397" s="103" t="s">
        <v>1275</v>
      </c>
      <c r="K397" s="97" t="str">
        <f t="shared" si="19"/>
        <v>19CN</v>
      </c>
      <c r="L397" s="110"/>
      <c r="M397" s="100"/>
    </row>
    <row r="398" spans="1:13" ht="17" x14ac:dyDescent="0.2">
      <c r="A398" s="17">
        <f t="shared" si="20"/>
        <v>395</v>
      </c>
      <c r="B398" s="87" t="str">
        <f t="shared" si="21"/>
        <v>TK.HQ794.2020</v>
      </c>
      <c r="C398" s="96">
        <v>8305767326</v>
      </c>
      <c r="D398" s="103">
        <v>757</v>
      </c>
      <c r="E398" s="111">
        <v>1602</v>
      </c>
      <c r="F398" s="98">
        <v>30240</v>
      </c>
      <c r="G398" s="98"/>
      <c r="H398" s="99" t="s">
        <v>27</v>
      </c>
      <c r="I398" s="106"/>
      <c r="J398" s="103" t="s">
        <v>1275</v>
      </c>
      <c r="K398" s="97" t="str">
        <f t="shared" si="19"/>
        <v>20CN</v>
      </c>
      <c r="L398" s="110"/>
      <c r="M398" s="100"/>
    </row>
    <row r="399" spans="1:13" ht="17" x14ac:dyDescent="0.2">
      <c r="A399" s="17">
        <f t="shared" si="20"/>
        <v>396</v>
      </c>
      <c r="B399" s="87" t="str">
        <f t="shared" si="21"/>
        <v>TK.HQ794.2021</v>
      </c>
      <c r="C399" s="96">
        <v>8305767326</v>
      </c>
      <c r="D399" s="103">
        <v>757</v>
      </c>
      <c r="E399" s="111">
        <v>1602</v>
      </c>
      <c r="F399" s="98">
        <v>30240</v>
      </c>
      <c r="G399" s="98"/>
      <c r="H399" s="99" t="s">
        <v>28</v>
      </c>
      <c r="I399" s="106"/>
      <c r="J399" s="103" t="s">
        <v>1275</v>
      </c>
      <c r="K399" s="97" t="str">
        <f t="shared" si="19"/>
        <v>21CN</v>
      </c>
      <c r="L399" s="110"/>
      <c r="M399" s="100"/>
    </row>
    <row r="400" spans="1:13" ht="17" x14ac:dyDescent="0.2">
      <c r="A400" s="17">
        <f t="shared" si="20"/>
        <v>397</v>
      </c>
      <c r="B400" s="87" t="str">
        <f t="shared" si="21"/>
        <v>TK.HQ795.2019</v>
      </c>
      <c r="C400" s="96">
        <v>8153013427</v>
      </c>
      <c r="D400" s="103">
        <v>757</v>
      </c>
      <c r="E400" s="111">
        <v>1602</v>
      </c>
      <c r="F400" s="98">
        <v>41606</v>
      </c>
      <c r="G400" s="98"/>
      <c r="H400" s="99" t="s">
        <v>26</v>
      </c>
      <c r="I400" s="106"/>
      <c r="J400" s="103" t="s">
        <v>1276</v>
      </c>
      <c r="K400" s="97" t="str">
        <f t="shared" si="19"/>
        <v>19CN</v>
      </c>
      <c r="L400" s="110"/>
      <c r="M400" s="100"/>
    </row>
    <row r="401" spans="1:13" ht="17" x14ac:dyDescent="0.2">
      <c r="A401" s="17">
        <f t="shared" si="20"/>
        <v>398</v>
      </c>
      <c r="B401" s="87" t="str">
        <f t="shared" si="21"/>
        <v>TK.HQ795.2020</v>
      </c>
      <c r="C401" s="96">
        <v>8153013427</v>
      </c>
      <c r="D401" s="103">
        <v>757</v>
      </c>
      <c r="E401" s="111">
        <v>1602</v>
      </c>
      <c r="F401" s="98">
        <v>83213</v>
      </c>
      <c r="G401" s="98"/>
      <c r="H401" s="99" t="s">
        <v>27</v>
      </c>
      <c r="I401" s="106"/>
      <c r="J401" s="103" t="s">
        <v>1276</v>
      </c>
      <c r="K401" s="97" t="str">
        <f t="shared" si="19"/>
        <v>20CN</v>
      </c>
      <c r="L401" s="110"/>
      <c r="M401" s="100"/>
    </row>
    <row r="402" spans="1:13" ht="17" x14ac:dyDescent="0.2">
      <c r="A402" s="17">
        <f t="shared" si="20"/>
        <v>399</v>
      </c>
      <c r="B402" s="87" t="str">
        <f t="shared" si="21"/>
        <v>TK.HQ795.2021</v>
      </c>
      <c r="C402" s="96">
        <v>8153013427</v>
      </c>
      <c r="D402" s="103">
        <v>757</v>
      </c>
      <c r="E402" s="111">
        <v>1602</v>
      </c>
      <c r="F402" s="98">
        <v>83213</v>
      </c>
      <c r="G402" s="98"/>
      <c r="H402" s="99" t="s">
        <v>28</v>
      </c>
      <c r="I402" s="106"/>
      <c r="J402" s="103" t="s">
        <v>1276</v>
      </c>
      <c r="K402" s="97" t="str">
        <f t="shared" si="19"/>
        <v>21CN</v>
      </c>
      <c r="L402" s="110"/>
      <c r="M402" s="100"/>
    </row>
    <row r="403" spans="1:13" ht="17" x14ac:dyDescent="0.2">
      <c r="A403" s="17">
        <f t="shared" si="20"/>
        <v>400</v>
      </c>
      <c r="B403" s="87" t="str">
        <f t="shared" si="21"/>
        <v>TK.HQ796.2024</v>
      </c>
      <c r="C403" s="96">
        <v>8491217260</v>
      </c>
      <c r="D403" s="103">
        <v>757</v>
      </c>
      <c r="E403" s="111">
        <v>1602</v>
      </c>
      <c r="F403" s="98">
        <v>-9364</v>
      </c>
      <c r="G403" s="98"/>
      <c r="H403" s="99" t="s">
        <v>821</v>
      </c>
      <c r="I403" s="106"/>
      <c r="J403" s="103" t="s">
        <v>1277</v>
      </c>
      <c r="K403" s="97" t="str">
        <f t="shared" si="19"/>
        <v>24CN</v>
      </c>
      <c r="L403" s="110"/>
      <c r="M403" s="100"/>
    </row>
    <row r="404" spans="1:13" ht="17" x14ac:dyDescent="0.2">
      <c r="A404" s="17">
        <f t="shared" si="20"/>
        <v>401</v>
      </c>
      <c r="B404" s="87" t="str">
        <f t="shared" si="21"/>
        <v>TK.HQ797.2024</v>
      </c>
      <c r="C404" s="96">
        <v>8491217260</v>
      </c>
      <c r="D404" s="103">
        <v>757</v>
      </c>
      <c r="E404" s="111">
        <v>1602</v>
      </c>
      <c r="F404" s="98">
        <v>-11826</v>
      </c>
      <c r="G404" s="98"/>
      <c r="H404" s="99" t="s">
        <v>821</v>
      </c>
      <c r="I404" s="106"/>
      <c r="J404" s="103" t="s">
        <v>1278</v>
      </c>
      <c r="K404" s="97" t="str">
        <f t="shared" si="19"/>
        <v>24CN</v>
      </c>
      <c r="L404" s="110"/>
      <c r="M404" s="100"/>
    </row>
    <row r="405" spans="1:13" ht="17" x14ac:dyDescent="0.2">
      <c r="A405" s="17">
        <f t="shared" si="20"/>
        <v>402</v>
      </c>
      <c r="B405" s="87" t="str">
        <f t="shared" si="21"/>
        <v>TK.HQ798.2024</v>
      </c>
      <c r="C405" s="96">
        <v>8058920827</v>
      </c>
      <c r="D405" s="103">
        <v>757</v>
      </c>
      <c r="E405" s="111">
        <v>1602</v>
      </c>
      <c r="F405" s="98">
        <v>0</v>
      </c>
      <c r="G405" s="98"/>
      <c r="H405" s="99" t="s">
        <v>821</v>
      </c>
      <c r="I405" s="106"/>
      <c r="J405" s="103" t="s">
        <v>1279</v>
      </c>
      <c r="K405" s="97" t="str">
        <f t="shared" si="19"/>
        <v>24CN</v>
      </c>
      <c r="L405" s="110"/>
      <c r="M405" s="100"/>
    </row>
    <row r="406" spans="1:13" ht="17" x14ac:dyDescent="0.2">
      <c r="A406" s="17">
        <f t="shared" si="20"/>
        <v>403</v>
      </c>
      <c r="B406" s="87" t="str">
        <f t="shared" si="21"/>
        <v>TK.HQ799.2019</v>
      </c>
      <c r="C406" s="96">
        <v>8374953323</v>
      </c>
      <c r="D406" s="103">
        <v>757</v>
      </c>
      <c r="E406" s="111">
        <v>1602</v>
      </c>
      <c r="F406" s="98">
        <v>21918</v>
      </c>
      <c r="G406" s="98"/>
      <c r="H406" s="99" t="s">
        <v>26</v>
      </c>
      <c r="I406" s="106"/>
      <c r="J406" s="103" t="s">
        <v>1280</v>
      </c>
      <c r="K406" s="97" t="str">
        <f t="shared" si="19"/>
        <v>19CN</v>
      </c>
      <c r="L406" s="110"/>
      <c r="M406" s="100"/>
    </row>
    <row r="407" spans="1:13" ht="17" x14ac:dyDescent="0.2">
      <c r="A407" s="17">
        <f t="shared" si="20"/>
        <v>404</v>
      </c>
      <c r="B407" s="87" t="str">
        <f t="shared" si="21"/>
        <v>TK.HQ799.2020</v>
      </c>
      <c r="C407" s="96">
        <v>8374953323</v>
      </c>
      <c r="D407" s="103">
        <v>757</v>
      </c>
      <c r="E407" s="111">
        <v>1602</v>
      </c>
      <c r="F407" s="98">
        <v>263010</v>
      </c>
      <c r="G407" s="98"/>
      <c r="H407" s="99" t="s">
        <v>27</v>
      </c>
      <c r="I407" s="106"/>
      <c r="J407" s="103" t="s">
        <v>1280</v>
      </c>
      <c r="K407" s="97" t="str">
        <f t="shared" si="19"/>
        <v>20CN</v>
      </c>
      <c r="L407" s="110"/>
      <c r="M407" s="100"/>
    </row>
    <row r="408" spans="1:13" ht="17" x14ac:dyDescent="0.2">
      <c r="A408" s="17">
        <f t="shared" si="20"/>
        <v>405</v>
      </c>
      <c r="B408" s="87" t="str">
        <f t="shared" si="21"/>
        <v>TK.HQ799.2021</v>
      </c>
      <c r="C408" s="96">
        <v>8374953323</v>
      </c>
      <c r="D408" s="103">
        <v>757</v>
      </c>
      <c r="E408" s="111">
        <v>1602</v>
      </c>
      <c r="F408" s="98">
        <v>263010</v>
      </c>
      <c r="G408" s="98"/>
      <c r="H408" s="99" t="s">
        <v>28</v>
      </c>
      <c r="I408" s="106"/>
      <c r="J408" s="103" t="s">
        <v>1280</v>
      </c>
      <c r="K408" s="97" t="str">
        <f t="shared" si="19"/>
        <v>21CN</v>
      </c>
      <c r="L408" s="110"/>
      <c r="M408" s="100"/>
    </row>
    <row r="409" spans="1:13" ht="17" x14ac:dyDescent="0.2">
      <c r="A409" s="17">
        <f t="shared" si="20"/>
        <v>406</v>
      </c>
      <c r="B409" s="87" t="str">
        <f t="shared" si="21"/>
        <v>TK.HQ800.2021</v>
      </c>
      <c r="C409" s="96">
        <v>8028610507</v>
      </c>
      <c r="D409" s="103">
        <v>757</v>
      </c>
      <c r="E409" s="111">
        <v>1602</v>
      </c>
      <c r="F409" s="98">
        <v>41843</v>
      </c>
      <c r="G409" s="98"/>
      <c r="H409" s="99" t="s">
        <v>28</v>
      </c>
      <c r="I409" s="106"/>
      <c r="J409" s="103" t="s">
        <v>1281</v>
      </c>
      <c r="K409" s="97" t="str">
        <f t="shared" si="19"/>
        <v>21CN</v>
      </c>
      <c r="L409" s="110"/>
      <c r="M409" s="100"/>
    </row>
    <row r="410" spans="1:13" ht="17" x14ac:dyDescent="0.2">
      <c r="A410" s="17">
        <f t="shared" si="20"/>
        <v>407</v>
      </c>
      <c r="B410" s="87" t="str">
        <f t="shared" si="21"/>
        <v>TK.HQ801.2024</v>
      </c>
      <c r="C410" s="96">
        <v>8869592535</v>
      </c>
      <c r="D410" s="103">
        <v>757</v>
      </c>
      <c r="E410" s="111">
        <v>1602</v>
      </c>
      <c r="F410" s="98">
        <v>0</v>
      </c>
      <c r="G410" s="98"/>
      <c r="H410" s="99" t="s">
        <v>821</v>
      </c>
      <c r="I410" s="106"/>
      <c r="J410" s="103" t="s">
        <v>1282</v>
      </c>
      <c r="K410" s="97" t="str">
        <f t="shared" si="19"/>
        <v>24CN</v>
      </c>
      <c r="L410" s="110"/>
      <c r="M410" s="100"/>
    </row>
    <row r="411" spans="1:13" ht="17" x14ac:dyDescent="0.2">
      <c r="A411" s="17">
        <f t="shared" si="20"/>
        <v>408</v>
      </c>
      <c r="B411" s="87" t="str">
        <f t="shared" si="21"/>
        <v>TK.HQ802.2020</v>
      </c>
      <c r="C411" s="96">
        <v>8049912594</v>
      </c>
      <c r="D411" s="103">
        <v>757</v>
      </c>
      <c r="E411" s="111">
        <v>1602</v>
      </c>
      <c r="F411" s="98">
        <v>85365</v>
      </c>
      <c r="G411" s="98"/>
      <c r="H411" s="99" t="s">
        <v>27</v>
      </c>
      <c r="I411" s="106"/>
      <c r="J411" s="103" t="s">
        <v>1283</v>
      </c>
      <c r="K411" s="97" t="str">
        <f t="shared" si="19"/>
        <v>20CN</v>
      </c>
      <c r="L411" s="110"/>
      <c r="M411" s="100"/>
    </row>
    <row r="412" spans="1:13" ht="17" x14ac:dyDescent="0.2">
      <c r="A412" s="17">
        <f t="shared" si="20"/>
        <v>409</v>
      </c>
      <c r="B412" s="87" t="str">
        <f t="shared" si="21"/>
        <v>TK.HQ802.2021</v>
      </c>
      <c r="C412" s="96">
        <v>8049912594</v>
      </c>
      <c r="D412" s="103">
        <v>757</v>
      </c>
      <c r="E412" s="111">
        <v>1602</v>
      </c>
      <c r="F412" s="98">
        <v>85365</v>
      </c>
      <c r="G412" s="98"/>
      <c r="H412" s="99" t="s">
        <v>28</v>
      </c>
      <c r="I412" s="106"/>
      <c r="J412" s="103" t="s">
        <v>1283</v>
      </c>
      <c r="K412" s="97" t="str">
        <f t="shared" si="19"/>
        <v>21CN</v>
      </c>
      <c r="L412" s="110"/>
      <c r="M412" s="100"/>
    </row>
    <row r="413" spans="1:13" ht="17" x14ac:dyDescent="0.2">
      <c r="A413" s="17">
        <f t="shared" si="20"/>
        <v>410</v>
      </c>
      <c r="B413" s="87" t="str">
        <f t="shared" si="21"/>
        <v>TK.HQ803.2022</v>
      </c>
      <c r="C413" s="96" t="s">
        <v>1271</v>
      </c>
      <c r="D413" s="103">
        <v>757</v>
      </c>
      <c r="E413" s="111">
        <v>1602</v>
      </c>
      <c r="F413" s="98">
        <v>-73748</v>
      </c>
      <c r="G413" s="98"/>
      <c r="H413" s="99" t="s">
        <v>29</v>
      </c>
      <c r="I413" s="106"/>
      <c r="J413" s="103" t="s">
        <v>1284</v>
      </c>
      <c r="K413" s="97" t="str">
        <f t="shared" si="19"/>
        <v>22CN</v>
      </c>
      <c r="L413" s="110"/>
      <c r="M413" s="100"/>
    </row>
    <row r="414" spans="1:13" ht="17" x14ac:dyDescent="0.2">
      <c r="A414" s="17">
        <f t="shared" si="20"/>
        <v>411</v>
      </c>
      <c r="B414" s="87" t="str">
        <f t="shared" si="21"/>
        <v>TK.HQ804.2021</v>
      </c>
      <c r="C414" s="96">
        <v>8674940653</v>
      </c>
      <c r="D414" s="103">
        <v>757</v>
      </c>
      <c r="E414" s="111">
        <v>1602</v>
      </c>
      <c r="F414" s="98">
        <v>60325</v>
      </c>
      <c r="G414" s="98"/>
      <c r="H414" s="99" t="s">
        <v>28</v>
      </c>
      <c r="I414" s="106"/>
      <c r="J414" s="103" t="s">
        <v>1285</v>
      </c>
      <c r="K414" s="97" t="str">
        <f t="shared" si="19"/>
        <v>21CN</v>
      </c>
      <c r="L414" s="110"/>
      <c r="M414" s="100"/>
    </row>
    <row r="415" spans="1:13" ht="17" x14ac:dyDescent="0.2">
      <c r="A415" s="17">
        <f t="shared" si="20"/>
        <v>412</v>
      </c>
      <c r="B415" s="87" t="str">
        <f t="shared" si="21"/>
        <v>TK.HQ805.2022</v>
      </c>
      <c r="C415" s="96">
        <v>8485478497</v>
      </c>
      <c r="D415" s="103">
        <v>757</v>
      </c>
      <c r="E415" s="111">
        <v>1602</v>
      </c>
      <c r="F415" s="98">
        <v>-62764</v>
      </c>
      <c r="G415" s="98"/>
      <c r="H415" s="99" t="s">
        <v>29</v>
      </c>
      <c r="I415" s="106"/>
      <c r="J415" s="103" t="s">
        <v>1286</v>
      </c>
      <c r="K415" s="97" t="str">
        <f t="shared" si="19"/>
        <v>22CN</v>
      </c>
      <c r="L415" s="110"/>
      <c r="M415" s="100"/>
    </row>
    <row r="416" spans="1:13" ht="17" x14ac:dyDescent="0.2">
      <c r="A416" s="17">
        <f t="shared" si="20"/>
        <v>413</v>
      </c>
      <c r="B416" s="87" t="str">
        <f t="shared" si="21"/>
        <v>TK.HQ806.2022</v>
      </c>
      <c r="C416" s="96">
        <v>8806061323</v>
      </c>
      <c r="D416" s="103">
        <v>757</v>
      </c>
      <c r="E416" s="111">
        <v>1602</v>
      </c>
      <c r="F416" s="98">
        <v>-20921</v>
      </c>
      <c r="G416" s="98"/>
      <c r="H416" s="99" t="s">
        <v>29</v>
      </c>
      <c r="I416" s="106"/>
      <c r="J416" s="103" t="s">
        <v>1287</v>
      </c>
      <c r="K416" s="97" t="str">
        <f t="shared" si="19"/>
        <v>22CN</v>
      </c>
      <c r="L416" s="110"/>
      <c r="M416" s="100"/>
    </row>
    <row r="417" spans="1:13" ht="17" x14ac:dyDescent="0.2">
      <c r="A417" s="17">
        <f t="shared" si="20"/>
        <v>414</v>
      </c>
      <c r="B417" s="87" t="str">
        <f t="shared" si="21"/>
        <v>TK.HQ807.2020</v>
      </c>
      <c r="C417" s="96">
        <v>8323804690</v>
      </c>
      <c r="D417" s="103">
        <v>757</v>
      </c>
      <c r="E417" s="111">
        <v>1602</v>
      </c>
      <c r="F417" s="98">
        <v>172887</v>
      </c>
      <c r="G417" s="98"/>
      <c r="H417" s="99" t="s">
        <v>27</v>
      </c>
      <c r="I417" s="106"/>
      <c r="J417" s="103" t="s">
        <v>1288</v>
      </c>
      <c r="K417" s="97" t="str">
        <f t="shared" si="19"/>
        <v>20CN</v>
      </c>
      <c r="L417" s="110"/>
      <c r="M417" s="100"/>
    </row>
    <row r="418" spans="1:13" ht="17" x14ac:dyDescent="0.2">
      <c r="A418" s="17">
        <f t="shared" si="20"/>
        <v>415</v>
      </c>
      <c r="B418" s="87" t="str">
        <f t="shared" si="21"/>
        <v>TK.HQ807.2021</v>
      </c>
      <c r="C418" s="96">
        <v>8323804690</v>
      </c>
      <c r="D418" s="103">
        <v>757</v>
      </c>
      <c r="E418" s="111">
        <v>1602</v>
      </c>
      <c r="F418" s="98">
        <v>296378</v>
      </c>
      <c r="G418" s="98"/>
      <c r="H418" s="99" t="s">
        <v>28</v>
      </c>
      <c r="I418" s="106"/>
      <c r="J418" s="103" t="s">
        <v>1288</v>
      </c>
      <c r="K418" s="97" t="str">
        <f t="shared" si="19"/>
        <v>21CN</v>
      </c>
      <c r="L418" s="110"/>
      <c r="M418" s="100"/>
    </row>
    <row r="419" spans="1:13" ht="17" x14ac:dyDescent="0.2">
      <c r="A419" s="17">
        <f t="shared" si="20"/>
        <v>416</v>
      </c>
      <c r="B419" s="87" t="str">
        <f t="shared" si="21"/>
        <v>TK.HQ808.2022</v>
      </c>
      <c r="C419" s="96">
        <v>4800681690</v>
      </c>
      <c r="D419" s="103">
        <v>757</v>
      </c>
      <c r="E419" s="111">
        <v>1602</v>
      </c>
      <c r="F419" s="98">
        <v>0</v>
      </c>
      <c r="G419" s="98"/>
      <c r="H419" s="99" t="s">
        <v>29</v>
      </c>
      <c r="I419" s="106"/>
      <c r="J419" s="103" t="s">
        <v>1289</v>
      </c>
      <c r="K419" s="97" t="str">
        <f t="shared" si="19"/>
        <v>22CN</v>
      </c>
      <c r="L419" s="110"/>
      <c r="M419" s="100"/>
    </row>
    <row r="420" spans="1:13" ht="17" x14ac:dyDescent="0.2">
      <c r="A420" s="17">
        <f t="shared" si="20"/>
        <v>417</v>
      </c>
      <c r="B420" s="87" t="str">
        <f t="shared" si="21"/>
        <v>TK.HQ809.2022</v>
      </c>
      <c r="C420" s="96">
        <v>4800681690</v>
      </c>
      <c r="D420" s="103">
        <v>757</v>
      </c>
      <c r="E420" s="111">
        <v>1602</v>
      </c>
      <c r="F420" s="98">
        <v>0</v>
      </c>
      <c r="G420" s="98"/>
      <c r="H420" s="99" t="s">
        <v>29</v>
      </c>
      <c r="I420" s="106"/>
      <c r="J420" s="103" t="s">
        <v>1290</v>
      </c>
      <c r="K420" s="97" t="str">
        <f t="shared" si="19"/>
        <v>22CN</v>
      </c>
      <c r="L420" s="110"/>
      <c r="M420" s="100"/>
    </row>
    <row r="421" spans="1:13" ht="17" x14ac:dyDescent="0.2">
      <c r="A421" s="17">
        <f t="shared" si="20"/>
        <v>418</v>
      </c>
      <c r="B421" s="87" t="str">
        <f t="shared" si="21"/>
        <v>TK.HQ810.2019</v>
      </c>
      <c r="C421" s="96" t="s">
        <v>1272</v>
      </c>
      <c r="D421" s="103">
        <v>757</v>
      </c>
      <c r="E421" s="111">
        <v>1602</v>
      </c>
      <c r="F421" s="98">
        <v>74525</v>
      </c>
      <c r="G421" s="98"/>
      <c r="H421" s="99" t="s">
        <v>26</v>
      </c>
      <c r="I421" s="106"/>
      <c r="J421" s="103" t="s">
        <v>1291</v>
      </c>
      <c r="K421" s="97" t="str">
        <f t="shared" si="19"/>
        <v>19CN</v>
      </c>
      <c r="L421" s="110"/>
      <c r="M421" s="100"/>
    </row>
    <row r="422" spans="1:13" ht="17" x14ac:dyDescent="0.2">
      <c r="A422" s="17">
        <f t="shared" si="20"/>
        <v>419</v>
      </c>
      <c r="B422" s="87" t="str">
        <f t="shared" si="21"/>
        <v>TK.HQ810.2020</v>
      </c>
      <c r="C422" s="96" t="s">
        <v>1272</v>
      </c>
      <c r="D422" s="103">
        <v>757</v>
      </c>
      <c r="E422" s="111">
        <v>1602</v>
      </c>
      <c r="F422" s="98">
        <v>81300</v>
      </c>
      <c r="G422" s="98"/>
      <c r="H422" s="99" t="s">
        <v>27</v>
      </c>
      <c r="I422" s="106"/>
      <c r="J422" s="103" t="s">
        <v>1291</v>
      </c>
      <c r="K422" s="97" t="str">
        <f t="shared" si="19"/>
        <v>20CN</v>
      </c>
      <c r="L422" s="110"/>
      <c r="M422" s="100"/>
    </row>
    <row r="423" spans="1:13" ht="17" x14ac:dyDescent="0.2">
      <c r="A423" s="17">
        <f t="shared" si="20"/>
        <v>420</v>
      </c>
      <c r="B423" s="87" t="str">
        <f t="shared" si="21"/>
        <v>TK.HQ810.2021</v>
      </c>
      <c r="C423" s="96" t="s">
        <v>1272</v>
      </c>
      <c r="D423" s="103">
        <v>757</v>
      </c>
      <c r="E423" s="111">
        <v>1602</v>
      </c>
      <c r="F423" s="98">
        <v>81300</v>
      </c>
      <c r="G423" s="98"/>
      <c r="H423" s="99" t="s">
        <v>28</v>
      </c>
      <c r="I423" s="106"/>
      <c r="J423" s="103" t="s">
        <v>1291</v>
      </c>
      <c r="K423" s="97" t="str">
        <f t="shared" si="19"/>
        <v>21CN</v>
      </c>
      <c r="L423" s="110"/>
      <c r="M423" s="100"/>
    </row>
    <row r="424" spans="1:13" ht="17" x14ac:dyDescent="0.2">
      <c r="A424" s="17">
        <f t="shared" si="20"/>
        <v>421</v>
      </c>
      <c r="B424" s="87" t="str">
        <f t="shared" si="21"/>
        <v>TK.HQ811.2023</v>
      </c>
      <c r="C424" s="96">
        <v>8842998305</v>
      </c>
      <c r="D424" s="103">
        <v>757</v>
      </c>
      <c r="E424" s="111">
        <v>1602</v>
      </c>
      <c r="F424" s="98">
        <v>-206800</v>
      </c>
      <c r="G424" s="98"/>
      <c r="H424" s="99" t="s">
        <v>30</v>
      </c>
      <c r="I424" s="106"/>
      <c r="J424" s="103" t="s">
        <v>1292</v>
      </c>
      <c r="K424" s="97" t="str">
        <f t="shared" si="19"/>
        <v>23CN</v>
      </c>
      <c r="L424" s="110"/>
      <c r="M424" s="100"/>
    </row>
    <row r="425" spans="1:13" ht="17" x14ac:dyDescent="0.2">
      <c r="A425" s="17">
        <f t="shared" si="20"/>
        <v>422</v>
      </c>
      <c r="B425" s="87" t="str">
        <f t="shared" si="21"/>
        <v>TK.HQ812.2023</v>
      </c>
      <c r="C425" s="96">
        <v>8842995713</v>
      </c>
      <c r="D425" s="103">
        <v>757</v>
      </c>
      <c r="E425" s="111">
        <v>1602</v>
      </c>
      <c r="F425" s="98">
        <v>-206800</v>
      </c>
      <c r="G425" s="98"/>
      <c r="H425" s="99" t="s">
        <v>30</v>
      </c>
      <c r="I425" s="106"/>
      <c r="J425" s="103" t="s">
        <v>1293</v>
      </c>
      <c r="K425" s="97" t="str">
        <f t="shared" si="19"/>
        <v>23CN</v>
      </c>
      <c r="L425" s="110"/>
      <c r="M425" s="100"/>
    </row>
    <row r="426" spans="1:13" ht="17" x14ac:dyDescent="0.2">
      <c r="A426" s="17">
        <f t="shared" si="20"/>
        <v>423</v>
      </c>
      <c r="B426" s="87" t="str">
        <f t="shared" si="21"/>
        <v>TK.HQ813.2022</v>
      </c>
      <c r="C426" s="96">
        <v>8850474376</v>
      </c>
      <c r="D426" s="103">
        <v>757</v>
      </c>
      <c r="E426" s="111">
        <v>1602</v>
      </c>
      <c r="F426" s="98">
        <v>0</v>
      </c>
      <c r="G426" s="98"/>
      <c r="H426" s="99" t="s">
        <v>29</v>
      </c>
      <c r="I426" s="106"/>
      <c r="J426" s="103" t="s">
        <v>1294</v>
      </c>
      <c r="K426" s="97" t="str">
        <f t="shared" si="19"/>
        <v>22CN</v>
      </c>
      <c r="L426" s="110"/>
      <c r="M426" s="100"/>
    </row>
    <row r="427" spans="1:13" s="41" customFormat="1" ht="17" x14ac:dyDescent="0.2">
      <c r="A427" s="17">
        <f t="shared" si="20"/>
        <v>424</v>
      </c>
      <c r="B427" s="117" t="str">
        <f t="shared" si="21"/>
        <v>TK.HQ814.2024</v>
      </c>
      <c r="C427" s="118">
        <v>8060040178</v>
      </c>
      <c r="D427" s="119">
        <v>757</v>
      </c>
      <c r="E427" s="120">
        <v>1602</v>
      </c>
      <c r="F427" s="121">
        <v>0</v>
      </c>
      <c r="G427" s="121"/>
      <c r="H427" s="122" t="s">
        <v>821</v>
      </c>
      <c r="I427" s="123"/>
      <c r="J427" s="119" t="s">
        <v>1295</v>
      </c>
      <c r="K427" s="124" t="str">
        <f t="shared" si="19"/>
        <v>24CN</v>
      </c>
      <c r="L427" s="110"/>
      <c r="M427" s="125"/>
    </row>
    <row r="428" spans="1:13" ht="17" x14ac:dyDescent="0.2">
      <c r="A428" s="17">
        <f t="shared" si="20"/>
        <v>425</v>
      </c>
      <c r="B428" s="87" t="str">
        <f t="shared" si="21"/>
        <v>TK.HQ815.2021</v>
      </c>
      <c r="C428" s="96">
        <v>4000556475</v>
      </c>
      <c r="D428" s="103">
        <v>757</v>
      </c>
      <c r="E428" s="111">
        <v>1602</v>
      </c>
      <c r="F428" s="98">
        <v>139475</v>
      </c>
      <c r="G428" s="98"/>
      <c r="H428" s="99" t="s">
        <v>28</v>
      </c>
      <c r="I428" s="106"/>
      <c r="J428" s="103" t="s">
        <v>1296</v>
      </c>
      <c r="K428" s="97" t="str">
        <f t="shared" ref="K428:K491" si="22">RIGHT(H428,2)&amp;"CN"</f>
        <v>21CN</v>
      </c>
      <c r="L428" s="110"/>
      <c r="M428" s="100"/>
    </row>
    <row r="429" spans="1:13" ht="17" x14ac:dyDescent="0.2">
      <c r="A429" s="17">
        <f t="shared" si="20"/>
        <v>426</v>
      </c>
      <c r="B429" s="87" t="str">
        <f t="shared" si="21"/>
        <v>TK.HQ816.2023</v>
      </c>
      <c r="C429" s="96">
        <v>8803144229</v>
      </c>
      <c r="D429" s="103">
        <v>757</v>
      </c>
      <c r="E429" s="111">
        <v>1602</v>
      </c>
      <c r="F429" s="98">
        <v>-125528</v>
      </c>
      <c r="G429" s="98"/>
      <c r="H429" s="99" t="s">
        <v>30</v>
      </c>
      <c r="I429" s="106"/>
      <c r="J429" s="103" t="s">
        <v>1297</v>
      </c>
      <c r="K429" s="97" t="str">
        <f t="shared" si="22"/>
        <v>23CN</v>
      </c>
      <c r="L429" s="110"/>
      <c r="M429" s="100"/>
    </row>
    <row r="430" spans="1:13" ht="17" x14ac:dyDescent="0.2">
      <c r="A430" s="17">
        <f t="shared" si="20"/>
        <v>427</v>
      </c>
      <c r="B430" s="87" t="str">
        <f t="shared" si="21"/>
        <v>TK.HQ817.2023</v>
      </c>
      <c r="C430" s="96">
        <v>8529568630</v>
      </c>
      <c r="D430" s="103">
        <v>757</v>
      </c>
      <c r="E430" s="111">
        <v>1602</v>
      </c>
      <c r="F430" s="98">
        <v>-160875</v>
      </c>
      <c r="G430" s="98"/>
      <c r="H430" s="99" t="s">
        <v>30</v>
      </c>
      <c r="I430" s="106"/>
      <c r="J430" s="103" t="s">
        <v>1298</v>
      </c>
      <c r="K430" s="97" t="str">
        <f t="shared" si="22"/>
        <v>23CN</v>
      </c>
      <c r="L430" s="110"/>
      <c r="M430" s="100"/>
    </row>
    <row r="431" spans="1:13" ht="17" x14ac:dyDescent="0.2">
      <c r="A431" s="17">
        <f t="shared" si="20"/>
        <v>428</v>
      </c>
      <c r="B431" s="87" t="str">
        <f t="shared" si="21"/>
        <v>TK.HQ818.2020</v>
      </c>
      <c r="C431" s="96">
        <v>8512362617</v>
      </c>
      <c r="D431" s="103">
        <v>757</v>
      </c>
      <c r="E431" s="111">
        <v>1602</v>
      </c>
      <c r="F431" s="98">
        <v>67073</v>
      </c>
      <c r="G431" s="98"/>
      <c r="H431" s="99" t="s">
        <v>27</v>
      </c>
      <c r="I431" s="106"/>
      <c r="J431" s="103" t="s">
        <v>1299</v>
      </c>
      <c r="K431" s="97" t="str">
        <f t="shared" si="22"/>
        <v>20CN</v>
      </c>
      <c r="L431" s="110"/>
      <c r="M431" s="100"/>
    </row>
    <row r="432" spans="1:13" ht="17" x14ac:dyDescent="0.2">
      <c r="A432" s="17">
        <f t="shared" si="20"/>
        <v>429</v>
      </c>
      <c r="B432" s="87" t="str">
        <f t="shared" si="21"/>
        <v>TK.HQ818.2021</v>
      </c>
      <c r="C432" s="96">
        <v>8512362617</v>
      </c>
      <c r="D432" s="103">
        <v>757</v>
      </c>
      <c r="E432" s="111">
        <v>1602</v>
      </c>
      <c r="F432" s="98">
        <v>89430</v>
      </c>
      <c r="G432" s="98"/>
      <c r="H432" s="99" t="s">
        <v>28</v>
      </c>
      <c r="I432" s="106"/>
      <c r="J432" s="103" t="s">
        <v>1299</v>
      </c>
      <c r="K432" s="97" t="str">
        <f t="shared" si="22"/>
        <v>21CN</v>
      </c>
      <c r="L432" s="110"/>
      <c r="M432" s="100"/>
    </row>
    <row r="433" spans="1:13" ht="17" x14ac:dyDescent="0.2">
      <c r="A433" s="17">
        <f t="shared" si="20"/>
        <v>430</v>
      </c>
      <c r="B433" s="87" t="str">
        <f t="shared" si="21"/>
        <v>TK.HQ819.2021</v>
      </c>
      <c r="C433" s="96">
        <v>8108207029</v>
      </c>
      <c r="D433" s="103">
        <v>757</v>
      </c>
      <c r="E433" s="111">
        <v>1602</v>
      </c>
      <c r="F433" s="98">
        <v>81978</v>
      </c>
      <c r="G433" s="98"/>
      <c r="H433" s="99" t="s">
        <v>28</v>
      </c>
      <c r="I433" s="106"/>
      <c r="J433" s="103" t="s">
        <v>1300</v>
      </c>
      <c r="K433" s="97" t="str">
        <f t="shared" si="22"/>
        <v>21CN</v>
      </c>
      <c r="L433" s="110"/>
      <c r="M433" s="100"/>
    </row>
    <row r="434" spans="1:13" ht="17" x14ac:dyDescent="0.2">
      <c r="A434" s="17">
        <f t="shared" si="20"/>
        <v>431</v>
      </c>
      <c r="B434" s="87" t="str">
        <f t="shared" si="21"/>
        <v>TK.HQ820.2018</v>
      </c>
      <c r="C434" s="96">
        <v>8218271060</v>
      </c>
      <c r="D434" s="103">
        <v>757</v>
      </c>
      <c r="E434" s="111">
        <v>1602</v>
      </c>
      <c r="F434" s="98">
        <v>85365</v>
      </c>
      <c r="G434" s="98"/>
      <c r="H434" s="99" t="s">
        <v>25</v>
      </c>
      <c r="I434" s="106"/>
      <c r="J434" s="103" t="s">
        <v>1301</v>
      </c>
      <c r="K434" s="97" t="str">
        <f t="shared" si="22"/>
        <v>18CN</v>
      </c>
      <c r="L434" s="110"/>
      <c r="M434" s="100"/>
    </row>
    <row r="435" spans="1:13" ht="17" x14ac:dyDescent="0.2">
      <c r="A435" s="17">
        <f t="shared" si="20"/>
        <v>432</v>
      </c>
      <c r="B435" s="87" t="str">
        <f t="shared" si="21"/>
        <v>TK.HQ820.2019</v>
      </c>
      <c r="C435" s="96">
        <v>8218271060</v>
      </c>
      <c r="D435" s="103">
        <v>757</v>
      </c>
      <c r="E435" s="111">
        <v>1602</v>
      </c>
      <c r="F435" s="98">
        <v>85365</v>
      </c>
      <c r="G435" s="98"/>
      <c r="H435" s="99" t="s">
        <v>26</v>
      </c>
      <c r="I435" s="106"/>
      <c r="J435" s="103" t="s">
        <v>1301</v>
      </c>
      <c r="K435" s="97" t="str">
        <f t="shared" si="22"/>
        <v>19CN</v>
      </c>
      <c r="L435" s="110"/>
      <c r="M435" s="100"/>
    </row>
    <row r="436" spans="1:13" ht="17" x14ac:dyDescent="0.2">
      <c r="A436" s="17">
        <f t="shared" si="20"/>
        <v>433</v>
      </c>
      <c r="B436" s="87" t="str">
        <f t="shared" si="21"/>
        <v>TK.HQ820.2020</v>
      </c>
      <c r="C436" s="96">
        <v>8218271060</v>
      </c>
      <c r="D436" s="103">
        <v>757</v>
      </c>
      <c r="E436" s="111">
        <v>1602</v>
      </c>
      <c r="F436" s="98">
        <v>85365</v>
      </c>
      <c r="G436" s="98"/>
      <c r="H436" s="99" t="s">
        <v>27</v>
      </c>
      <c r="I436" s="106"/>
      <c r="J436" s="103" t="s">
        <v>1301</v>
      </c>
      <c r="K436" s="97" t="str">
        <f t="shared" si="22"/>
        <v>20CN</v>
      </c>
      <c r="L436" s="110"/>
      <c r="M436" s="100"/>
    </row>
    <row r="437" spans="1:13" ht="17" x14ac:dyDescent="0.2">
      <c r="A437" s="17">
        <f t="shared" si="20"/>
        <v>434</v>
      </c>
      <c r="B437" s="87" t="str">
        <f t="shared" si="21"/>
        <v>TK.HQ820.2021</v>
      </c>
      <c r="C437" s="96">
        <v>8218271060</v>
      </c>
      <c r="D437" s="103">
        <v>757</v>
      </c>
      <c r="E437" s="111">
        <v>1602</v>
      </c>
      <c r="F437" s="98">
        <v>85365</v>
      </c>
      <c r="G437" s="98"/>
      <c r="H437" s="99" t="s">
        <v>28</v>
      </c>
      <c r="I437" s="106"/>
      <c r="J437" s="103" t="s">
        <v>1301</v>
      </c>
      <c r="K437" s="97" t="str">
        <f t="shared" si="22"/>
        <v>21CN</v>
      </c>
      <c r="L437" s="110"/>
      <c r="M437" s="100"/>
    </row>
    <row r="438" spans="1:13" ht="17" x14ac:dyDescent="0.2">
      <c r="A438" s="17">
        <f t="shared" si="20"/>
        <v>435</v>
      </c>
      <c r="B438" s="87" t="str">
        <f t="shared" si="21"/>
        <v>TK.HQ821.2023</v>
      </c>
      <c r="C438" s="96">
        <v>8016471305</v>
      </c>
      <c r="D438" s="103">
        <v>757</v>
      </c>
      <c r="E438" s="111">
        <v>1602</v>
      </c>
      <c r="F438" s="98">
        <v>-163226</v>
      </c>
      <c r="G438" s="98"/>
      <c r="H438" s="99" t="s">
        <v>30</v>
      </c>
      <c r="I438" s="106"/>
      <c r="J438" s="103" t="s">
        <v>1302</v>
      </c>
      <c r="K438" s="97" t="str">
        <f t="shared" si="22"/>
        <v>23CN</v>
      </c>
      <c r="L438" s="110"/>
      <c r="M438" s="100"/>
    </row>
    <row r="439" spans="1:13" ht="17" x14ac:dyDescent="0.2">
      <c r="A439" s="17">
        <f t="shared" si="20"/>
        <v>436</v>
      </c>
      <c r="B439" s="87" t="str">
        <f t="shared" si="21"/>
        <v>TK.HQ822.2023</v>
      </c>
      <c r="C439" s="96">
        <v>8211267416</v>
      </c>
      <c r="D439" s="103">
        <v>757</v>
      </c>
      <c r="E439" s="111">
        <v>1602</v>
      </c>
      <c r="F439" s="98">
        <v>-199250</v>
      </c>
      <c r="G439" s="98"/>
      <c r="H439" s="99" t="s">
        <v>30</v>
      </c>
      <c r="I439" s="106"/>
      <c r="J439" s="103" t="s">
        <v>1303</v>
      </c>
      <c r="K439" s="97" t="str">
        <f t="shared" si="22"/>
        <v>23CN</v>
      </c>
      <c r="L439" s="110"/>
      <c r="M439" s="100"/>
    </row>
    <row r="440" spans="1:13" ht="17" x14ac:dyDescent="0.2">
      <c r="A440" s="17">
        <f t="shared" si="20"/>
        <v>437</v>
      </c>
      <c r="B440" s="87" t="str">
        <f t="shared" si="21"/>
        <v>TK.HQ823.2022</v>
      </c>
      <c r="C440" s="96">
        <v>8110168320</v>
      </c>
      <c r="D440" s="103">
        <v>757</v>
      </c>
      <c r="E440" s="111">
        <v>1602</v>
      </c>
      <c r="F440" s="98">
        <v>-69000</v>
      </c>
      <c r="G440" s="98"/>
      <c r="H440" s="99" t="s">
        <v>29</v>
      </c>
      <c r="I440" s="106"/>
      <c r="J440" s="103" t="s">
        <v>1304</v>
      </c>
      <c r="K440" s="97" t="str">
        <f t="shared" si="22"/>
        <v>22CN</v>
      </c>
      <c r="L440" s="110"/>
      <c r="M440" s="100"/>
    </row>
    <row r="441" spans="1:13" ht="17" x14ac:dyDescent="0.2">
      <c r="A441" s="17">
        <f t="shared" si="20"/>
        <v>438</v>
      </c>
      <c r="B441" s="87" t="str">
        <f t="shared" si="21"/>
        <v>TK.HQ824.2018</v>
      </c>
      <c r="C441" s="96">
        <v>8799058870</v>
      </c>
      <c r="D441" s="103">
        <v>757</v>
      </c>
      <c r="E441" s="111">
        <v>1602</v>
      </c>
      <c r="F441" s="98">
        <v>31200</v>
      </c>
      <c r="G441" s="98"/>
      <c r="H441" s="99" t="s">
        <v>25</v>
      </c>
      <c r="I441" s="106"/>
      <c r="J441" s="103" t="s">
        <v>1305</v>
      </c>
      <c r="K441" s="97" t="str">
        <f t="shared" si="22"/>
        <v>18CN</v>
      </c>
      <c r="L441" s="110"/>
      <c r="M441" s="100"/>
    </row>
    <row r="442" spans="1:13" ht="17" x14ac:dyDescent="0.2">
      <c r="A442" s="17">
        <f t="shared" si="20"/>
        <v>439</v>
      </c>
      <c r="B442" s="87" t="str">
        <f t="shared" si="21"/>
        <v>TK.HQ824.2019</v>
      </c>
      <c r="C442" s="96">
        <v>8799058870</v>
      </c>
      <c r="D442" s="103">
        <v>757</v>
      </c>
      <c r="E442" s="111">
        <v>1602</v>
      </c>
      <c r="F442" s="98">
        <v>62400</v>
      </c>
      <c r="G442" s="98"/>
      <c r="H442" s="99" t="s">
        <v>26</v>
      </c>
      <c r="I442" s="106"/>
      <c r="J442" s="103" t="s">
        <v>1305</v>
      </c>
      <c r="K442" s="97" t="str">
        <f t="shared" si="22"/>
        <v>19CN</v>
      </c>
      <c r="L442" s="110"/>
      <c r="M442" s="100"/>
    </row>
    <row r="443" spans="1:13" ht="17" x14ac:dyDescent="0.2">
      <c r="A443" s="17">
        <f t="shared" si="20"/>
        <v>440</v>
      </c>
      <c r="B443" s="87" t="str">
        <f t="shared" si="21"/>
        <v>TK.HQ824.2020</v>
      </c>
      <c r="C443" s="96">
        <v>8799058870</v>
      </c>
      <c r="D443" s="103">
        <v>757</v>
      </c>
      <c r="E443" s="111">
        <v>1602</v>
      </c>
      <c r="F443" s="98">
        <v>62400</v>
      </c>
      <c r="G443" s="98"/>
      <c r="H443" s="99" t="s">
        <v>27</v>
      </c>
      <c r="I443" s="106"/>
      <c r="J443" s="103" t="s">
        <v>1305</v>
      </c>
      <c r="K443" s="97" t="str">
        <f t="shared" si="22"/>
        <v>20CN</v>
      </c>
      <c r="L443" s="110"/>
      <c r="M443" s="100"/>
    </row>
    <row r="444" spans="1:13" ht="17" x14ac:dyDescent="0.2">
      <c r="A444" s="17">
        <f t="shared" si="20"/>
        <v>441</v>
      </c>
      <c r="B444" s="87" t="str">
        <f t="shared" si="21"/>
        <v>TK.HQ824.2021</v>
      </c>
      <c r="C444" s="96">
        <v>8799058870</v>
      </c>
      <c r="D444" s="103">
        <v>757</v>
      </c>
      <c r="E444" s="111">
        <v>1602</v>
      </c>
      <c r="F444" s="98">
        <v>62400</v>
      </c>
      <c r="G444" s="98"/>
      <c r="H444" s="99" t="s">
        <v>28</v>
      </c>
      <c r="I444" s="106"/>
      <c r="J444" s="103" t="s">
        <v>1305</v>
      </c>
      <c r="K444" s="97" t="str">
        <f t="shared" si="22"/>
        <v>21CN</v>
      </c>
      <c r="L444" s="110"/>
      <c r="M444" s="100"/>
    </row>
    <row r="445" spans="1:13" ht="17" x14ac:dyDescent="0.2">
      <c r="A445" s="17">
        <f t="shared" si="20"/>
        <v>442</v>
      </c>
      <c r="B445" s="87" t="str">
        <f t="shared" si="21"/>
        <v>TK.HQ825.2023</v>
      </c>
      <c r="C445" s="96">
        <v>8416216388</v>
      </c>
      <c r="D445" s="103">
        <v>757</v>
      </c>
      <c r="E445" s="111">
        <v>1602</v>
      </c>
      <c r="F445" s="98">
        <v>-104606</v>
      </c>
      <c r="G445" s="98"/>
      <c r="H445" s="99" t="s">
        <v>30</v>
      </c>
      <c r="I445" s="106"/>
      <c r="J445" s="103" t="s">
        <v>1306</v>
      </c>
      <c r="K445" s="97" t="str">
        <f t="shared" si="22"/>
        <v>23CN</v>
      </c>
      <c r="L445" s="110"/>
      <c r="M445" s="100"/>
    </row>
    <row r="446" spans="1:13" ht="17" x14ac:dyDescent="0.2">
      <c r="A446" s="17">
        <f t="shared" si="20"/>
        <v>443</v>
      </c>
      <c r="B446" s="87" t="str">
        <f t="shared" si="21"/>
        <v>TK.HQ826.2022</v>
      </c>
      <c r="C446" s="96">
        <v>8004671518</v>
      </c>
      <c r="D446" s="103">
        <v>757</v>
      </c>
      <c r="E446" s="111">
        <v>1602</v>
      </c>
      <c r="F446" s="98">
        <v>-41843</v>
      </c>
      <c r="G446" s="98"/>
      <c r="H446" s="99" t="s">
        <v>29</v>
      </c>
      <c r="I446" s="106"/>
      <c r="J446" s="103" t="s">
        <v>1307</v>
      </c>
      <c r="K446" s="97" t="str">
        <f t="shared" si="22"/>
        <v>22CN</v>
      </c>
      <c r="L446" s="110"/>
      <c r="M446" s="100"/>
    </row>
    <row r="447" spans="1:13" ht="17" x14ac:dyDescent="0.2">
      <c r="A447" s="17">
        <f t="shared" si="20"/>
        <v>444</v>
      </c>
      <c r="B447" s="87" t="str">
        <f t="shared" si="21"/>
        <v>TK.HQ827.2023</v>
      </c>
      <c r="C447" s="96">
        <v>8451309356</v>
      </c>
      <c r="D447" s="103">
        <v>757</v>
      </c>
      <c r="E447" s="111">
        <v>1602</v>
      </c>
      <c r="F447" s="98">
        <v>-153423</v>
      </c>
      <c r="G447" s="98"/>
      <c r="H447" s="99" t="s">
        <v>30</v>
      </c>
      <c r="I447" s="106"/>
      <c r="J447" s="103" t="s">
        <v>1308</v>
      </c>
      <c r="K447" s="97" t="str">
        <f t="shared" si="22"/>
        <v>23CN</v>
      </c>
      <c r="L447" s="110"/>
      <c r="M447" s="100"/>
    </row>
    <row r="448" spans="1:13" ht="17" x14ac:dyDescent="0.2">
      <c r="A448" s="17">
        <f t="shared" si="20"/>
        <v>445</v>
      </c>
      <c r="B448" s="87" t="str">
        <f t="shared" si="21"/>
        <v>TK.HQ828.2018</v>
      </c>
      <c r="C448" s="96" t="s">
        <v>1273</v>
      </c>
      <c r="D448" s="103">
        <v>757</v>
      </c>
      <c r="E448" s="111">
        <v>1602</v>
      </c>
      <c r="F448" s="98">
        <v>67073</v>
      </c>
      <c r="G448" s="98"/>
      <c r="H448" s="99" t="s">
        <v>25</v>
      </c>
      <c r="I448" s="106"/>
      <c r="J448" s="103" t="s">
        <v>1309</v>
      </c>
      <c r="K448" s="97" t="str">
        <f t="shared" si="22"/>
        <v>18CN</v>
      </c>
      <c r="L448" s="110"/>
      <c r="M448" s="100"/>
    </row>
    <row r="449" spans="1:13" ht="17" x14ac:dyDescent="0.2">
      <c r="A449" s="17">
        <f t="shared" si="20"/>
        <v>446</v>
      </c>
      <c r="B449" s="87" t="str">
        <f t="shared" si="21"/>
        <v>TK.HQ828.2019</v>
      </c>
      <c r="C449" s="96" t="s">
        <v>1273</v>
      </c>
      <c r="D449" s="103">
        <v>757</v>
      </c>
      <c r="E449" s="111">
        <v>1602</v>
      </c>
      <c r="F449" s="98">
        <v>89430</v>
      </c>
      <c r="G449" s="98"/>
      <c r="H449" s="99" t="s">
        <v>26</v>
      </c>
      <c r="I449" s="106"/>
      <c r="J449" s="103" t="s">
        <v>1309</v>
      </c>
      <c r="K449" s="97" t="str">
        <f t="shared" si="22"/>
        <v>19CN</v>
      </c>
      <c r="L449" s="110"/>
      <c r="M449" s="100"/>
    </row>
    <row r="450" spans="1:13" ht="17" x14ac:dyDescent="0.2">
      <c r="A450" s="17">
        <f t="shared" si="20"/>
        <v>447</v>
      </c>
      <c r="B450" s="87" t="str">
        <f t="shared" si="21"/>
        <v>TK.HQ828.2020</v>
      </c>
      <c r="C450" s="96" t="s">
        <v>1273</v>
      </c>
      <c r="D450" s="103">
        <v>757</v>
      </c>
      <c r="E450" s="111">
        <v>1602</v>
      </c>
      <c r="F450" s="98">
        <v>89430</v>
      </c>
      <c r="G450" s="98"/>
      <c r="H450" s="99" t="s">
        <v>27</v>
      </c>
      <c r="I450" s="106"/>
      <c r="J450" s="103" t="s">
        <v>1309</v>
      </c>
      <c r="K450" s="97" t="str">
        <f t="shared" si="22"/>
        <v>20CN</v>
      </c>
      <c r="L450" s="110"/>
      <c r="M450" s="100"/>
    </row>
    <row r="451" spans="1:13" ht="17" x14ac:dyDescent="0.2">
      <c r="A451" s="17">
        <f t="shared" si="20"/>
        <v>448</v>
      </c>
      <c r="B451" s="87" t="str">
        <f t="shared" si="21"/>
        <v>TK.HQ828.2021</v>
      </c>
      <c r="C451" s="96" t="s">
        <v>1273</v>
      </c>
      <c r="D451" s="103">
        <v>757</v>
      </c>
      <c r="E451" s="111">
        <v>1602</v>
      </c>
      <c r="F451" s="98">
        <v>89430</v>
      </c>
      <c r="G451" s="98"/>
      <c r="H451" s="99" t="s">
        <v>28</v>
      </c>
      <c r="I451" s="106"/>
      <c r="J451" s="103" t="s">
        <v>1309</v>
      </c>
      <c r="K451" s="97" t="str">
        <f t="shared" si="22"/>
        <v>21CN</v>
      </c>
      <c r="L451" s="110"/>
      <c r="M451" s="100"/>
    </row>
    <row r="452" spans="1:13" ht="17" x14ac:dyDescent="0.2">
      <c r="A452" s="17">
        <f t="shared" si="20"/>
        <v>449</v>
      </c>
      <c r="B452" s="87" t="str">
        <f t="shared" si="21"/>
        <v>TK.HQ829.2019</v>
      </c>
      <c r="C452" s="96">
        <v>8442629173</v>
      </c>
      <c r="D452" s="103">
        <v>757</v>
      </c>
      <c r="E452" s="111">
        <v>1602</v>
      </c>
      <c r="F452" s="98">
        <v>89430</v>
      </c>
      <c r="G452" s="98"/>
      <c r="H452" s="99" t="s">
        <v>26</v>
      </c>
      <c r="I452" s="106"/>
      <c r="J452" s="103" t="s">
        <v>1310</v>
      </c>
      <c r="K452" s="97" t="str">
        <f t="shared" si="22"/>
        <v>19CN</v>
      </c>
      <c r="L452" s="110"/>
      <c r="M452" s="100"/>
    </row>
    <row r="453" spans="1:13" ht="17" x14ac:dyDescent="0.2">
      <c r="A453" s="17">
        <f t="shared" si="20"/>
        <v>450</v>
      </c>
      <c r="B453" s="87" t="str">
        <f t="shared" si="21"/>
        <v>TK.HQ829.2020</v>
      </c>
      <c r="C453" s="96">
        <v>8442629173</v>
      </c>
      <c r="D453" s="103">
        <v>757</v>
      </c>
      <c r="E453" s="111">
        <v>1602</v>
      </c>
      <c r="F453" s="98">
        <v>89430</v>
      </c>
      <c r="G453" s="98"/>
      <c r="H453" s="99" t="s">
        <v>27</v>
      </c>
      <c r="I453" s="106"/>
      <c r="J453" s="103" t="s">
        <v>1310</v>
      </c>
      <c r="K453" s="97" t="str">
        <f t="shared" si="22"/>
        <v>20CN</v>
      </c>
      <c r="L453" s="110"/>
      <c r="M453" s="100"/>
    </row>
    <row r="454" spans="1:13" ht="17" x14ac:dyDescent="0.2">
      <c r="A454" s="17">
        <f t="shared" ref="A454:A517" si="23">A453+1</f>
        <v>451</v>
      </c>
      <c r="B454" s="87" t="str">
        <f t="shared" si="21"/>
        <v>TK.HQ829.2021</v>
      </c>
      <c r="C454" s="96">
        <v>8442629173</v>
      </c>
      <c r="D454" s="103">
        <v>757</v>
      </c>
      <c r="E454" s="111">
        <v>1602</v>
      </c>
      <c r="F454" s="98">
        <v>89430</v>
      </c>
      <c r="G454" s="98"/>
      <c r="H454" s="99" t="s">
        <v>28</v>
      </c>
      <c r="I454" s="106"/>
      <c r="J454" s="103" t="s">
        <v>1310</v>
      </c>
      <c r="K454" s="97" t="str">
        <f t="shared" si="22"/>
        <v>21CN</v>
      </c>
      <c r="L454" s="110"/>
      <c r="M454" s="100"/>
    </row>
    <row r="455" spans="1:13" ht="17" x14ac:dyDescent="0.2">
      <c r="A455" s="17">
        <f t="shared" si="23"/>
        <v>452</v>
      </c>
      <c r="B455" s="87" t="str">
        <f t="shared" si="21"/>
        <v>TK.HQ830.2021</v>
      </c>
      <c r="C455" s="96">
        <v>8337795693</v>
      </c>
      <c r="D455" s="103">
        <v>757</v>
      </c>
      <c r="E455" s="111">
        <v>1602</v>
      </c>
      <c r="F455" s="98">
        <v>71138</v>
      </c>
      <c r="G455" s="98"/>
      <c r="H455" s="99" t="s">
        <v>28</v>
      </c>
      <c r="I455" s="106"/>
      <c r="J455" s="103" t="s">
        <v>1311</v>
      </c>
      <c r="K455" s="97" t="str">
        <f t="shared" si="22"/>
        <v>21CN</v>
      </c>
      <c r="L455" s="110"/>
      <c r="M455" s="100"/>
    </row>
    <row r="456" spans="1:13" ht="17" x14ac:dyDescent="0.2">
      <c r="A456" s="17">
        <f t="shared" si="23"/>
        <v>453</v>
      </c>
      <c r="B456" s="87" t="str">
        <f t="shared" ref="B456:B519" si="24">"TK.HQ"&amp;IF(AND(C456=C455,J456=J455),MID(B455,6,3),MID(B455,6,3)+1)&amp;"."&amp;RIGHT(H456,4)</f>
        <v>TK.HQ831.2021</v>
      </c>
      <c r="C456" s="96">
        <v>8295849175</v>
      </c>
      <c r="D456" s="103">
        <v>757</v>
      </c>
      <c r="E456" s="111">
        <v>1602</v>
      </c>
      <c r="F456" s="98">
        <v>16938</v>
      </c>
      <c r="G456" s="98"/>
      <c r="H456" s="99" t="s">
        <v>28</v>
      </c>
      <c r="I456" s="106"/>
      <c r="J456" s="103" t="s">
        <v>1312</v>
      </c>
      <c r="K456" s="97" t="str">
        <f t="shared" si="22"/>
        <v>21CN</v>
      </c>
      <c r="L456" s="110"/>
      <c r="M456" s="100"/>
    </row>
    <row r="457" spans="1:13" ht="17" x14ac:dyDescent="0.2">
      <c r="A457" s="17">
        <f t="shared" si="23"/>
        <v>454</v>
      </c>
      <c r="B457" s="87" t="str">
        <f t="shared" si="24"/>
        <v>TK.HQ832.2020</v>
      </c>
      <c r="C457" s="96" t="s">
        <v>1274</v>
      </c>
      <c r="D457" s="103">
        <v>757</v>
      </c>
      <c r="E457" s="111">
        <v>1602</v>
      </c>
      <c r="F457" s="98">
        <v>257033</v>
      </c>
      <c r="G457" s="98"/>
      <c r="H457" s="99" t="s">
        <v>27</v>
      </c>
      <c r="I457" s="106"/>
      <c r="J457" s="103" t="s">
        <v>1313</v>
      </c>
      <c r="K457" s="97" t="str">
        <f t="shared" si="22"/>
        <v>20CN</v>
      </c>
      <c r="L457" s="110"/>
      <c r="M457" s="100"/>
    </row>
    <row r="458" spans="1:13" ht="17" x14ac:dyDescent="0.2">
      <c r="A458" s="17">
        <f t="shared" si="23"/>
        <v>455</v>
      </c>
      <c r="B458" s="87" t="str">
        <f t="shared" si="24"/>
        <v>TK.HQ832.2021</v>
      </c>
      <c r="C458" s="96" t="s">
        <v>1274</v>
      </c>
      <c r="D458" s="103">
        <v>757</v>
      </c>
      <c r="E458" s="111">
        <v>1602</v>
      </c>
      <c r="F458" s="98">
        <v>257033</v>
      </c>
      <c r="G458" s="98"/>
      <c r="H458" s="99" t="s">
        <v>28</v>
      </c>
      <c r="I458" s="106"/>
      <c r="J458" s="103" t="s">
        <v>1313</v>
      </c>
      <c r="K458" s="97" t="str">
        <f t="shared" si="22"/>
        <v>21CN</v>
      </c>
      <c r="L458" s="110"/>
      <c r="M458" s="100"/>
    </row>
    <row r="459" spans="1:13" ht="17" x14ac:dyDescent="0.2">
      <c r="A459" s="17">
        <f t="shared" si="23"/>
        <v>456</v>
      </c>
      <c r="B459" s="87" t="str">
        <f t="shared" si="24"/>
        <v>TK.HQ833.2019</v>
      </c>
      <c r="C459" s="96">
        <v>8200062752</v>
      </c>
      <c r="D459" s="103">
        <v>757</v>
      </c>
      <c r="E459" s="111">
        <v>1602</v>
      </c>
      <c r="F459" s="98">
        <v>85365</v>
      </c>
      <c r="G459" s="98"/>
      <c r="H459" s="99" t="s">
        <v>26</v>
      </c>
      <c r="I459" s="106"/>
      <c r="J459" s="103" t="s">
        <v>1314</v>
      </c>
      <c r="K459" s="97" t="str">
        <f t="shared" si="22"/>
        <v>19CN</v>
      </c>
      <c r="L459" s="110"/>
      <c r="M459" s="100"/>
    </row>
    <row r="460" spans="1:13" ht="17" x14ac:dyDescent="0.2">
      <c r="A460" s="17">
        <f t="shared" si="23"/>
        <v>457</v>
      </c>
      <c r="B460" s="87" t="str">
        <f t="shared" si="24"/>
        <v>TK.HQ833.2020</v>
      </c>
      <c r="C460" s="96">
        <v>8200062752</v>
      </c>
      <c r="D460" s="103">
        <v>757</v>
      </c>
      <c r="E460" s="111">
        <v>1602</v>
      </c>
      <c r="F460" s="98">
        <v>85365</v>
      </c>
      <c r="G460" s="98"/>
      <c r="H460" s="99" t="s">
        <v>27</v>
      </c>
      <c r="I460" s="106"/>
      <c r="J460" s="103" t="s">
        <v>1314</v>
      </c>
      <c r="K460" s="97" t="str">
        <f t="shared" si="22"/>
        <v>20CN</v>
      </c>
      <c r="L460" s="110"/>
      <c r="M460" s="100"/>
    </row>
    <row r="461" spans="1:13" ht="17" x14ac:dyDescent="0.2">
      <c r="A461" s="17">
        <f t="shared" si="23"/>
        <v>458</v>
      </c>
      <c r="B461" s="87" t="str">
        <f t="shared" si="24"/>
        <v>TK.HQ833.2021</v>
      </c>
      <c r="C461" s="96">
        <v>8200062752</v>
      </c>
      <c r="D461" s="103">
        <v>757</v>
      </c>
      <c r="E461" s="111">
        <v>1602</v>
      </c>
      <c r="F461" s="98">
        <v>85365</v>
      </c>
      <c r="G461" s="98"/>
      <c r="H461" s="99" t="s">
        <v>28</v>
      </c>
      <c r="I461" s="106"/>
      <c r="J461" s="103" t="s">
        <v>1314</v>
      </c>
      <c r="K461" s="97" t="str">
        <f t="shared" si="22"/>
        <v>21CN</v>
      </c>
      <c r="L461" s="110"/>
      <c r="M461" s="100"/>
    </row>
    <row r="462" spans="1:13" ht="17" x14ac:dyDescent="0.2">
      <c r="A462" s="17">
        <f t="shared" si="23"/>
        <v>459</v>
      </c>
      <c r="B462" s="87" t="str">
        <f t="shared" si="24"/>
        <v>TK.HQ834.2018</v>
      </c>
      <c r="C462" s="96">
        <v>8010578771</v>
      </c>
      <c r="D462" s="103">
        <v>757</v>
      </c>
      <c r="E462" s="111">
        <v>1602</v>
      </c>
      <c r="F462" s="98">
        <v>59620</v>
      </c>
      <c r="G462" s="98"/>
      <c r="H462" s="99" t="s">
        <v>25</v>
      </c>
      <c r="I462" s="106"/>
      <c r="J462" s="103" t="s">
        <v>1315</v>
      </c>
      <c r="K462" s="97" t="str">
        <f t="shared" si="22"/>
        <v>18CN</v>
      </c>
      <c r="L462" s="110"/>
      <c r="M462" s="100"/>
    </row>
    <row r="463" spans="1:13" ht="17" x14ac:dyDescent="0.2">
      <c r="A463" s="17">
        <f t="shared" si="23"/>
        <v>460</v>
      </c>
      <c r="B463" s="87" t="str">
        <f t="shared" si="24"/>
        <v>TK.HQ834.2019</v>
      </c>
      <c r="C463" s="96">
        <v>8010578771</v>
      </c>
      <c r="D463" s="103">
        <v>757</v>
      </c>
      <c r="E463" s="111">
        <v>1602</v>
      </c>
      <c r="F463" s="98">
        <v>89430</v>
      </c>
      <c r="G463" s="98"/>
      <c r="H463" s="99" t="s">
        <v>26</v>
      </c>
      <c r="I463" s="106"/>
      <c r="J463" s="103" t="s">
        <v>1315</v>
      </c>
      <c r="K463" s="97" t="str">
        <f t="shared" si="22"/>
        <v>19CN</v>
      </c>
      <c r="L463" s="110"/>
      <c r="M463" s="100"/>
    </row>
    <row r="464" spans="1:13" ht="17" x14ac:dyDescent="0.2">
      <c r="A464" s="17">
        <f t="shared" si="23"/>
        <v>461</v>
      </c>
      <c r="B464" s="87" t="str">
        <f t="shared" si="24"/>
        <v>TK.HQ834.2020</v>
      </c>
      <c r="C464" s="96">
        <v>8010578771</v>
      </c>
      <c r="D464" s="103">
        <v>757</v>
      </c>
      <c r="E464" s="111">
        <v>1602</v>
      </c>
      <c r="F464" s="98">
        <v>89430</v>
      </c>
      <c r="G464" s="98"/>
      <c r="H464" s="99" t="s">
        <v>27</v>
      </c>
      <c r="I464" s="106"/>
      <c r="J464" s="103" t="s">
        <v>1315</v>
      </c>
      <c r="K464" s="97" t="str">
        <f t="shared" si="22"/>
        <v>20CN</v>
      </c>
      <c r="L464" s="110"/>
      <c r="M464" s="100"/>
    </row>
    <row r="465" spans="1:13" ht="17" x14ac:dyDescent="0.2">
      <c r="A465" s="17">
        <f t="shared" si="23"/>
        <v>462</v>
      </c>
      <c r="B465" s="87" t="str">
        <f t="shared" si="24"/>
        <v>TK.HQ834.2021</v>
      </c>
      <c r="C465" s="96">
        <v>8010578771</v>
      </c>
      <c r="D465" s="103">
        <v>757</v>
      </c>
      <c r="E465" s="111">
        <v>1602</v>
      </c>
      <c r="F465" s="98">
        <v>89430</v>
      </c>
      <c r="G465" s="98"/>
      <c r="H465" s="99" t="s">
        <v>28</v>
      </c>
      <c r="I465" s="106"/>
      <c r="J465" s="103" t="s">
        <v>1315</v>
      </c>
      <c r="K465" s="97" t="str">
        <f t="shared" si="22"/>
        <v>21CN</v>
      </c>
      <c r="L465" s="110"/>
      <c r="M465" s="100"/>
    </row>
    <row r="466" spans="1:13" ht="17" x14ac:dyDescent="0.2">
      <c r="A466" s="17">
        <f t="shared" si="23"/>
        <v>463</v>
      </c>
      <c r="B466" s="87" t="str">
        <f t="shared" si="24"/>
        <v>TK.HQ835.2022</v>
      </c>
      <c r="C466" s="96">
        <v>8150642547</v>
      </c>
      <c r="D466" s="103">
        <v>757</v>
      </c>
      <c r="E466" s="111">
        <v>1602</v>
      </c>
      <c r="F466" s="98">
        <v>-62424</v>
      </c>
      <c r="G466" s="98"/>
      <c r="H466" s="99" t="s">
        <v>29</v>
      </c>
      <c r="I466" s="106"/>
      <c r="J466" s="103" t="s">
        <v>1316</v>
      </c>
      <c r="K466" s="97" t="str">
        <f t="shared" si="22"/>
        <v>22CN</v>
      </c>
      <c r="L466" s="110"/>
      <c r="M466" s="100"/>
    </row>
    <row r="467" spans="1:13" ht="17" x14ac:dyDescent="0.2">
      <c r="A467" s="17">
        <f t="shared" si="23"/>
        <v>464</v>
      </c>
      <c r="B467" s="87" t="str">
        <f t="shared" si="24"/>
        <v>TK.HQ836.2022</v>
      </c>
      <c r="C467" s="96">
        <v>8150642547</v>
      </c>
      <c r="D467" s="103">
        <v>757</v>
      </c>
      <c r="E467" s="111">
        <v>1602</v>
      </c>
      <c r="F467" s="98">
        <v>-62424</v>
      </c>
      <c r="G467" s="98"/>
      <c r="H467" s="99" t="s">
        <v>29</v>
      </c>
      <c r="I467" s="106"/>
      <c r="J467" s="103" t="s">
        <v>1317</v>
      </c>
      <c r="K467" s="97" t="str">
        <f t="shared" si="22"/>
        <v>22CN</v>
      </c>
      <c r="L467" s="110"/>
      <c r="M467" s="100"/>
    </row>
    <row r="468" spans="1:13" ht="17" x14ac:dyDescent="0.2">
      <c r="A468" s="17">
        <f t="shared" si="23"/>
        <v>465</v>
      </c>
      <c r="B468" s="87" t="str">
        <f t="shared" si="24"/>
        <v>TK.HQ837.2022</v>
      </c>
      <c r="C468" s="96">
        <v>8150642547</v>
      </c>
      <c r="D468" s="103">
        <v>757</v>
      </c>
      <c r="E468" s="111">
        <v>1602</v>
      </c>
      <c r="F468" s="98">
        <v>-50864</v>
      </c>
      <c r="G468" s="98"/>
      <c r="H468" s="99" t="s">
        <v>29</v>
      </c>
      <c r="I468" s="106"/>
      <c r="J468" s="103" t="s">
        <v>1318</v>
      </c>
      <c r="K468" s="97" t="str">
        <f t="shared" si="22"/>
        <v>22CN</v>
      </c>
      <c r="L468" s="110"/>
      <c r="M468" s="100"/>
    </row>
    <row r="469" spans="1:13" ht="17" x14ac:dyDescent="0.2">
      <c r="A469" s="17">
        <f t="shared" si="23"/>
        <v>466</v>
      </c>
      <c r="B469" s="87" t="str">
        <f t="shared" si="24"/>
        <v>TK.HQ838.2022</v>
      </c>
      <c r="C469" s="96">
        <v>8150642547</v>
      </c>
      <c r="D469" s="103">
        <v>757</v>
      </c>
      <c r="E469" s="111">
        <v>1602</v>
      </c>
      <c r="F469" s="98">
        <v>-62482</v>
      </c>
      <c r="G469" s="98"/>
      <c r="H469" s="99" t="s">
        <v>29</v>
      </c>
      <c r="I469" s="106"/>
      <c r="J469" s="103" t="s">
        <v>1319</v>
      </c>
      <c r="K469" s="97" t="str">
        <f t="shared" si="22"/>
        <v>22CN</v>
      </c>
      <c r="L469" s="110"/>
      <c r="M469" s="100"/>
    </row>
    <row r="470" spans="1:13" ht="17" x14ac:dyDescent="0.2">
      <c r="A470" s="17">
        <f t="shared" si="23"/>
        <v>467</v>
      </c>
      <c r="B470" s="87" t="str">
        <f t="shared" si="24"/>
        <v>TK.HQ839.2023</v>
      </c>
      <c r="C470" s="96">
        <v>8290185386</v>
      </c>
      <c r="D470" s="103">
        <v>757</v>
      </c>
      <c r="E470" s="111">
        <v>1602</v>
      </c>
      <c r="F470" s="98">
        <v>-113577</v>
      </c>
      <c r="G470" s="98"/>
      <c r="H470" s="99" t="s">
        <v>30</v>
      </c>
      <c r="I470" s="106"/>
      <c r="J470" s="103" t="s">
        <v>1320</v>
      </c>
      <c r="K470" s="97" t="str">
        <f t="shared" si="22"/>
        <v>23CN</v>
      </c>
      <c r="L470" s="110"/>
      <c r="M470" s="100"/>
    </row>
    <row r="471" spans="1:13" s="41" customFormat="1" ht="17" x14ac:dyDescent="0.2">
      <c r="A471" s="17">
        <f t="shared" si="23"/>
        <v>468</v>
      </c>
      <c r="B471" s="117" t="str">
        <f t="shared" si="24"/>
        <v>TK.HQ840.2024</v>
      </c>
      <c r="C471" s="118" t="s">
        <v>1321</v>
      </c>
      <c r="D471" s="119">
        <v>757</v>
      </c>
      <c r="E471" s="120">
        <v>1602</v>
      </c>
      <c r="F471" s="121">
        <v>-32300</v>
      </c>
      <c r="G471" s="121"/>
      <c r="H471" s="122" t="s">
        <v>821</v>
      </c>
      <c r="I471" s="123"/>
      <c r="J471" s="119" t="s">
        <v>1323</v>
      </c>
      <c r="K471" s="124" t="str">
        <f t="shared" si="22"/>
        <v>24CN</v>
      </c>
      <c r="L471" s="110"/>
      <c r="M471" s="125"/>
    </row>
    <row r="472" spans="1:13" ht="17" x14ac:dyDescent="0.2">
      <c r="A472" s="17">
        <f t="shared" si="23"/>
        <v>469</v>
      </c>
      <c r="B472" s="87" t="str">
        <f t="shared" si="24"/>
        <v>TK.HQ841.2019</v>
      </c>
      <c r="C472" s="96" t="s">
        <v>1322</v>
      </c>
      <c r="D472" s="103">
        <v>757</v>
      </c>
      <c r="E472" s="111">
        <v>1602</v>
      </c>
      <c r="F472" s="98">
        <v>48106</v>
      </c>
      <c r="G472" s="98"/>
      <c r="H472" s="99" t="s">
        <v>26</v>
      </c>
      <c r="I472" s="106"/>
      <c r="J472" s="103" t="s">
        <v>1324</v>
      </c>
      <c r="K472" s="97" t="str">
        <f t="shared" si="22"/>
        <v>19CN</v>
      </c>
      <c r="L472" s="110"/>
      <c r="M472" s="100"/>
    </row>
    <row r="473" spans="1:13" ht="17" x14ac:dyDescent="0.2">
      <c r="A473" s="17">
        <f t="shared" si="23"/>
        <v>470</v>
      </c>
      <c r="B473" s="87" t="str">
        <f t="shared" si="24"/>
        <v>TK.HQ841.2020</v>
      </c>
      <c r="C473" s="96" t="s">
        <v>1322</v>
      </c>
      <c r="D473" s="103">
        <v>757</v>
      </c>
      <c r="E473" s="111">
        <v>1602</v>
      </c>
      <c r="F473" s="98">
        <v>115455</v>
      </c>
      <c r="G473" s="98"/>
      <c r="H473" s="99" t="s">
        <v>27</v>
      </c>
      <c r="I473" s="106"/>
      <c r="J473" s="103" t="s">
        <v>1324</v>
      </c>
      <c r="K473" s="97" t="str">
        <f t="shared" si="22"/>
        <v>20CN</v>
      </c>
      <c r="L473" s="110"/>
      <c r="M473" s="100"/>
    </row>
    <row r="474" spans="1:13" ht="17" x14ac:dyDescent="0.2">
      <c r="A474" s="17">
        <f t="shared" si="23"/>
        <v>471</v>
      </c>
      <c r="B474" s="87" t="str">
        <f t="shared" si="24"/>
        <v>TK.HQ841.2021</v>
      </c>
      <c r="C474" s="96" t="s">
        <v>1322</v>
      </c>
      <c r="D474" s="103">
        <v>757</v>
      </c>
      <c r="E474" s="111">
        <v>1602</v>
      </c>
      <c r="F474" s="98">
        <v>115455</v>
      </c>
      <c r="G474" s="98"/>
      <c r="H474" s="99" t="s">
        <v>28</v>
      </c>
      <c r="I474" s="106"/>
      <c r="J474" s="103" t="s">
        <v>1324</v>
      </c>
      <c r="K474" s="97" t="str">
        <f t="shared" si="22"/>
        <v>21CN</v>
      </c>
      <c r="L474" s="110"/>
      <c r="M474" s="100"/>
    </row>
    <row r="475" spans="1:13" ht="17" x14ac:dyDescent="0.2">
      <c r="A475" s="17">
        <f t="shared" si="23"/>
        <v>472</v>
      </c>
      <c r="B475" s="87" t="str">
        <f t="shared" si="24"/>
        <v>TK.HQ842.2023</v>
      </c>
      <c r="C475" s="96">
        <v>8417211689</v>
      </c>
      <c r="D475" s="103">
        <v>757</v>
      </c>
      <c r="E475" s="111">
        <v>1602</v>
      </c>
      <c r="F475" s="98">
        <v>-58520</v>
      </c>
      <c r="G475" s="98"/>
      <c r="H475" s="99" t="s">
        <v>30</v>
      </c>
      <c r="I475" s="106"/>
      <c r="J475" s="103" t="s">
        <v>1325</v>
      </c>
      <c r="K475" s="97" t="str">
        <f t="shared" si="22"/>
        <v>23CN</v>
      </c>
      <c r="L475" s="110"/>
      <c r="M475" s="100"/>
    </row>
    <row r="476" spans="1:13" ht="17" x14ac:dyDescent="0.2">
      <c r="A476" s="17">
        <f t="shared" si="23"/>
        <v>473</v>
      </c>
      <c r="B476" s="87" t="str">
        <f t="shared" si="24"/>
        <v>TK.HQ843.2023</v>
      </c>
      <c r="C476" s="96">
        <v>8310300350</v>
      </c>
      <c r="D476" s="103">
        <v>757</v>
      </c>
      <c r="E476" s="111">
        <v>1602</v>
      </c>
      <c r="F476" s="98">
        <v>-43875</v>
      </c>
      <c r="G476" s="98"/>
      <c r="H476" s="99" t="s">
        <v>30</v>
      </c>
      <c r="I476" s="106"/>
      <c r="J476" s="103" t="s">
        <v>1326</v>
      </c>
      <c r="K476" s="97" t="str">
        <f t="shared" si="22"/>
        <v>23CN</v>
      </c>
      <c r="L476" s="110"/>
      <c r="M476" s="100"/>
    </row>
    <row r="477" spans="1:13" ht="17" x14ac:dyDescent="0.2">
      <c r="A477" s="17">
        <f t="shared" si="23"/>
        <v>474</v>
      </c>
      <c r="B477" s="87" t="str">
        <f t="shared" si="24"/>
        <v>TK.HQ844.2023</v>
      </c>
      <c r="C477" s="96">
        <v>8310300350</v>
      </c>
      <c r="D477" s="103">
        <v>757</v>
      </c>
      <c r="E477" s="111">
        <v>1602</v>
      </c>
      <c r="F477" s="98">
        <v>-87750</v>
      </c>
      <c r="G477" s="98"/>
      <c r="H477" s="99" t="s">
        <v>30</v>
      </c>
      <c r="I477" s="106"/>
      <c r="J477" s="103" t="s">
        <v>1327</v>
      </c>
      <c r="K477" s="97" t="str">
        <f t="shared" si="22"/>
        <v>23CN</v>
      </c>
      <c r="L477" s="110"/>
      <c r="M477" s="100"/>
    </row>
    <row r="478" spans="1:13" ht="17" x14ac:dyDescent="0.2">
      <c r="A478" s="17">
        <f t="shared" si="23"/>
        <v>475</v>
      </c>
      <c r="B478" s="87" t="str">
        <f t="shared" si="24"/>
        <v>TK.HQ845.2023</v>
      </c>
      <c r="C478" s="96">
        <v>8310300350</v>
      </c>
      <c r="D478" s="103">
        <v>757</v>
      </c>
      <c r="E478" s="111">
        <v>1602</v>
      </c>
      <c r="F478" s="98">
        <v>-87750</v>
      </c>
      <c r="G478" s="98"/>
      <c r="H478" s="99" t="s">
        <v>30</v>
      </c>
      <c r="I478" s="106"/>
      <c r="J478" s="103" t="s">
        <v>1328</v>
      </c>
      <c r="K478" s="97" t="str">
        <f t="shared" si="22"/>
        <v>23CN</v>
      </c>
      <c r="L478" s="110"/>
      <c r="M478" s="100"/>
    </row>
    <row r="479" spans="1:13" ht="17" x14ac:dyDescent="0.2">
      <c r="A479" s="17">
        <f t="shared" si="23"/>
        <v>476</v>
      </c>
      <c r="B479" s="87" t="str">
        <f t="shared" si="24"/>
        <v>TK.HQ846.2019</v>
      </c>
      <c r="C479" s="96">
        <v>8483911108</v>
      </c>
      <c r="D479" s="103">
        <v>757</v>
      </c>
      <c r="E479" s="111">
        <v>1602</v>
      </c>
      <c r="F479" s="98">
        <v>79700</v>
      </c>
      <c r="G479" s="98"/>
      <c r="H479" s="99" t="s">
        <v>26</v>
      </c>
      <c r="I479" s="106"/>
      <c r="J479" s="103" t="s">
        <v>1329</v>
      </c>
      <c r="K479" s="97" t="str">
        <f t="shared" si="22"/>
        <v>19CN</v>
      </c>
      <c r="L479" s="110"/>
      <c r="M479" s="100"/>
    </row>
    <row r="480" spans="1:13" ht="17" x14ac:dyDescent="0.2">
      <c r="A480" s="17">
        <f t="shared" si="23"/>
        <v>477</v>
      </c>
      <c r="B480" s="87" t="str">
        <f t="shared" si="24"/>
        <v>TK.HQ846.2020</v>
      </c>
      <c r="C480" s="96">
        <v>8483911108</v>
      </c>
      <c r="D480" s="103">
        <v>757</v>
      </c>
      <c r="E480" s="111">
        <v>1602</v>
      </c>
      <c r="F480" s="98">
        <v>239100</v>
      </c>
      <c r="G480" s="98"/>
      <c r="H480" s="99" t="s">
        <v>27</v>
      </c>
      <c r="I480" s="106"/>
      <c r="J480" s="103" t="s">
        <v>1329</v>
      </c>
      <c r="K480" s="97" t="str">
        <f t="shared" si="22"/>
        <v>20CN</v>
      </c>
      <c r="L480" s="110"/>
      <c r="M480" s="100"/>
    </row>
    <row r="481" spans="1:13" ht="17" x14ac:dyDescent="0.2">
      <c r="A481" s="17">
        <f t="shared" si="23"/>
        <v>478</v>
      </c>
      <c r="B481" s="87" t="str">
        <f t="shared" si="24"/>
        <v>TK.HQ846.2021</v>
      </c>
      <c r="C481" s="96">
        <v>8483911108</v>
      </c>
      <c r="D481" s="103">
        <v>757</v>
      </c>
      <c r="E481" s="111">
        <v>1602</v>
      </c>
      <c r="F481" s="98">
        <v>239100</v>
      </c>
      <c r="G481" s="98"/>
      <c r="H481" s="99" t="s">
        <v>28</v>
      </c>
      <c r="I481" s="106"/>
      <c r="J481" s="103" t="s">
        <v>1329</v>
      </c>
      <c r="K481" s="97" t="str">
        <f t="shared" si="22"/>
        <v>21CN</v>
      </c>
      <c r="L481" s="110"/>
      <c r="M481" s="100"/>
    </row>
    <row r="482" spans="1:13" ht="17" x14ac:dyDescent="0.2">
      <c r="A482" s="17">
        <f t="shared" si="23"/>
        <v>479</v>
      </c>
      <c r="B482" s="87" t="str">
        <f t="shared" si="24"/>
        <v>TK.HQ847.2019</v>
      </c>
      <c r="C482" s="96">
        <v>8483911108</v>
      </c>
      <c r="D482" s="103">
        <v>757</v>
      </c>
      <c r="E482" s="111">
        <v>1602</v>
      </c>
      <c r="F482" s="98">
        <v>79700</v>
      </c>
      <c r="G482" s="98"/>
      <c r="H482" s="99" t="s">
        <v>26</v>
      </c>
      <c r="I482" s="106"/>
      <c r="J482" s="103" t="s">
        <v>1330</v>
      </c>
      <c r="K482" s="97" t="str">
        <f t="shared" si="22"/>
        <v>19CN</v>
      </c>
      <c r="L482" s="110"/>
      <c r="M482" s="100"/>
    </row>
    <row r="483" spans="1:13" ht="17" x14ac:dyDescent="0.2">
      <c r="A483" s="17">
        <f t="shared" si="23"/>
        <v>480</v>
      </c>
      <c r="B483" s="87" t="str">
        <f t="shared" si="24"/>
        <v>TK.HQ847.2020</v>
      </c>
      <c r="C483" s="96">
        <v>8483911108</v>
      </c>
      <c r="D483" s="103">
        <v>757</v>
      </c>
      <c r="E483" s="111">
        <v>1602</v>
      </c>
      <c r="F483" s="98">
        <v>239100</v>
      </c>
      <c r="G483" s="98"/>
      <c r="H483" s="99" t="s">
        <v>27</v>
      </c>
      <c r="I483" s="106"/>
      <c r="J483" s="103" t="s">
        <v>1330</v>
      </c>
      <c r="K483" s="97" t="str">
        <f t="shared" si="22"/>
        <v>20CN</v>
      </c>
      <c r="L483" s="110"/>
      <c r="M483" s="100"/>
    </row>
    <row r="484" spans="1:13" ht="17" x14ac:dyDescent="0.2">
      <c r="A484" s="17">
        <f t="shared" si="23"/>
        <v>481</v>
      </c>
      <c r="B484" s="87" t="str">
        <f t="shared" si="24"/>
        <v>TK.HQ847.2021</v>
      </c>
      <c r="C484" s="96">
        <v>8483911108</v>
      </c>
      <c r="D484" s="103">
        <v>757</v>
      </c>
      <c r="E484" s="111">
        <v>1602</v>
      </c>
      <c r="F484" s="98">
        <v>239100</v>
      </c>
      <c r="G484" s="98"/>
      <c r="H484" s="99" t="s">
        <v>28</v>
      </c>
      <c r="I484" s="106"/>
      <c r="J484" s="103" t="s">
        <v>1330</v>
      </c>
      <c r="K484" s="97" t="str">
        <f t="shared" si="22"/>
        <v>21CN</v>
      </c>
      <c r="L484" s="110"/>
      <c r="M484" s="100"/>
    </row>
    <row r="485" spans="1:13" ht="17" x14ac:dyDescent="0.2">
      <c r="A485" s="17">
        <f t="shared" si="23"/>
        <v>482</v>
      </c>
      <c r="B485" s="87" t="str">
        <f t="shared" si="24"/>
        <v>TK.HQ848.2021</v>
      </c>
      <c r="C485" s="96">
        <v>8381824294</v>
      </c>
      <c r="D485" s="103">
        <v>757</v>
      </c>
      <c r="E485" s="111">
        <v>1602</v>
      </c>
      <c r="F485" s="98">
        <v>122200</v>
      </c>
      <c r="G485" s="98"/>
      <c r="H485" s="99" t="s">
        <v>28</v>
      </c>
      <c r="I485" s="106"/>
      <c r="J485" s="103" t="s">
        <v>1331</v>
      </c>
      <c r="K485" s="97" t="str">
        <f t="shared" si="22"/>
        <v>21CN</v>
      </c>
      <c r="L485" s="110"/>
      <c r="M485" s="100"/>
    </row>
    <row r="486" spans="1:13" ht="17" x14ac:dyDescent="0.2">
      <c r="A486" s="17">
        <f t="shared" si="23"/>
        <v>483</v>
      </c>
      <c r="B486" s="87" t="str">
        <f t="shared" si="24"/>
        <v>TK.HQ849.2018</v>
      </c>
      <c r="C486" s="96" t="s">
        <v>1322</v>
      </c>
      <c r="D486" s="103">
        <v>757</v>
      </c>
      <c r="E486" s="111">
        <v>1602</v>
      </c>
      <c r="F486" s="98">
        <v>49796</v>
      </c>
      <c r="G486" s="98"/>
      <c r="H486" s="99" t="s">
        <v>25</v>
      </c>
      <c r="I486" s="106"/>
      <c r="J486" s="103" t="s">
        <v>1332</v>
      </c>
      <c r="K486" s="97" t="str">
        <f t="shared" si="22"/>
        <v>18CN</v>
      </c>
      <c r="L486" s="110"/>
      <c r="M486" s="100"/>
    </row>
    <row r="487" spans="1:13" ht="17" x14ac:dyDescent="0.2">
      <c r="A487" s="17">
        <f t="shared" si="23"/>
        <v>484</v>
      </c>
      <c r="B487" s="87" t="str">
        <f t="shared" si="24"/>
        <v>TK.HQ849.2019</v>
      </c>
      <c r="C487" s="96" t="s">
        <v>1322</v>
      </c>
      <c r="D487" s="103">
        <v>757</v>
      </c>
      <c r="E487" s="111">
        <v>1602</v>
      </c>
      <c r="F487" s="98">
        <v>85365</v>
      </c>
      <c r="G487" s="98"/>
      <c r="H487" s="99" t="s">
        <v>26</v>
      </c>
      <c r="I487" s="106"/>
      <c r="J487" s="103" t="s">
        <v>1332</v>
      </c>
      <c r="K487" s="97" t="str">
        <f t="shared" si="22"/>
        <v>19CN</v>
      </c>
      <c r="L487" s="110"/>
      <c r="M487" s="100"/>
    </row>
    <row r="488" spans="1:13" ht="17" x14ac:dyDescent="0.2">
      <c r="A488" s="17">
        <f t="shared" si="23"/>
        <v>485</v>
      </c>
      <c r="B488" s="87" t="str">
        <f t="shared" si="24"/>
        <v>TK.HQ849.2020</v>
      </c>
      <c r="C488" s="96" t="s">
        <v>1322</v>
      </c>
      <c r="D488" s="103">
        <v>757</v>
      </c>
      <c r="E488" s="111">
        <v>1602</v>
      </c>
      <c r="F488" s="98">
        <v>85365</v>
      </c>
      <c r="G488" s="98"/>
      <c r="H488" s="99" t="s">
        <v>27</v>
      </c>
      <c r="I488" s="106"/>
      <c r="J488" s="103" t="s">
        <v>1332</v>
      </c>
      <c r="K488" s="97" t="str">
        <f t="shared" si="22"/>
        <v>20CN</v>
      </c>
      <c r="L488" s="110"/>
      <c r="M488" s="100"/>
    </row>
    <row r="489" spans="1:13" ht="17" x14ac:dyDescent="0.2">
      <c r="A489" s="17">
        <f t="shared" si="23"/>
        <v>486</v>
      </c>
      <c r="B489" s="87" t="str">
        <f t="shared" si="24"/>
        <v>TK.HQ849.2021</v>
      </c>
      <c r="C489" s="96" t="s">
        <v>1322</v>
      </c>
      <c r="D489" s="103">
        <v>757</v>
      </c>
      <c r="E489" s="111">
        <v>1602</v>
      </c>
      <c r="F489" s="98">
        <v>85365</v>
      </c>
      <c r="G489" s="98"/>
      <c r="H489" s="99" t="s">
        <v>28</v>
      </c>
      <c r="I489" s="106"/>
      <c r="J489" s="103" t="s">
        <v>1332</v>
      </c>
      <c r="K489" s="97" t="str">
        <f t="shared" si="22"/>
        <v>21CN</v>
      </c>
      <c r="L489" s="110"/>
      <c r="M489" s="100"/>
    </row>
    <row r="490" spans="1:13" ht="17" x14ac:dyDescent="0.2">
      <c r="A490" s="17">
        <f t="shared" si="23"/>
        <v>487</v>
      </c>
      <c r="B490" s="87" t="str">
        <f t="shared" si="24"/>
        <v>TK.HQ850.2019</v>
      </c>
      <c r="C490" s="96">
        <v>8442629173</v>
      </c>
      <c r="D490" s="103">
        <v>757</v>
      </c>
      <c r="E490" s="111">
        <v>1602</v>
      </c>
      <c r="F490" s="98">
        <v>89430</v>
      </c>
      <c r="G490" s="98"/>
      <c r="H490" s="99" t="s">
        <v>26</v>
      </c>
      <c r="I490" s="106"/>
      <c r="J490" s="103" t="s">
        <v>1310</v>
      </c>
      <c r="K490" s="97" t="str">
        <f t="shared" si="22"/>
        <v>19CN</v>
      </c>
      <c r="L490" s="110"/>
      <c r="M490" s="100"/>
    </row>
    <row r="491" spans="1:13" ht="17" x14ac:dyDescent="0.2">
      <c r="A491" s="17">
        <f t="shared" si="23"/>
        <v>488</v>
      </c>
      <c r="B491" s="87" t="str">
        <f t="shared" si="24"/>
        <v>TK.HQ850.2020</v>
      </c>
      <c r="C491" s="96">
        <v>8442629173</v>
      </c>
      <c r="D491" s="103">
        <v>757</v>
      </c>
      <c r="E491" s="111">
        <v>1602</v>
      </c>
      <c r="F491" s="98">
        <v>89430</v>
      </c>
      <c r="G491" s="98"/>
      <c r="H491" s="99" t="s">
        <v>27</v>
      </c>
      <c r="I491" s="106"/>
      <c r="J491" s="103" t="s">
        <v>1310</v>
      </c>
      <c r="K491" s="97" t="str">
        <f t="shared" si="22"/>
        <v>20CN</v>
      </c>
      <c r="L491" s="110"/>
      <c r="M491" s="100"/>
    </row>
    <row r="492" spans="1:13" ht="17" x14ac:dyDescent="0.2">
      <c r="A492" s="17">
        <f t="shared" si="23"/>
        <v>489</v>
      </c>
      <c r="B492" s="87" t="str">
        <f t="shared" si="24"/>
        <v>TK.HQ850.2021</v>
      </c>
      <c r="C492" s="96">
        <v>8442629173</v>
      </c>
      <c r="D492" s="103">
        <v>757</v>
      </c>
      <c r="E492" s="111">
        <v>1602</v>
      </c>
      <c r="F492" s="98">
        <v>89430</v>
      </c>
      <c r="G492" s="98"/>
      <c r="H492" s="99" t="s">
        <v>28</v>
      </c>
      <c r="I492" s="106"/>
      <c r="J492" s="103" t="s">
        <v>1310</v>
      </c>
      <c r="K492" s="97" t="str">
        <f t="shared" ref="K492:K555" si="25">RIGHT(H492,2)&amp;"CN"</f>
        <v>21CN</v>
      </c>
      <c r="L492" s="110"/>
      <c r="M492" s="100"/>
    </row>
    <row r="493" spans="1:13" ht="17" x14ac:dyDescent="0.2">
      <c r="A493" s="17">
        <f t="shared" si="23"/>
        <v>490</v>
      </c>
      <c r="B493" s="87" t="str">
        <f t="shared" si="24"/>
        <v>TK.HQ851.2018</v>
      </c>
      <c r="C493" s="96">
        <v>8442629173</v>
      </c>
      <c r="D493" s="103">
        <v>757</v>
      </c>
      <c r="E493" s="111">
        <v>1602</v>
      </c>
      <c r="F493" s="98">
        <v>10163</v>
      </c>
      <c r="G493" s="98"/>
      <c r="H493" s="99" t="s">
        <v>25</v>
      </c>
      <c r="I493" s="106"/>
      <c r="J493" s="103" t="s">
        <v>1333</v>
      </c>
      <c r="K493" s="97" t="str">
        <f t="shared" si="25"/>
        <v>18CN</v>
      </c>
      <c r="L493" s="110"/>
      <c r="M493" s="100"/>
    </row>
    <row r="494" spans="1:13" ht="17" x14ac:dyDescent="0.2">
      <c r="A494" s="17">
        <f t="shared" si="23"/>
        <v>491</v>
      </c>
      <c r="B494" s="87" t="str">
        <f t="shared" si="24"/>
        <v>TK.HQ851.2019</v>
      </c>
      <c r="C494" s="96">
        <v>8442629173</v>
      </c>
      <c r="D494" s="103">
        <v>757</v>
      </c>
      <c r="E494" s="111">
        <v>1602</v>
      </c>
      <c r="F494" s="98">
        <v>121950</v>
      </c>
      <c r="G494" s="98"/>
      <c r="H494" s="99" t="s">
        <v>26</v>
      </c>
      <c r="I494" s="106"/>
      <c r="J494" s="103" t="s">
        <v>1333</v>
      </c>
      <c r="K494" s="97" t="str">
        <f t="shared" si="25"/>
        <v>19CN</v>
      </c>
      <c r="L494" s="110"/>
      <c r="M494" s="100"/>
    </row>
    <row r="495" spans="1:13" ht="17" x14ac:dyDescent="0.2">
      <c r="A495" s="17">
        <f t="shared" si="23"/>
        <v>492</v>
      </c>
      <c r="B495" s="87" t="str">
        <f t="shared" si="24"/>
        <v>TK.HQ851.2020</v>
      </c>
      <c r="C495" s="96">
        <v>8442629173</v>
      </c>
      <c r="D495" s="103">
        <v>757</v>
      </c>
      <c r="E495" s="111">
        <v>1602</v>
      </c>
      <c r="F495" s="98">
        <v>121950</v>
      </c>
      <c r="G495" s="98"/>
      <c r="H495" s="99" t="s">
        <v>27</v>
      </c>
      <c r="I495" s="106"/>
      <c r="J495" s="103" t="s">
        <v>1333</v>
      </c>
      <c r="K495" s="97" t="str">
        <f t="shared" si="25"/>
        <v>20CN</v>
      </c>
      <c r="L495" s="110"/>
      <c r="M495" s="100"/>
    </row>
    <row r="496" spans="1:13" ht="17" x14ac:dyDescent="0.2">
      <c r="A496" s="17">
        <f t="shared" si="23"/>
        <v>493</v>
      </c>
      <c r="B496" s="87" t="str">
        <f t="shared" si="24"/>
        <v>TK.HQ851.2021</v>
      </c>
      <c r="C496" s="96">
        <v>8442629173</v>
      </c>
      <c r="D496" s="103">
        <v>757</v>
      </c>
      <c r="E496" s="111">
        <v>1602</v>
      </c>
      <c r="F496" s="98">
        <v>121950</v>
      </c>
      <c r="G496" s="98"/>
      <c r="H496" s="99" t="s">
        <v>28</v>
      </c>
      <c r="I496" s="106"/>
      <c r="J496" s="103" t="s">
        <v>1333</v>
      </c>
      <c r="K496" s="97" t="str">
        <f t="shared" si="25"/>
        <v>21CN</v>
      </c>
      <c r="L496" s="110"/>
      <c r="M496" s="100"/>
    </row>
    <row r="497" spans="1:13" s="41" customFormat="1" ht="17" x14ac:dyDescent="0.2">
      <c r="A497" s="17">
        <f t="shared" si="23"/>
        <v>494</v>
      </c>
      <c r="B497" s="117" t="str">
        <f t="shared" si="24"/>
        <v>TK.HQ852.2021</v>
      </c>
      <c r="C497" s="118">
        <v>4000556475</v>
      </c>
      <c r="D497" s="119">
        <v>757</v>
      </c>
      <c r="E497" s="120">
        <v>1602</v>
      </c>
      <c r="F497" s="121">
        <v>139475</v>
      </c>
      <c r="G497" s="121"/>
      <c r="H497" s="122" t="s">
        <v>28</v>
      </c>
      <c r="I497" s="123"/>
      <c r="J497" s="119" t="s">
        <v>1296</v>
      </c>
      <c r="K497" s="124" t="str">
        <f t="shared" si="25"/>
        <v>21CN</v>
      </c>
      <c r="L497" s="110"/>
      <c r="M497" s="125"/>
    </row>
    <row r="498" spans="1:13" ht="17" x14ac:dyDescent="0.2">
      <c r="A498" s="17">
        <f t="shared" si="23"/>
        <v>495</v>
      </c>
      <c r="B498" s="87" t="str">
        <f t="shared" si="24"/>
        <v>TK.HQ853.2017</v>
      </c>
      <c r="C498" s="96">
        <v>8181127930</v>
      </c>
      <c r="D498" s="103">
        <v>757</v>
      </c>
      <c r="E498" s="111">
        <v>1602</v>
      </c>
      <c r="F498" s="98">
        <v>45325</v>
      </c>
      <c r="G498" s="98"/>
      <c r="H498" s="99" t="s">
        <v>24</v>
      </c>
      <c r="I498" s="106"/>
      <c r="J498" s="103" t="s">
        <v>1334</v>
      </c>
      <c r="K498" s="97" t="str">
        <f t="shared" si="25"/>
        <v>17CN</v>
      </c>
      <c r="L498" s="110"/>
      <c r="M498" s="100"/>
    </row>
    <row r="499" spans="1:13" ht="17" x14ac:dyDescent="0.2">
      <c r="A499" s="17">
        <f t="shared" si="23"/>
        <v>496</v>
      </c>
      <c r="B499" s="87" t="str">
        <f t="shared" si="24"/>
        <v>TK.HQ853.2018</v>
      </c>
      <c r="C499" s="96">
        <v>8181127930</v>
      </c>
      <c r="D499" s="103">
        <v>757</v>
      </c>
      <c r="E499" s="111">
        <v>1602</v>
      </c>
      <c r="F499" s="98">
        <v>77700</v>
      </c>
      <c r="G499" s="98"/>
      <c r="H499" s="99" t="s">
        <v>25</v>
      </c>
      <c r="I499" s="106"/>
      <c r="J499" s="103" t="s">
        <v>1334</v>
      </c>
      <c r="K499" s="97" t="str">
        <f t="shared" si="25"/>
        <v>18CN</v>
      </c>
      <c r="L499" s="110"/>
      <c r="M499" s="100"/>
    </row>
    <row r="500" spans="1:13" ht="17" x14ac:dyDescent="0.2">
      <c r="A500" s="17">
        <f t="shared" si="23"/>
        <v>497</v>
      </c>
      <c r="B500" s="87" t="str">
        <f t="shared" si="24"/>
        <v>TK.HQ853.2019</v>
      </c>
      <c r="C500" s="96">
        <v>8181127930</v>
      </c>
      <c r="D500" s="103">
        <v>757</v>
      </c>
      <c r="E500" s="111">
        <v>1602</v>
      </c>
      <c r="F500" s="98">
        <v>77700</v>
      </c>
      <c r="G500" s="98"/>
      <c r="H500" s="99" t="s">
        <v>26</v>
      </c>
      <c r="I500" s="106"/>
      <c r="J500" s="103" t="s">
        <v>1334</v>
      </c>
      <c r="K500" s="97" t="str">
        <f t="shared" si="25"/>
        <v>19CN</v>
      </c>
      <c r="L500" s="110"/>
      <c r="M500" s="100"/>
    </row>
    <row r="501" spans="1:13" ht="17" x14ac:dyDescent="0.2">
      <c r="A501" s="17">
        <f t="shared" si="23"/>
        <v>498</v>
      </c>
      <c r="B501" s="87" t="str">
        <f t="shared" si="24"/>
        <v>TK.HQ853.2020</v>
      </c>
      <c r="C501" s="96">
        <v>8181127930</v>
      </c>
      <c r="D501" s="103">
        <v>757</v>
      </c>
      <c r="E501" s="111">
        <v>1602</v>
      </c>
      <c r="F501" s="98">
        <v>77700</v>
      </c>
      <c r="G501" s="98"/>
      <c r="H501" s="99" t="s">
        <v>27</v>
      </c>
      <c r="I501" s="106"/>
      <c r="J501" s="103" t="s">
        <v>1334</v>
      </c>
      <c r="K501" s="97" t="str">
        <f t="shared" si="25"/>
        <v>20CN</v>
      </c>
      <c r="L501" s="110"/>
      <c r="M501" s="100"/>
    </row>
    <row r="502" spans="1:13" ht="17" x14ac:dyDescent="0.2">
      <c r="A502" s="17">
        <f t="shared" si="23"/>
        <v>499</v>
      </c>
      <c r="B502" s="87" t="str">
        <f t="shared" si="24"/>
        <v>TK.HQ853.2021</v>
      </c>
      <c r="C502" s="96">
        <v>8181127930</v>
      </c>
      <c r="D502" s="103">
        <v>757</v>
      </c>
      <c r="E502" s="111">
        <v>1602</v>
      </c>
      <c r="F502" s="98">
        <v>77700</v>
      </c>
      <c r="G502" s="98"/>
      <c r="H502" s="99" t="s">
        <v>28</v>
      </c>
      <c r="I502" s="106"/>
      <c r="J502" s="103" t="s">
        <v>1334</v>
      </c>
      <c r="K502" s="97" t="str">
        <f t="shared" si="25"/>
        <v>21CN</v>
      </c>
      <c r="L502" s="110"/>
      <c r="M502" s="100"/>
    </row>
    <row r="503" spans="1:13" ht="17" x14ac:dyDescent="0.2">
      <c r="A503" s="17">
        <f t="shared" si="23"/>
        <v>500</v>
      </c>
      <c r="B503" s="87" t="str">
        <f t="shared" si="24"/>
        <v>TK.HQ854.2019</v>
      </c>
      <c r="C503" s="96">
        <v>8448016166</v>
      </c>
      <c r="D503" s="103">
        <v>757</v>
      </c>
      <c r="E503" s="111">
        <v>1602</v>
      </c>
      <c r="F503" s="98">
        <v>47425</v>
      </c>
      <c r="G503" s="98"/>
      <c r="H503" s="99" t="s">
        <v>26</v>
      </c>
      <c r="I503" s="106"/>
      <c r="J503" s="103" t="s">
        <v>1242</v>
      </c>
      <c r="K503" s="97" t="str">
        <f t="shared" si="25"/>
        <v>19CN</v>
      </c>
      <c r="L503" s="110"/>
      <c r="M503" s="100"/>
    </row>
    <row r="504" spans="1:13" ht="17" x14ac:dyDescent="0.2">
      <c r="A504" s="17">
        <f t="shared" si="23"/>
        <v>501</v>
      </c>
      <c r="B504" s="87" t="str">
        <f t="shared" si="24"/>
        <v>TK.HQ854.2020</v>
      </c>
      <c r="C504" s="96">
        <v>8448016166</v>
      </c>
      <c r="D504" s="103">
        <v>757</v>
      </c>
      <c r="E504" s="111">
        <v>1602</v>
      </c>
      <c r="F504" s="98">
        <v>81300</v>
      </c>
      <c r="G504" s="98"/>
      <c r="H504" s="99" t="s">
        <v>27</v>
      </c>
      <c r="I504" s="106"/>
      <c r="J504" s="103" t="s">
        <v>1242</v>
      </c>
      <c r="K504" s="97" t="str">
        <f t="shared" si="25"/>
        <v>20CN</v>
      </c>
      <c r="L504" s="110"/>
      <c r="M504" s="100"/>
    </row>
    <row r="505" spans="1:13" ht="17" x14ac:dyDescent="0.2">
      <c r="A505" s="17">
        <f t="shared" si="23"/>
        <v>502</v>
      </c>
      <c r="B505" s="87" t="str">
        <f t="shared" si="24"/>
        <v>TK.HQ854.2021</v>
      </c>
      <c r="C505" s="96">
        <v>8448016166</v>
      </c>
      <c r="D505" s="103">
        <v>757</v>
      </c>
      <c r="E505" s="111">
        <v>1602</v>
      </c>
      <c r="F505" s="98">
        <v>81300</v>
      </c>
      <c r="G505" s="98"/>
      <c r="H505" s="99" t="s">
        <v>28</v>
      </c>
      <c r="I505" s="106"/>
      <c r="J505" s="103" t="s">
        <v>1242</v>
      </c>
      <c r="K505" s="97" t="str">
        <f t="shared" si="25"/>
        <v>21CN</v>
      </c>
      <c r="L505" s="110"/>
      <c r="M505" s="100"/>
    </row>
    <row r="506" spans="1:13" ht="17" x14ac:dyDescent="0.2">
      <c r="A506" s="17">
        <f t="shared" si="23"/>
        <v>503</v>
      </c>
      <c r="B506" s="87" t="str">
        <f t="shared" si="24"/>
        <v>TK.HQ855.2020</v>
      </c>
      <c r="C506" s="96">
        <v>8073339060</v>
      </c>
      <c r="D506" s="103">
        <v>757</v>
      </c>
      <c r="E506" s="111">
        <v>1602</v>
      </c>
      <c r="F506" s="98">
        <v>74742</v>
      </c>
      <c r="G506" s="128" t="s">
        <v>1336</v>
      </c>
      <c r="H506" s="99" t="s">
        <v>27</v>
      </c>
      <c r="I506" s="106"/>
      <c r="J506" s="103" t="s">
        <v>1335</v>
      </c>
      <c r="K506" s="97" t="str">
        <f t="shared" si="25"/>
        <v>20CN</v>
      </c>
      <c r="L506" s="110"/>
      <c r="M506" s="100"/>
    </row>
    <row r="507" spans="1:13" ht="17" x14ac:dyDescent="0.2">
      <c r="A507" s="17">
        <f t="shared" si="23"/>
        <v>504</v>
      </c>
      <c r="B507" s="87" t="str">
        <f t="shared" si="24"/>
        <v>TK.HQ855.2021</v>
      </c>
      <c r="C507" s="96">
        <v>8073339060</v>
      </c>
      <c r="D507" s="103">
        <v>757</v>
      </c>
      <c r="E507" s="111">
        <v>1602</v>
      </c>
      <c r="F507" s="98">
        <v>128129</v>
      </c>
      <c r="G507" s="128" t="s">
        <v>1336</v>
      </c>
      <c r="H507" s="99" t="s">
        <v>28</v>
      </c>
      <c r="I507" s="106"/>
      <c r="J507" s="103" t="s">
        <v>1335</v>
      </c>
      <c r="K507" s="97" t="str">
        <f t="shared" si="25"/>
        <v>21CN</v>
      </c>
      <c r="L507" s="110"/>
      <c r="M507" s="100"/>
    </row>
    <row r="508" spans="1:13" s="41" customFormat="1" ht="17" x14ac:dyDescent="0.2">
      <c r="A508" s="116">
        <f t="shared" si="23"/>
        <v>505</v>
      </c>
      <c r="B508" s="117" t="str">
        <f t="shared" si="24"/>
        <v>TK.HQ856.2022</v>
      </c>
      <c r="C508" s="118">
        <v>8290548978</v>
      </c>
      <c r="D508" s="119">
        <v>757</v>
      </c>
      <c r="E508" s="120">
        <v>1602</v>
      </c>
      <c r="F508" s="121">
        <v>-46816</v>
      </c>
      <c r="G508" s="121"/>
      <c r="H508" s="122" t="s">
        <v>29</v>
      </c>
      <c r="I508" s="121" t="s">
        <v>1337</v>
      </c>
      <c r="J508" s="119" t="s">
        <v>1338</v>
      </c>
      <c r="K508" s="124" t="str">
        <f t="shared" si="25"/>
        <v>22CN</v>
      </c>
      <c r="L508" s="110"/>
      <c r="M508" s="125"/>
    </row>
    <row r="509" spans="1:13" ht="17" x14ac:dyDescent="0.2">
      <c r="A509" s="17">
        <f t="shared" si="23"/>
        <v>506</v>
      </c>
      <c r="B509" s="87" t="str">
        <f t="shared" si="24"/>
        <v>TK.HQ857.2019</v>
      </c>
      <c r="C509" s="96">
        <v>3501057404</v>
      </c>
      <c r="D509" s="103">
        <v>757</v>
      </c>
      <c r="E509" s="111">
        <v>1602</v>
      </c>
      <c r="F509" s="98">
        <v>29888</v>
      </c>
      <c r="G509" s="98"/>
      <c r="H509" s="99" t="s">
        <v>26</v>
      </c>
      <c r="I509" s="98" t="s">
        <v>1339</v>
      </c>
      <c r="J509" s="103" t="s">
        <v>1340</v>
      </c>
      <c r="K509" s="97" t="str">
        <f t="shared" si="25"/>
        <v>19CN</v>
      </c>
      <c r="L509" s="110"/>
      <c r="M509" s="100"/>
    </row>
    <row r="510" spans="1:13" ht="17" x14ac:dyDescent="0.2">
      <c r="A510" s="17">
        <f t="shared" si="23"/>
        <v>507</v>
      </c>
      <c r="B510" s="87" t="str">
        <f t="shared" si="24"/>
        <v>TK.HQ857.2020</v>
      </c>
      <c r="C510" s="96">
        <v>3501057404</v>
      </c>
      <c r="D510" s="103">
        <v>757</v>
      </c>
      <c r="E510" s="111">
        <v>1602</v>
      </c>
      <c r="F510" s="98">
        <v>358650</v>
      </c>
      <c r="G510" s="98"/>
      <c r="H510" s="99" t="s">
        <v>27</v>
      </c>
      <c r="I510" s="98" t="s">
        <v>1339</v>
      </c>
      <c r="J510" s="103" t="s">
        <v>1340</v>
      </c>
      <c r="K510" s="97" t="str">
        <f t="shared" si="25"/>
        <v>20CN</v>
      </c>
      <c r="L510" s="110"/>
      <c r="M510" s="100"/>
    </row>
    <row r="511" spans="1:13" ht="17" x14ac:dyDescent="0.2">
      <c r="A511" s="17">
        <f t="shared" si="23"/>
        <v>508</v>
      </c>
      <c r="B511" s="87" t="str">
        <f t="shared" si="24"/>
        <v>TK.HQ857.2021</v>
      </c>
      <c r="C511" s="96">
        <v>3501057404</v>
      </c>
      <c r="D511" s="103">
        <v>757</v>
      </c>
      <c r="E511" s="111">
        <v>1602</v>
      </c>
      <c r="F511" s="98">
        <v>358650</v>
      </c>
      <c r="G511" s="98"/>
      <c r="H511" s="99" t="s">
        <v>28</v>
      </c>
      <c r="I511" s="98" t="s">
        <v>1339</v>
      </c>
      <c r="J511" s="103" t="s">
        <v>1340</v>
      </c>
      <c r="K511" s="97" t="str">
        <f t="shared" si="25"/>
        <v>21CN</v>
      </c>
      <c r="L511" s="110"/>
      <c r="M511" s="100"/>
    </row>
    <row r="512" spans="1:13" ht="17" x14ac:dyDescent="0.2">
      <c r="A512" s="17">
        <f t="shared" si="23"/>
        <v>509</v>
      </c>
      <c r="B512" s="87" t="str">
        <f t="shared" si="24"/>
        <v>TK.HQ858.2019</v>
      </c>
      <c r="C512" s="96">
        <v>8144815287</v>
      </c>
      <c r="D512" s="103">
        <v>757</v>
      </c>
      <c r="E512" s="111">
        <v>1602</v>
      </c>
      <c r="F512" s="98">
        <v>54200</v>
      </c>
      <c r="G512" s="98"/>
      <c r="H512" s="99" t="s">
        <v>26</v>
      </c>
      <c r="I512" s="98" t="s">
        <v>1341</v>
      </c>
      <c r="J512" s="103" t="s">
        <v>1342</v>
      </c>
      <c r="K512" s="97" t="str">
        <f t="shared" si="25"/>
        <v>19CN</v>
      </c>
      <c r="L512" s="110"/>
      <c r="M512" s="100"/>
    </row>
    <row r="513" spans="1:13" ht="17" x14ac:dyDescent="0.2">
      <c r="A513" s="17">
        <f t="shared" si="23"/>
        <v>510</v>
      </c>
      <c r="B513" s="87" t="str">
        <f t="shared" si="24"/>
        <v>TK.HQ858.2020</v>
      </c>
      <c r="C513" s="96">
        <v>8144815287</v>
      </c>
      <c r="D513" s="103">
        <v>757</v>
      </c>
      <c r="E513" s="111">
        <v>1602</v>
      </c>
      <c r="F513" s="98">
        <v>81300</v>
      </c>
      <c r="G513" s="98"/>
      <c r="H513" s="99" t="s">
        <v>27</v>
      </c>
      <c r="I513" s="98" t="s">
        <v>1341</v>
      </c>
      <c r="J513" s="103" t="s">
        <v>1342</v>
      </c>
      <c r="K513" s="97" t="str">
        <f t="shared" si="25"/>
        <v>20CN</v>
      </c>
      <c r="L513" s="110"/>
      <c r="M513" s="100"/>
    </row>
    <row r="514" spans="1:13" ht="17" x14ac:dyDescent="0.2">
      <c r="A514" s="17">
        <f t="shared" si="23"/>
        <v>511</v>
      </c>
      <c r="B514" s="87" t="str">
        <f t="shared" si="24"/>
        <v>TK.HQ858.2021</v>
      </c>
      <c r="C514" s="96">
        <v>8144815287</v>
      </c>
      <c r="D514" s="103">
        <v>757</v>
      </c>
      <c r="E514" s="111">
        <v>1602</v>
      </c>
      <c r="F514" s="98">
        <v>81300</v>
      </c>
      <c r="G514" s="98"/>
      <c r="H514" s="99" t="s">
        <v>28</v>
      </c>
      <c r="I514" s="98" t="s">
        <v>1341</v>
      </c>
      <c r="J514" s="103" t="s">
        <v>1342</v>
      </c>
      <c r="K514" s="97" t="str">
        <f t="shared" si="25"/>
        <v>21CN</v>
      </c>
      <c r="L514" s="110"/>
      <c r="M514" s="100"/>
    </row>
    <row r="515" spans="1:13" ht="17" x14ac:dyDescent="0.2">
      <c r="A515" s="17">
        <f t="shared" si="23"/>
        <v>512</v>
      </c>
      <c r="B515" s="87" t="str">
        <f t="shared" si="24"/>
        <v>TK.HQ859.2019</v>
      </c>
      <c r="C515" s="96">
        <v>8746764135</v>
      </c>
      <c r="D515" s="103">
        <v>757</v>
      </c>
      <c r="E515" s="111">
        <v>1602</v>
      </c>
      <c r="F515" s="98">
        <v>13550</v>
      </c>
      <c r="G515" s="98"/>
      <c r="H515" s="99" t="s">
        <v>26</v>
      </c>
      <c r="I515" s="98" t="s">
        <v>1343</v>
      </c>
      <c r="J515" s="103" t="s">
        <v>1344</v>
      </c>
      <c r="K515" s="97" t="str">
        <f t="shared" si="25"/>
        <v>19CN</v>
      </c>
      <c r="L515" s="110"/>
      <c r="M515" s="100"/>
    </row>
    <row r="516" spans="1:13" ht="17" x14ac:dyDescent="0.2">
      <c r="A516" s="17">
        <f t="shared" si="23"/>
        <v>513</v>
      </c>
      <c r="B516" s="87" t="str">
        <f t="shared" si="24"/>
        <v>TK.HQ859.2020</v>
      </c>
      <c r="C516" s="96">
        <v>8746764135</v>
      </c>
      <c r="D516" s="103">
        <v>757</v>
      </c>
      <c r="E516" s="111">
        <v>1602</v>
      </c>
      <c r="F516" s="98">
        <v>81300</v>
      </c>
      <c r="G516" s="98"/>
      <c r="H516" s="99" t="s">
        <v>27</v>
      </c>
      <c r="I516" s="98" t="s">
        <v>1343</v>
      </c>
      <c r="J516" s="103" t="s">
        <v>1344</v>
      </c>
      <c r="K516" s="97" t="str">
        <f t="shared" si="25"/>
        <v>20CN</v>
      </c>
      <c r="L516" s="110"/>
      <c r="M516" s="100"/>
    </row>
    <row r="517" spans="1:13" ht="17" x14ac:dyDescent="0.2">
      <c r="A517" s="17">
        <f t="shared" si="23"/>
        <v>514</v>
      </c>
      <c r="B517" s="87" t="str">
        <f t="shared" si="24"/>
        <v>TK.HQ859.2021</v>
      </c>
      <c r="C517" s="96">
        <v>8746764135</v>
      </c>
      <c r="D517" s="103">
        <v>757</v>
      </c>
      <c r="E517" s="111">
        <v>1602</v>
      </c>
      <c r="F517" s="98">
        <v>81300</v>
      </c>
      <c r="G517" s="98"/>
      <c r="H517" s="99" t="s">
        <v>28</v>
      </c>
      <c r="I517" s="98" t="s">
        <v>1343</v>
      </c>
      <c r="J517" s="103" t="s">
        <v>1344</v>
      </c>
      <c r="K517" s="97" t="str">
        <f t="shared" si="25"/>
        <v>21CN</v>
      </c>
      <c r="L517" s="110"/>
      <c r="M517" s="100"/>
    </row>
    <row r="518" spans="1:13" ht="17" x14ac:dyDescent="0.2">
      <c r="A518" s="17">
        <f t="shared" ref="A518:A581" si="26">A517+1</f>
        <v>515</v>
      </c>
      <c r="B518" s="87" t="str">
        <f t="shared" si="24"/>
        <v>TK.HQ860.2023</v>
      </c>
      <c r="C518" s="96">
        <v>8746764135</v>
      </c>
      <c r="D518" s="103">
        <v>757</v>
      </c>
      <c r="E518" s="111">
        <v>1602</v>
      </c>
      <c r="F518" s="98">
        <v>-87750</v>
      </c>
      <c r="G518" s="98"/>
      <c r="H518" s="99" t="s">
        <v>30</v>
      </c>
      <c r="I518" s="98" t="s">
        <v>1345</v>
      </c>
      <c r="J518" s="103" t="s">
        <v>1346</v>
      </c>
      <c r="K518" s="97" t="str">
        <f t="shared" si="25"/>
        <v>23CN</v>
      </c>
      <c r="L518" s="110"/>
      <c r="M518" s="100"/>
    </row>
    <row r="519" spans="1:13" s="41" customFormat="1" ht="17" x14ac:dyDescent="0.2">
      <c r="A519" s="116">
        <f t="shared" si="26"/>
        <v>516</v>
      </c>
      <c r="B519" s="117" t="str">
        <f t="shared" si="24"/>
        <v>TK.HQ861.2023</v>
      </c>
      <c r="C519" s="118">
        <v>8444389576</v>
      </c>
      <c r="D519" s="119">
        <v>757</v>
      </c>
      <c r="E519" s="120">
        <v>1602</v>
      </c>
      <c r="F519" s="121">
        <v>-139475</v>
      </c>
      <c r="G519" s="121"/>
      <c r="H519" s="122" t="s">
        <v>30</v>
      </c>
      <c r="I519" s="123" t="s">
        <v>1347</v>
      </c>
      <c r="J519" s="119" t="s">
        <v>1348</v>
      </c>
      <c r="K519" s="124" t="str">
        <f t="shared" si="25"/>
        <v>23CN</v>
      </c>
      <c r="L519" s="110"/>
      <c r="M519" s="125"/>
    </row>
    <row r="520" spans="1:13" ht="17" x14ac:dyDescent="0.2">
      <c r="A520" s="17">
        <f t="shared" si="26"/>
        <v>517</v>
      </c>
      <c r="B520" s="87" t="str">
        <f t="shared" ref="B520:B583" si="27">"TK.HQ"&amp;IF(AND(C520=C519,J520=J519),MID(B519,6,3),MID(B519,6,3)+1)&amp;"."&amp;RIGHT(H520,4)</f>
        <v>TK.HQ862.2015</v>
      </c>
      <c r="C520" s="96">
        <v>8535814958</v>
      </c>
      <c r="D520" s="103">
        <v>757</v>
      </c>
      <c r="E520" s="111">
        <v>1602</v>
      </c>
      <c r="F520" s="98">
        <v>4560</v>
      </c>
      <c r="G520" s="98"/>
      <c r="H520" s="99" t="s">
        <v>12</v>
      </c>
      <c r="I520" s="106" t="s">
        <v>1524</v>
      </c>
      <c r="J520" s="103" t="s">
        <v>1525</v>
      </c>
      <c r="K520" s="97" t="str">
        <f t="shared" si="25"/>
        <v>15CN</v>
      </c>
      <c r="L520" s="110"/>
      <c r="M520" s="100"/>
    </row>
    <row r="521" spans="1:13" ht="17" x14ac:dyDescent="0.2">
      <c r="A521" s="17">
        <f t="shared" si="26"/>
        <v>518</v>
      </c>
      <c r="B521" s="87" t="str">
        <f t="shared" si="27"/>
        <v>TK.HQ862.2016</v>
      </c>
      <c r="C521" s="96">
        <v>8535814958</v>
      </c>
      <c r="D521" s="103">
        <v>757</v>
      </c>
      <c r="E521" s="111">
        <v>1602</v>
      </c>
      <c r="F521" s="98">
        <v>9120</v>
      </c>
      <c r="G521" s="98"/>
      <c r="H521" s="99" t="s">
        <v>14</v>
      </c>
      <c r="I521" s="106" t="s">
        <v>1524</v>
      </c>
      <c r="J521" s="103" t="s">
        <v>1525</v>
      </c>
      <c r="K521" s="97" t="str">
        <f t="shared" si="25"/>
        <v>16CN</v>
      </c>
      <c r="L521" s="110"/>
      <c r="M521" s="100"/>
    </row>
    <row r="522" spans="1:13" ht="17" x14ac:dyDescent="0.2">
      <c r="A522" s="17">
        <f t="shared" si="26"/>
        <v>519</v>
      </c>
      <c r="B522" s="87" t="str">
        <f t="shared" si="27"/>
        <v>TK.HQ862.2017</v>
      </c>
      <c r="C522" s="96">
        <v>8535814958</v>
      </c>
      <c r="D522" s="103">
        <v>757</v>
      </c>
      <c r="E522" s="111">
        <v>1602</v>
      </c>
      <c r="F522" s="98">
        <v>62400</v>
      </c>
      <c r="G522" s="98"/>
      <c r="H522" s="99" t="s">
        <v>24</v>
      </c>
      <c r="I522" s="106" t="s">
        <v>1524</v>
      </c>
      <c r="J522" s="103" t="s">
        <v>1525</v>
      </c>
      <c r="K522" s="97" t="str">
        <f t="shared" si="25"/>
        <v>17CN</v>
      </c>
      <c r="L522" s="110"/>
      <c r="M522" s="100"/>
    </row>
    <row r="523" spans="1:13" ht="17" x14ac:dyDescent="0.2">
      <c r="A523" s="17">
        <f t="shared" si="26"/>
        <v>520</v>
      </c>
      <c r="B523" s="87" t="str">
        <f t="shared" si="27"/>
        <v>TK.HQ862.2018</v>
      </c>
      <c r="C523" s="96">
        <v>8535814958</v>
      </c>
      <c r="D523" s="103">
        <v>757</v>
      </c>
      <c r="E523" s="111">
        <v>1602</v>
      </c>
      <c r="F523" s="98">
        <v>62400</v>
      </c>
      <c r="G523" s="98"/>
      <c r="H523" s="99" t="s">
        <v>25</v>
      </c>
      <c r="I523" s="106" t="s">
        <v>1524</v>
      </c>
      <c r="J523" s="103" t="s">
        <v>1525</v>
      </c>
      <c r="K523" s="97" t="str">
        <f t="shared" si="25"/>
        <v>18CN</v>
      </c>
      <c r="L523" s="110"/>
      <c r="M523" s="100"/>
    </row>
    <row r="524" spans="1:13" ht="17" x14ac:dyDescent="0.2">
      <c r="A524" s="17">
        <f t="shared" si="26"/>
        <v>521</v>
      </c>
      <c r="B524" s="87" t="str">
        <f t="shared" si="27"/>
        <v>TK.HQ862.2019</v>
      </c>
      <c r="C524" s="96">
        <v>8535814958</v>
      </c>
      <c r="D524" s="103">
        <v>757</v>
      </c>
      <c r="E524" s="111">
        <v>1602</v>
      </c>
      <c r="F524" s="98">
        <v>62400</v>
      </c>
      <c r="G524" s="98"/>
      <c r="H524" s="99" t="s">
        <v>26</v>
      </c>
      <c r="I524" s="106" t="s">
        <v>1524</v>
      </c>
      <c r="J524" s="103" t="s">
        <v>1525</v>
      </c>
      <c r="K524" s="97" t="str">
        <f t="shared" si="25"/>
        <v>19CN</v>
      </c>
      <c r="L524" s="110"/>
      <c r="M524" s="100"/>
    </row>
    <row r="525" spans="1:13" ht="17" x14ac:dyDescent="0.2">
      <c r="A525" s="17">
        <f t="shared" si="26"/>
        <v>522</v>
      </c>
      <c r="B525" s="87" t="str">
        <f t="shared" si="27"/>
        <v>TK.HQ862.2020</v>
      </c>
      <c r="C525" s="96">
        <v>8535814958</v>
      </c>
      <c r="D525" s="103">
        <v>757</v>
      </c>
      <c r="E525" s="111">
        <v>1602</v>
      </c>
      <c r="F525" s="98">
        <v>62400</v>
      </c>
      <c r="G525" s="98"/>
      <c r="H525" s="99" t="s">
        <v>27</v>
      </c>
      <c r="I525" s="106" t="s">
        <v>1524</v>
      </c>
      <c r="J525" s="103" t="s">
        <v>1525</v>
      </c>
      <c r="K525" s="97" t="str">
        <f t="shared" si="25"/>
        <v>20CN</v>
      </c>
      <c r="L525" s="110"/>
      <c r="M525" s="100"/>
    </row>
    <row r="526" spans="1:13" ht="17" x14ac:dyDescent="0.2">
      <c r="A526" s="17">
        <f t="shared" si="26"/>
        <v>523</v>
      </c>
      <c r="B526" s="87" t="str">
        <f t="shared" si="27"/>
        <v>TK.HQ862.2021</v>
      </c>
      <c r="C526" s="96">
        <v>8535814958</v>
      </c>
      <c r="D526" s="103">
        <v>757</v>
      </c>
      <c r="E526" s="111">
        <v>1602</v>
      </c>
      <c r="F526" s="98">
        <v>62400</v>
      </c>
      <c r="G526" s="98"/>
      <c r="H526" s="99" t="s">
        <v>28</v>
      </c>
      <c r="I526" s="106" t="s">
        <v>1524</v>
      </c>
      <c r="J526" s="103" t="s">
        <v>1525</v>
      </c>
      <c r="K526" s="97" t="str">
        <f t="shared" si="25"/>
        <v>21CN</v>
      </c>
      <c r="L526" s="110"/>
      <c r="M526" s="100"/>
    </row>
    <row r="527" spans="1:13" ht="17" x14ac:dyDescent="0.2">
      <c r="A527" s="17">
        <f t="shared" si="26"/>
        <v>524</v>
      </c>
      <c r="B527" s="87" t="str">
        <f t="shared" si="27"/>
        <v>TK.HQ863.2016</v>
      </c>
      <c r="C527" s="96">
        <v>8044846448</v>
      </c>
      <c r="D527" s="103">
        <v>757</v>
      </c>
      <c r="E527" s="111">
        <v>1602</v>
      </c>
      <c r="F527" s="98">
        <v>646</v>
      </c>
      <c r="G527" s="98"/>
      <c r="H527" s="99" t="s">
        <v>14</v>
      </c>
      <c r="I527" s="106" t="s">
        <v>1349</v>
      </c>
      <c r="J527" s="103" t="s">
        <v>1350</v>
      </c>
      <c r="K527" s="97" t="str">
        <f t="shared" si="25"/>
        <v>16CN</v>
      </c>
      <c r="L527" s="110"/>
      <c r="M527" s="100"/>
    </row>
    <row r="528" spans="1:13" ht="17" x14ac:dyDescent="0.2">
      <c r="A528" s="17">
        <f t="shared" si="26"/>
        <v>525</v>
      </c>
      <c r="B528" s="87" t="str">
        <f t="shared" si="27"/>
        <v>TK.HQ863.2017</v>
      </c>
      <c r="C528" s="96">
        <v>8044846448</v>
      </c>
      <c r="D528" s="103">
        <v>757</v>
      </c>
      <c r="E528" s="111">
        <v>1602</v>
      </c>
      <c r="F528" s="98">
        <v>17850</v>
      </c>
      <c r="G528" s="98"/>
      <c r="H528" s="99" t="s">
        <v>24</v>
      </c>
      <c r="I528" s="106" t="s">
        <v>1349</v>
      </c>
      <c r="J528" s="103" t="s">
        <v>1350</v>
      </c>
      <c r="K528" s="97" t="str">
        <f t="shared" si="25"/>
        <v>17CN</v>
      </c>
      <c r="L528" s="110"/>
      <c r="M528" s="100"/>
    </row>
    <row r="529" spans="1:13" ht="17" x14ac:dyDescent="0.2">
      <c r="A529" s="17">
        <f t="shared" si="26"/>
        <v>526</v>
      </c>
      <c r="B529" s="87" t="str">
        <f t="shared" si="27"/>
        <v>TK.HQ863.2018</v>
      </c>
      <c r="C529" s="96">
        <v>8044846448</v>
      </c>
      <c r="D529" s="103">
        <v>757</v>
      </c>
      <c r="E529" s="111">
        <v>1602</v>
      </c>
      <c r="F529" s="98">
        <v>17850</v>
      </c>
      <c r="G529" s="98"/>
      <c r="H529" s="99" t="s">
        <v>25</v>
      </c>
      <c r="I529" s="106" t="s">
        <v>1349</v>
      </c>
      <c r="J529" s="103" t="s">
        <v>1350</v>
      </c>
      <c r="K529" s="97" t="str">
        <f t="shared" si="25"/>
        <v>18CN</v>
      </c>
      <c r="L529" s="110"/>
      <c r="M529" s="100"/>
    </row>
    <row r="530" spans="1:13" ht="17" x14ac:dyDescent="0.2">
      <c r="A530" s="17">
        <f t="shared" si="26"/>
        <v>527</v>
      </c>
      <c r="B530" s="87" t="str">
        <f t="shared" si="27"/>
        <v>TK.HQ863.2019</v>
      </c>
      <c r="C530" s="96">
        <v>8044846448</v>
      </c>
      <c r="D530" s="103">
        <v>757</v>
      </c>
      <c r="E530" s="111">
        <v>1602</v>
      </c>
      <c r="F530" s="98">
        <v>17850</v>
      </c>
      <c r="G530" s="98"/>
      <c r="H530" s="99" t="s">
        <v>26</v>
      </c>
      <c r="I530" s="106" t="s">
        <v>1349</v>
      </c>
      <c r="J530" s="103" t="s">
        <v>1350</v>
      </c>
      <c r="K530" s="97" t="str">
        <f t="shared" si="25"/>
        <v>19CN</v>
      </c>
      <c r="L530" s="110"/>
      <c r="M530" s="100"/>
    </row>
    <row r="531" spans="1:13" ht="17" x14ac:dyDescent="0.2">
      <c r="A531" s="17">
        <f t="shared" si="26"/>
        <v>528</v>
      </c>
      <c r="B531" s="87" t="str">
        <f t="shared" si="27"/>
        <v>TK.HQ863.2020</v>
      </c>
      <c r="C531" s="96">
        <v>8044846448</v>
      </c>
      <c r="D531" s="103">
        <v>757</v>
      </c>
      <c r="E531" s="111">
        <v>1602</v>
      </c>
      <c r="F531" s="98">
        <v>17850</v>
      </c>
      <c r="G531" s="98"/>
      <c r="H531" s="99" t="s">
        <v>27</v>
      </c>
      <c r="I531" s="106" t="s">
        <v>1349</v>
      </c>
      <c r="J531" s="103" t="s">
        <v>1350</v>
      </c>
      <c r="K531" s="97" t="str">
        <f t="shared" si="25"/>
        <v>20CN</v>
      </c>
      <c r="L531" s="110"/>
      <c r="M531" s="100"/>
    </row>
    <row r="532" spans="1:13" ht="17" x14ac:dyDescent="0.2">
      <c r="A532" s="17">
        <f t="shared" si="26"/>
        <v>529</v>
      </c>
      <c r="B532" s="87" t="str">
        <f t="shared" si="27"/>
        <v>TK.HQ863.2021</v>
      </c>
      <c r="C532" s="96">
        <v>8044846448</v>
      </c>
      <c r="D532" s="103">
        <v>757</v>
      </c>
      <c r="E532" s="111">
        <v>1602</v>
      </c>
      <c r="F532" s="98">
        <v>17850</v>
      </c>
      <c r="G532" s="98"/>
      <c r="H532" s="99" t="s">
        <v>28</v>
      </c>
      <c r="I532" s="106" t="s">
        <v>1349</v>
      </c>
      <c r="J532" s="103" t="s">
        <v>1350</v>
      </c>
      <c r="K532" s="97" t="str">
        <f t="shared" si="25"/>
        <v>21CN</v>
      </c>
      <c r="L532" s="110"/>
      <c r="M532" s="100"/>
    </row>
    <row r="533" spans="1:13" ht="17" x14ac:dyDescent="0.2">
      <c r="A533" s="17">
        <f t="shared" si="26"/>
        <v>530</v>
      </c>
      <c r="B533" s="87" t="str">
        <f t="shared" si="27"/>
        <v>TK.HQ864.2018</v>
      </c>
      <c r="C533" s="96">
        <v>8384856142</v>
      </c>
      <c r="D533" s="103">
        <v>757</v>
      </c>
      <c r="E533" s="111">
        <v>1602</v>
      </c>
      <c r="F533" s="98">
        <v>44715</v>
      </c>
      <c r="G533" s="98"/>
      <c r="H533" s="99" t="s">
        <v>25</v>
      </c>
      <c r="I533" s="106" t="s">
        <v>1351</v>
      </c>
      <c r="J533" s="103" t="s">
        <v>1352</v>
      </c>
      <c r="K533" s="97" t="str">
        <f t="shared" si="25"/>
        <v>18CN</v>
      </c>
      <c r="L533" s="110"/>
      <c r="M533" s="100"/>
    </row>
    <row r="534" spans="1:13" ht="17" x14ac:dyDescent="0.2">
      <c r="A534" s="17">
        <f t="shared" si="26"/>
        <v>531</v>
      </c>
      <c r="B534" s="87" t="str">
        <f t="shared" si="27"/>
        <v>TK.HQ864.2019</v>
      </c>
      <c r="C534" s="96">
        <v>8384856142</v>
      </c>
      <c r="D534" s="103">
        <v>757</v>
      </c>
      <c r="E534" s="111">
        <v>1602</v>
      </c>
      <c r="F534" s="98">
        <v>89430</v>
      </c>
      <c r="G534" s="98"/>
      <c r="H534" s="99" t="s">
        <v>26</v>
      </c>
      <c r="I534" s="106" t="s">
        <v>1351</v>
      </c>
      <c r="J534" s="103" t="s">
        <v>1352</v>
      </c>
      <c r="K534" s="97" t="str">
        <f t="shared" si="25"/>
        <v>19CN</v>
      </c>
      <c r="L534" s="110"/>
      <c r="M534" s="100"/>
    </row>
    <row r="535" spans="1:13" ht="17" x14ac:dyDescent="0.2">
      <c r="A535" s="17">
        <f t="shared" si="26"/>
        <v>532</v>
      </c>
      <c r="B535" s="87" t="str">
        <f t="shared" si="27"/>
        <v>TK.HQ864.2020</v>
      </c>
      <c r="C535" s="96">
        <v>8384856142</v>
      </c>
      <c r="D535" s="103">
        <v>757</v>
      </c>
      <c r="E535" s="111">
        <v>1602</v>
      </c>
      <c r="F535" s="98">
        <v>89430</v>
      </c>
      <c r="G535" s="98"/>
      <c r="H535" s="99" t="s">
        <v>27</v>
      </c>
      <c r="I535" s="106" t="s">
        <v>1351</v>
      </c>
      <c r="J535" s="103" t="s">
        <v>1352</v>
      </c>
      <c r="K535" s="97" t="str">
        <f t="shared" si="25"/>
        <v>20CN</v>
      </c>
      <c r="L535" s="110"/>
      <c r="M535" s="100"/>
    </row>
    <row r="536" spans="1:13" ht="17" x14ac:dyDescent="0.2">
      <c r="A536" s="17">
        <f t="shared" si="26"/>
        <v>533</v>
      </c>
      <c r="B536" s="87" t="str">
        <f t="shared" si="27"/>
        <v>TK.HQ864.2021</v>
      </c>
      <c r="C536" s="96">
        <v>8384856142</v>
      </c>
      <c r="D536" s="103">
        <v>757</v>
      </c>
      <c r="E536" s="111">
        <v>1602</v>
      </c>
      <c r="F536" s="98">
        <v>89430</v>
      </c>
      <c r="G536" s="98"/>
      <c r="H536" s="99" t="s">
        <v>28</v>
      </c>
      <c r="I536" s="106" t="s">
        <v>1351</v>
      </c>
      <c r="J536" s="103" t="s">
        <v>1352</v>
      </c>
      <c r="K536" s="97" t="str">
        <f t="shared" si="25"/>
        <v>21CN</v>
      </c>
      <c r="L536" s="110"/>
      <c r="M536" s="100"/>
    </row>
    <row r="537" spans="1:13" ht="17" x14ac:dyDescent="0.2">
      <c r="A537" s="17">
        <f t="shared" si="26"/>
        <v>534</v>
      </c>
      <c r="B537" s="87" t="str">
        <f t="shared" si="27"/>
        <v>TK.HQ865.2024</v>
      </c>
      <c r="C537" s="96">
        <v>8446860173</v>
      </c>
      <c r="D537" s="103">
        <v>757</v>
      </c>
      <c r="E537" s="111">
        <v>1602</v>
      </c>
      <c r="F537" s="98">
        <v>-6618</v>
      </c>
      <c r="G537" s="98"/>
      <c r="H537" s="99" t="s">
        <v>821</v>
      </c>
      <c r="I537" s="106" t="s">
        <v>1353</v>
      </c>
      <c r="J537" s="103" t="s">
        <v>1354</v>
      </c>
      <c r="K537" s="97" t="str">
        <f t="shared" si="25"/>
        <v>24CN</v>
      </c>
      <c r="L537" s="110"/>
      <c r="M537" s="100"/>
    </row>
    <row r="538" spans="1:13" ht="17" x14ac:dyDescent="0.2">
      <c r="A538" s="17">
        <f t="shared" si="26"/>
        <v>535</v>
      </c>
      <c r="B538" s="87" t="str">
        <f t="shared" si="27"/>
        <v>TK.HQ866.2018</v>
      </c>
      <c r="C538" s="96">
        <v>8005755081</v>
      </c>
      <c r="D538" s="103">
        <v>757</v>
      </c>
      <c r="E538" s="111">
        <v>1602</v>
      </c>
      <c r="F538" s="98">
        <v>24898</v>
      </c>
      <c r="G538" s="98"/>
      <c r="H538" s="99" t="s">
        <v>25</v>
      </c>
      <c r="I538" s="106" t="s">
        <v>1355</v>
      </c>
      <c r="J538" s="103" t="s">
        <v>1356</v>
      </c>
      <c r="K538" s="97" t="str">
        <f t="shared" si="25"/>
        <v>18CN</v>
      </c>
      <c r="L538" s="110"/>
      <c r="M538" s="100"/>
    </row>
    <row r="539" spans="1:13" ht="17" x14ac:dyDescent="0.2">
      <c r="A539" s="17">
        <f t="shared" si="26"/>
        <v>536</v>
      </c>
      <c r="B539" s="87" t="str">
        <f t="shared" si="27"/>
        <v>TK.HQ866.2019</v>
      </c>
      <c r="C539" s="96">
        <v>8005755081</v>
      </c>
      <c r="D539" s="103">
        <v>757</v>
      </c>
      <c r="E539" s="111">
        <v>1602</v>
      </c>
      <c r="F539" s="98">
        <v>99593</v>
      </c>
      <c r="G539" s="98"/>
      <c r="H539" s="99" t="s">
        <v>26</v>
      </c>
      <c r="I539" s="106" t="s">
        <v>1355</v>
      </c>
      <c r="J539" s="103" t="s">
        <v>1356</v>
      </c>
      <c r="K539" s="97" t="str">
        <f t="shared" si="25"/>
        <v>19CN</v>
      </c>
      <c r="L539" s="110"/>
      <c r="M539" s="100"/>
    </row>
    <row r="540" spans="1:13" ht="17" x14ac:dyDescent="0.2">
      <c r="A540" s="17">
        <f t="shared" si="26"/>
        <v>537</v>
      </c>
      <c r="B540" s="87" t="str">
        <f t="shared" si="27"/>
        <v>TK.HQ866.2020</v>
      </c>
      <c r="C540" s="96">
        <v>8005755081</v>
      </c>
      <c r="D540" s="103">
        <v>757</v>
      </c>
      <c r="E540" s="111">
        <v>1602</v>
      </c>
      <c r="F540" s="98">
        <v>99593</v>
      </c>
      <c r="G540" s="98"/>
      <c r="H540" s="99" t="s">
        <v>27</v>
      </c>
      <c r="I540" s="106" t="s">
        <v>1355</v>
      </c>
      <c r="J540" s="103" t="s">
        <v>1356</v>
      </c>
      <c r="K540" s="97" t="str">
        <f t="shared" si="25"/>
        <v>20CN</v>
      </c>
      <c r="L540" s="110"/>
      <c r="M540" s="100"/>
    </row>
    <row r="541" spans="1:13" ht="17" x14ac:dyDescent="0.2">
      <c r="A541" s="17">
        <f t="shared" si="26"/>
        <v>538</v>
      </c>
      <c r="B541" s="87" t="str">
        <f t="shared" si="27"/>
        <v>TK.HQ866.2021</v>
      </c>
      <c r="C541" s="96">
        <v>8005755081</v>
      </c>
      <c r="D541" s="103">
        <v>757</v>
      </c>
      <c r="E541" s="111">
        <v>1602</v>
      </c>
      <c r="F541" s="98">
        <v>99593</v>
      </c>
      <c r="G541" s="98"/>
      <c r="H541" s="99" t="s">
        <v>28</v>
      </c>
      <c r="I541" s="106" t="s">
        <v>1355</v>
      </c>
      <c r="J541" s="103" t="s">
        <v>1356</v>
      </c>
      <c r="K541" s="97" t="str">
        <f t="shared" si="25"/>
        <v>21CN</v>
      </c>
      <c r="L541" s="110"/>
      <c r="M541" s="100"/>
    </row>
    <row r="542" spans="1:13" ht="17" x14ac:dyDescent="0.2">
      <c r="A542" s="17">
        <f t="shared" si="26"/>
        <v>539</v>
      </c>
      <c r="B542" s="87" t="str">
        <f t="shared" si="27"/>
        <v>TK.HQ867.2018</v>
      </c>
      <c r="C542" s="96">
        <v>8451539455</v>
      </c>
      <c r="D542" s="103">
        <v>757</v>
      </c>
      <c r="E542" s="111">
        <v>1602</v>
      </c>
      <c r="F542" s="98">
        <v>64024</v>
      </c>
      <c r="G542" s="98"/>
      <c r="H542" s="99" t="s">
        <v>25</v>
      </c>
      <c r="I542" s="106" t="s">
        <v>1357</v>
      </c>
      <c r="J542" s="103" t="s">
        <v>1358</v>
      </c>
      <c r="K542" s="97" t="str">
        <f t="shared" si="25"/>
        <v>18CN</v>
      </c>
      <c r="L542" s="110"/>
      <c r="M542" s="100"/>
    </row>
    <row r="543" spans="1:13" ht="17" x14ac:dyDescent="0.2">
      <c r="A543" s="17">
        <f t="shared" si="26"/>
        <v>540</v>
      </c>
      <c r="B543" s="87" t="str">
        <f t="shared" si="27"/>
        <v>TK.HQ867.2019</v>
      </c>
      <c r="C543" s="96">
        <v>8451539455</v>
      </c>
      <c r="D543" s="103">
        <v>757</v>
      </c>
      <c r="E543" s="111">
        <v>1602</v>
      </c>
      <c r="F543" s="98">
        <v>85365</v>
      </c>
      <c r="G543" s="98"/>
      <c r="H543" s="99" t="s">
        <v>26</v>
      </c>
      <c r="I543" s="106" t="s">
        <v>1357</v>
      </c>
      <c r="J543" s="103" t="s">
        <v>1358</v>
      </c>
      <c r="K543" s="97" t="str">
        <f t="shared" si="25"/>
        <v>19CN</v>
      </c>
      <c r="L543" s="110"/>
      <c r="M543" s="100"/>
    </row>
    <row r="544" spans="1:13" ht="17" x14ac:dyDescent="0.2">
      <c r="A544" s="17">
        <f t="shared" si="26"/>
        <v>541</v>
      </c>
      <c r="B544" s="87" t="str">
        <f t="shared" si="27"/>
        <v>TK.HQ867.2020</v>
      </c>
      <c r="C544" s="96">
        <v>8451539455</v>
      </c>
      <c r="D544" s="103">
        <v>757</v>
      </c>
      <c r="E544" s="111">
        <v>1602</v>
      </c>
      <c r="F544" s="98">
        <v>85365</v>
      </c>
      <c r="G544" s="98"/>
      <c r="H544" s="99" t="s">
        <v>27</v>
      </c>
      <c r="I544" s="106" t="s">
        <v>1357</v>
      </c>
      <c r="J544" s="103" t="s">
        <v>1358</v>
      </c>
      <c r="K544" s="97" t="str">
        <f t="shared" si="25"/>
        <v>20CN</v>
      </c>
      <c r="L544" s="110"/>
      <c r="M544" s="100"/>
    </row>
    <row r="545" spans="1:13" ht="17" x14ac:dyDescent="0.2">
      <c r="A545" s="17">
        <f t="shared" si="26"/>
        <v>542</v>
      </c>
      <c r="B545" s="87" t="str">
        <f t="shared" si="27"/>
        <v>TK.HQ867.2021</v>
      </c>
      <c r="C545" s="96">
        <v>8451539455</v>
      </c>
      <c r="D545" s="103">
        <v>757</v>
      </c>
      <c r="E545" s="111">
        <v>1602</v>
      </c>
      <c r="F545" s="98">
        <v>85365</v>
      </c>
      <c r="G545" s="98"/>
      <c r="H545" s="99" t="s">
        <v>28</v>
      </c>
      <c r="I545" s="106" t="s">
        <v>1357</v>
      </c>
      <c r="J545" s="103" t="s">
        <v>1358</v>
      </c>
      <c r="K545" s="97" t="str">
        <f t="shared" si="25"/>
        <v>21CN</v>
      </c>
      <c r="L545" s="110"/>
      <c r="M545" s="100"/>
    </row>
    <row r="546" spans="1:13" ht="17" x14ac:dyDescent="0.2">
      <c r="A546" s="17">
        <f t="shared" si="26"/>
        <v>543</v>
      </c>
      <c r="B546" s="87" t="str">
        <f t="shared" si="27"/>
        <v>TK.HQ868.2023</v>
      </c>
      <c r="C546" s="96">
        <v>8063304855</v>
      </c>
      <c r="D546" s="103">
        <v>757</v>
      </c>
      <c r="E546" s="111">
        <v>1602</v>
      </c>
      <c r="F546" s="98">
        <v>-121941</v>
      </c>
      <c r="G546" s="98"/>
      <c r="H546" s="99" t="s">
        <v>30</v>
      </c>
      <c r="I546" s="106" t="s">
        <v>1359</v>
      </c>
      <c r="J546" s="103" t="s">
        <v>1360</v>
      </c>
      <c r="K546" s="97" t="str">
        <f t="shared" si="25"/>
        <v>23CN</v>
      </c>
      <c r="L546" s="110"/>
      <c r="M546" s="100"/>
    </row>
    <row r="547" spans="1:13" ht="17" x14ac:dyDescent="0.2">
      <c r="A547" s="17">
        <f t="shared" si="26"/>
        <v>544</v>
      </c>
      <c r="B547" s="87" t="str">
        <f t="shared" si="27"/>
        <v>TK.HQ869.2019</v>
      </c>
      <c r="C547" s="96">
        <v>8044342492</v>
      </c>
      <c r="D547" s="103">
        <v>757</v>
      </c>
      <c r="E547" s="111">
        <v>1602</v>
      </c>
      <c r="F547" s="98">
        <v>100200</v>
      </c>
      <c r="G547" s="98"/>
      <c r="H547" s="99" t="s">
        <v>26</v>
      </c>
      <c r="I547" s="106" t="s">
        <v>1361</v>
      </c>
      <c r="J547" s="103" t="s">
        <v>1362</v>
      </c>
      <c r="K547" s="97" t="str">
        <f t="shared" si="25"/>
        <v>19CN</v>
      </c>
      <c r="L547" s="110"/>
      <c r="M547" s="100"/>
    </row>
    <row r="548" spans="1:13" ht="17" x14ac:dyDescent="0.2">
      <c r="A548" s="17">
        <f t="shared" si="26"/>
        <v>545</v>
      </c>
      <c r="B548" s="87" t="str">
        <f t="shared" si="27"/>
        <v>TK.HQ869.2020</v>
      </c>
      <c r="C548" s="96">
        <v>8044342492</v>
      </c>
      <c r="D548" s="103">
        <v>757</v>
      </c>
      <c r="E548" s="111">
        <v>1602</v>
      </c>
      <c r="F548" s="98">
        <v>120240</v>
      </c>
      <c r="G548" s="98"/>
      <c r="H548" s="99" t="s">
        <v>27</v>
      </c>
      <c r="I548" s="106" t="s">
        <v>1361</v>
      </c>
      <c r="J548" s="103" t="s">
        <v>1362</v>
      </c>
      <c r="K548" s="97" t="str">
        <f t="shared" si="25"/>
        <v>20CN</v>
      </c>
      <c r="L548" s="110"/>
      <c r="M548" s="100"/>
    </row>
    <row r="549" spans="1:13" ht="17" x14ac:dyDescent="0.2">
      <c r="A549" s="17">
        <f t="shared" si="26"/>
        <v>546</v>
      </c>
      <c r="B549" s="87" t="str">
        <f t="shared" si="27"/>
        <v>TK.HQ869.2021</v>
      </c>
      <c r="C549" s="96">
        <v>8044342492</v>
      </c>
      <c r="D549" s="103">
        <v>757</v>
      </c>
      <c r="E549" s="111">
        <v>1602</v>
      </c>
      <c r="F549" s="98">
        <v>120240</v>
      </c>
      <c r="G549" s="98"/>
      <c r="H549" s="99" t="s">
        <v>28</v>
      </c>
      <c r="I549" s="106" t="s">
        <v>1361</v>
      </c>
      <c r="J549" s="103" t="s">
        <v>1362</v>
      </c>
      <c r="K549" s="97" t="str">
        <f t="shared" si="25"/>
        <v>21CN</v>
      </c>
      <c r="L549" s="110"/>
      <c r="M549" s="100"/>
    </row>
    <row r="550" spans="1:13" ht="17" x14ac:dyDescent="0.2">
      <c r="A550" s="17">
        <f t="shared" si="26"/>
        <v>547</v>
      </c>
      <c r="B550" s="87" t="str">
        <f t="shared" si="27"/>
        <v>TK.HQ870.2018</v>
      </c>
      <c r="C550" s="96" t="s">
        <v>1363</v>
      </c>
      <c r="D550" s="103">
        <v>757</v>
      </c>
      <c r="E550" s="111">
        <v>1602</v>
      </c>
      <c r="F550" s="98">
        <v>29810</v>
      </c>
      <c r="G550" s="98"/>
      <c r="H550" s="99" t="s">
        <v>25</v>
      </c>
      <c r="I550" s="106" t="s">
        <v>1364</v>
      </c>
      <c r="J550" s="103" t="s">
        <v>1365</v>
      </c>
      <c r="K550" s="97" t="str">
        <f t="shared" si="25"/>
        <v>18CN</v>
      </c>
      <c r="L550" s="110"/>
      <c r="M550" s="100"/>
    </row>
    <row r="551" spans="1:13" ht="17" x14ac:dyDescent="0.2">
      <c r="A551" s="17">
        <f t="shared" si="26"/>
        <v>548</v>
      </c>
      <c r="B551" s="87" t="str">
        <f t="shared" si="27"/>
        <v>TK.HQ870.2019</v>
      </c>
      <c r="C551" s="96" t="s">
        <v>1363</v>
      </c>
      <c r="D551" s="103">
        <v>757</v>
      </c>
      <c r="E551" s="111">
        <v>1602</v>
      </c>
      <c r="F551" s="98">
        <v>89430</v>
      </c>
      <c r="G551" s="98"/>
      <c r="H551" s="99" t="s">
        <v>26</v>
      </c>
      <c r="I551" s="106" t="s">
        <v>1364</v>
      </c>
      <c r="J551" s="103" t="s">
        <v>1365</v>
      </c>
      <c r="K551" s="97" t="str">
        <f t="shared" si="25"/>
        <v>19CN</v>
      </c>
      <c r="L551" s="110"/>
      <c r="M551" s="100"/>
    </row>
    <row r="552" spans="1:13" ht="17" x14ac:dyDescent="0.2">
      <c r="A552" s="17">
        <f t="shared" si="26"/>
        <v>549</v>
      </c>
      <c r="B552" s="87" t="str">
        <f t="shared" si="27"/>
        <v>TK.HQ870.2020</v>
      </c>
      <c r="C552" s="96" t="s">
        <v>1363</v>
      </c>
      <c r="D552" s="103">
        <v>757</v>
      </c>
      <c r="E552" s="111">
        <v>1602</v>
      </c>
      <c r="F552" s="98">
        <v>89430</v>
      </c>
      <c r="G552" s="98"/>
      <c r="H552" s="99" t="s">
        <v>27</v>
      </c>
      <c r="I552" s="106" t="s">
        <v>1364</v>
      </c>
      <c r="J552" s="103" t="s">
        <v>1365</v>
      </c>
      <c r="K552" s="97" t="str">
        <f t="shared" si="25"/>
        <v>20CN</v>
      </c>
      <c r="L552" s="110"/>
      <c r="M552" s="100"/>
    </row>
    <row r="553" spans="1:13" ht="17" x14ac:dyDescent="0.2">
      <c r="A553" s="17">
        <f t="shared" si="26"/>
        <v>550</v>
      </c>
      <c r="B553" s="87" t="str">
        <f t="shared" si="27"/>
        <v>TK.HQ870.2021</v>
      </c>
      <c r="C553" s="96" t="s">
        <v>1363</v>
      </c>
      <c r="D553" s="103">
        <v>757</v>
      </c>
      <c r="E553" s="111">
        <v>1602</v>
      </c>
      <c r="F553" s="98">
        <v>89430</v>
      </c>
      <c r="G553" s="98"/>
      <c r="H553" s="99" t="s">
        <v>28</v>
      </c>
      <c r="I553" s="106" t="s">
        <v>1364</v>
      </c>
      <c r="J553" s="103" t="s">
        <v>1365</v>
      </c>
      <c r="K553" s="97" t="str">
        <f t="shared" si="25"/>
        <v>21CN</v>
      </c>
      <c r="L553" s="110"/>
      <c r="M553" s="100"/>
    </row>
    <row r="554" spans="1:13" ht="17" x14ac:dyDescent="0.2">
      <c r="A554" s="17">
        <f t="shared" si="26"/>
        <v>551</v>
      </c>
      <c r="B554" s="87" t="str">
        <f t="shared" si="27"/>
        <v>TK.HQ871.2012</v>
      </c>
      <c r="C554" s="96" t="s">
        <v>1366</v>
      </c>
      <c r="D554" s="103">
        <v>757</v>
      </c>
      <c r="E554" s="111">
        <v>1602</v>
      </c>
      <c r="F554" s="98">
        <v>57367</v>
      </c>
      <c r="G554" s="98"/>
      <c r="H554" s="99" t="s">
        <v>18</v>
      </c>
      <c r="I554" s="106" t="s">
        <v>1367</v>
      </c>
      <c r="J554" s="103" t="s">
        <v>1396</v>
      </c>
      <c r="K554" s="97" t="str">
        <f t="shared" si="25"/>
        <v>12CN</v>
      </c>
      <c r="L554" s="110"/>
      <c r="M554" s="100"/>
    </row>
    <row r="555" spans="1:13" ht="17" x14ac:dyDescent="0.2">
      <c r="A555" s="17">
        <f t="shared" si="26"/>
        <v>552</v>
      </c>
      <c r="B555" s="87" t="str">
        <f t="shared" si="27"/>
        <v>TK.HQ871.2013</v>
      </c>
      <c r="C555" s="96" t="s">
        <v>1366</v>
      </c>
      <c r="D555" s="103">
        <v>757</v>
      </c>
      <c r="E555" s="111">
        <v>1602</v>
      </c>
      <c r="F555" s="98">
        <v>57367</v>
      </c>
      <c r="G555" s="98"/>
      <c r="H555" s="99" t="s">
        <v>21</v>
      </c>
      <c r="I555" s="106" t="s">
        <v>1367</v>
      </c>
      <c r="J555" s="103" t="s">
        <v>1396</v>
      </c>
      <c r="K555" s="97" t="str">
        <f t="shared" si="25"/>
        <v>13CN</v>
      </c>
      <c r="L555" s="110"/>
      <c r="M555" s="100"/>
    </row>
    <row r="556" spans="1:13" ht="17" x14ac:dyDescent="0.2">
      <c r="A556" s="17">
        <f t="shared" si="26"/>
        <v>553</v>
      </c>
      <c r="B556" s="87" t="str">
        <f t="shared" si="27"/>
        <v>TK.HQ871.2014</v>
      </c>
      <c r="C556" s="96" t="s">
        <v>1366</v>
      </c>
      <c r="D556" s="103">
        <v>757</v>
      </c>
      <c r="E556" s="111">
        <v>1602</v>
      </c>
      <c r="F556" s="98">
        <v>57367</v>
      </c>
      <c r="G556" s="98"/>
      <c r="H556" s="99" t="s">
        <v>15</v>
      </c>
      <c r="I556" s="106" t="s">
        <v>1367</v>
      </c>
      <c r="J556" s="103" t="s">
        <v>1396</v>
      </c>
      <c r="K556" s="97" t="str">
        <f t="shared" ref="K556:K619" si="28">RIGHT(H556,2)&amp;"CN"</f>
        <v>14CN</v>
      </c>
      <c r="L556" s="110"/>
      <c r="M556" s="100"/>
    </row>
    <row r="557" spans="1:13" ht="17" x14ac:dyDescent="0.2">
      <c r="A557" s="17">
        <f t="shared" si="26"/>
        <v>554</v>
      </c>
      <c r="B557" s="87" t="str">
        <f t="shared" si="27"/>
        <v>TK.HQ871.2015</v>
      </c>
      <c r="C557" s="96" t="s">
        <v>1366</v>
      </c>
      <c r="D557" s="103">
        <v>757</v>
      </c>
      <c r="E557" s="111">
        <v>1602</v>
      </c>
      <c r="F557" s="98">
        <v>57367</v>
      </c>
      <c r="G557" s="98"/>
      <c r="H557" s="99" t="s">
        <v>12</v>
      </c>
      <c r="I557" s="106" t="s">
        <v>1367</v>
      </c>
      <c r="J557" s="103" t="s">
        <v>1396</v>
      </c>
      <c r="K557" s="97" t="str">
        <f t="shared" si="28"/>
        <v>15CN</v>
      </c>
      <c r="L557" s="110"/>
      <c r="M557" s="100"/>
    </row>
    <row r="558" spans="1:13" ht="17" x14ac:dyDescent="0.2">
      <c r="A558" s="17">
        <f t="shared" si="26"/>
        <v>555</v>
      </c>
      <c r="B558" s="87" t="str">
        <f t="shared" si="27"/>
        <v>TK.HQ871.2016</v>
      </c>
      <c r="C558" s="96" t="s">
        <v>1366</v>
      </c>
      <c r="D558" s="103">
        <v>757</v>
      </c>
      <c r="E558" s="111">
        <v>1602</v>
      </c>
      <c r="F558" s="98">
        <v>57367</v>
      </c>
      <c r="G558" s="98"/>
      <c r="H558" s="99" t="s">
        <v>14</v>
      </c>
      <c r="I558" s="106" t="s">
        <v>1367</v>
      </c>
      <c r="J558" s="103" t="s">
        <v>1396</v>
      </c>
      <c r="K558" s="97" t="str">
        <f t="shared" si="28"/>
        <v>16CN</v>
      </c>
      <c r="L558" s="110"/>
      <c r="M558" s="100"/>
    </row>
    <row r="559" spans="1:13" ht="17" x14ac:dyDescent="0.2">
      <c r="A559" s="17">
        <f t="shared" si="26"/>
        <v>556</v>
      </c>
      <c r="B559" s="87" t="str">
        <f t="shared" si="27"/>
        <v>TK.HQ871.2017</v>
      </c>
      <c r="C559" s="96" t="s">
        <v>1366</v>
      </c>
      <c r="D559" s="103">
        <v>757</v>
      </c>
      <c r="E559" s="111">
        <v>1602</v>
      </c>
      <c r="F559" s="98">
        <v>87108</v>
      </c>
      <c r="G559" s="98"/>
      <c r="H559" s="99" t="s">
        <v>24</v>
      </c>
      <c r="I559" s="106" t="s">
        <v>1367</v>
      </c>
      <c r="J559" s="103" t="s">
        <v>1396</v>
      </c>
      <c r="K559" s="97" t="str">
        <f t="shared" si="28"/>
        <v>17CN</v>
      </c>
      <c r="L559" s="110"/>
      <c r="M559" s="100"/>
    </row>
    <row r="560" spans="1:13" ht="17" x14ac:dyDescent="0.2">
      <c r="A560" s="17">
        <f t="shared" si="26"/>
        <v>557</v>
      </c>
      <c r="B560" s="87" t="str">
        <f t="shared" si="27"/>
        <v>TK.HQ871.2018</v>
      </c>
      <c r="C560" s="96" t="s">
        <v>1366</v>
      </c>
      <c r="D560" s="103">
        <v>757</v>
      </c>
      <c r="E560" s="111">
        <v>1602</v>
      </c>
      <c r="F560" s="98">
        <v>87108</v>
      </c>
      <c r="G560" s="98"/>
      <c r="H560" s="99" t="s">
        <v>25</v>
      </c>
      <c r="I560" s="106" t="s">
        <v>1367</v>
      </c>
      <c r="J560" s="103" t="s">
        <v>1396</v>
      </c>
      <c r="K560" s="97" t="str">
        <f t="shared" si="28"/>
        <v>18CN</v>
      </c>
      <c r="L560" s="110"/>
      <c r="M560" s="100"/>
    </row>
    <row r="561" spans="1:13" ht="17" x14ac:dyDescent="0.2">
      <c r="A561" s="17">
        <f t="shared" si="26"/>
        <v>558</v>
      </c>
      <c r="B561" s="87" t="str">
        <f t="shared" si="27"/>
        <v>TK.HQ871.2019</v>
      </c>
      <c r="C561" s="96" t="s">
        <v>1366</v>
      </c>
      <c r="D561" s="103">
        <v>757</v>
      </c>
      <c r="E561" s="111">
        <v>1602</v>
      </c>
      <c r="F561" s="98">
        <v>87108</v>
      </c>
      <c r="G561" s="98"/>
      <c r="H561" s="99" t="s">
        <v>26</v>
      </c>
      <c r="I561" s="106" t="s">
        <v>1367</v>
      </c>
      <c r="J561" s="103" t="s">
        <v>1396</v>
      </c>
      <c r="K561" s="97" t="str">
        <f t="shared" si="28"/>
        <v>19CN</v>
      </c>
      <c r="L561" s="110"/>
      <c r="M561" s="100"/>
    </row>
    <row r="562" spans="1:13" ht="17" x14ac:dyDescent="0.2">
      <c r="A562" s="17">
        <f t="shared" si="26"/>
        <v>559</v>
      </c>
      <c r="B562" s="87" t="str">
        <f t="shared" si="27"/>
        <v>TK.HQ871.2020</v>
      </c>
      <c r="C562" s="96" t="s">
        <v>1366</v>
      </c>
      <c r="D562" s="103">
        <v>757</v>
      </c>
      <c r="E562" s="111">
        <v>1602</v>
      </c>
      <c r="F562" s="98">
        <v>87108</v>
      </c>
      <c r="G562" s="98"/>
      <c r="H562" s="99" t="s">
        <v>27</v>
      </c>
      <c r="I562" s="106" t="s">
        <v>1367</v>
      </c>
      <c r="J562" s="103" t="s">
        <v>1396</v>
      </c>
      <c r="K562" s="97" t="str">
        <f t="shared" si="28"/>
        <v>20CN</v>
      </c>
      <c r="L562" s="110"/>
      <c r="M562" s="100"/>
    </row>
    <row r="563" spans="1:13" ht="17" x14ac:dyDescent="0.2">
      <c r="A563" s="17">
        <f t="shared" si="26"/>
        <v>560</v>
      </c>
      <c r="B563" s="87" t="str">
        <f t="shared" si="27"/>
        <v>TK.HQ871.2021</v>
      </c>
      <c r="C563" s="96" t="s">
        <v>1366</v>
      </c>
      <c r="D563" s="103">
        <v>757</v>
      </c>
      <c r="E563" s="111">
        <v>1602</v>
      </c>
      <c r="F563" s="98">
        <v>87108</v>
      </c>
      <c r="G563" s="98"/>
      <c r="H563" s="99" t="s">
        <v>28</v>
      </c>
      <c r="I563" s="106" t="s">
        <v>1367</v>
      </c>
      <c r="J563" s="103" t="s">
        <v>1396</v>
      </c>
      <c r="K563" s="97" t="str">
        <f t="shared" si="28"/>
        <v>21CN</v>
      </c>
      <c r="L563" s="110"/>
      <c r="M563" s="100"/>
    </row>
    <row r="564" spans="1:13" ht="17" x14ac:dyDescent="0.2">
      <c r="A564" s="17">
        <f t="shared" si="26"/>
        <v>561</v>
      </c>
      <c r="B564" s="87" t="str">
        <f t="shared" si="27"/>
        <v>TK.HQ872.2019</v>
      </c>
      <c r="C564" s="96" t="s">
        <v>1368</v>
      </c>
      <c r="D564" s="103">
        <v>757</v>
      </c>
      <c r="E564" s="111">
        <v>1602</v>
      </c>
      <c r="F564" s="98">
        <v>89430</v>
      </c>
      <c r="G564" s="98"/>
      <c r="H564" s="99" t="s">
        <v>26</v>
      </c>
      <c r="I564" s="106" t="s">
        <v>1369</v>
      </c>
      <c r="J564" s="103" t="s">
        <v>1370</v>
      </c>
      <c r="K564" s="97" t="str">
        <f t="shared" si="28"/>
        <v>19CN</v>
      </c>
      <c r="L564" s="110"/>
      <c r="M564" s="100"/>
    </row>
    <row r="565" spans="1:13" ht="17" x14ac:dyDescent="0.2">
      <c r="A565" s="17">
        <f t="shared" si="26"/>
        <v>562</v>
      </c>
      <c r="B565" s="87" t="str">
        <f t="shared" si="27"/>
        <v>TK.HQ872.2020</v>
      </c>
      <c r="C565" s="96" t="s">
        <v>1368</v>
      </c>
      <c r="D565" s="103">
        <v>757</v>
      </c>
      <c r="E565" s="111">
        <v>1602</v>
      </c>
      <c r="F565" s="98">
        <v>89430</v>
      </c>
      <c r="G565" s="98"/>
      <c r="H565" s="99" t="s">
        <v>27</v>
      </c>
      <c r="I565" s="106" t="s">
        <v>1369</v>
      </c>
      <c r="J565" s="103" t="s">
        <v>1370</v>
      </c>
      <c r="K565" s="97" t="str">
        <f t="shared" si="28"/>
        <v>20CN</v>
      </c>
      <c r="L565" s="110"/>
      <c r="M565" s="100"/>
    </row>
    <row r="566" spans="1:13" ht="17" x14ac:dyDescent="0.2">
      <c r="A566" s="17">
        <f t="shared" si="26"/>
        <v>563</v>
      </c>
      <c r="B566" s="87" t="str">
        <f t="shared" si="27"/>
        <v>TK.HQ872.2021</v>
      </c>
      <c r="C566" s="96" t="s">
        <v>1368</v>
      </c>
      <c r="D566" s="103">
        <v>757</v>
      </c>
      <c r="E566" s="111">
        <v>1602</v>
      </c>
      <c r="F566" s="98">
        <v>89430</v>
      </c>
      <c r="G566" s="98"/>
      <c r="H566" s="99" t="s">
        <v>28</v>
      </c>
      <c r="I566" s="106" t="s">
        <v>1369</v>
      </c>
      <c r="J566" s="103" t="s">
        <v>1370</v>
      </c>
      <c r="K566" s="97" t="str">
        <f t="shared" si="28"/>
        <v>21CN</v>
      </c>
      <c r="L566" s="110"/>
      <c r="M566" s="100"/>
    </row>
    <row r="567" spans="1:13" ht="17" x14ac:dyDescent="0.2">
      <c r="A567" s="17">
        <f t="shared" si="26"/>
        <v>564</v>
      </c>
      <c r="B567" s="87" t="str">
        <f t="shared" si="27"/>
        <v>TK.HQ873.2021</v>
      </c>
      <c r="C567" s="96">
        <v>339559250</v>
      </c>
      <c r="D567" s="103">
        <v>757</v>
      </c>
      <c r="E567" s="111">
        <v>1602</v>
      </c>
      <c r="F567" s="98">
        <v>199250</v>
      </c>
      <c r="G567" s="98"/>
      <c r="H567" s="99" t="s">
        <v>28</v>
      </c>
      <c r="I567" s="106" t="s">
        <v>1371</v>
      </c>
      <c r="J567" s="103" t="s">
        <v>1372</v>
      </c>
      <c r="K567" s="97" t="str">
        <f t="shared" si="28"/>
        <v>21CN</v>
      </c>
      <c r="L567" s="110"/>
      <c r="M567" s="100"/>
    </row>
    <row r="568" spans="1:13" ht="17" x14ac:dyDescent="0.2">
      <c r="A568" s="17">
        <f t="shared" si="26"/>
        <v>565</v>
      </c>
      <c r="B568" s="87" t="str">
        <f t="shared" si="27"/>
        <v>TK.HQ874.2023</v>
      </c>
      <c r="C568" s="96">
        <v>8569881695</v>
      </c>
      <c r="D568" s="103">
        <v>757</v>
      </c>
      <c r="E568" s="111">
        <v>1602</v>
      </c>
      <c r="F568" s="98">
        <v>-134699</v>
      </c>
      <c r="G568" s="98"/>
      <c r="H568" s="99" t="s">
        <v>30</v>
      </c>
      <c r="I568" s="106" t="s">
        <v>1373</v>
      </c>
      <c r="J568" s="103" t="s">
        <v>1374</v>
      </c>
      <c r="K568" s="97" t="str">
        <f t="shared" si="28"/>
        <v>23CN</v>
      </c>
      <c r="L568" s="110"/>
      <c r="M568" s="100"/>
    </row>
    <row r="569" spans="1:13" ht="17" x14ac:dyDescent="0.2">
      <c r="A569" s="17">
        <f t="shared" si="26"/>
        <v>566</v>
      </c>
      <c r="B569" s="87" t="str">
        <f t="shared" si="27"/>
        <v>TK.HQ875.2023</v>
      </c>
      <c r="C569" s="96">
        <v>8569881695</v>
      </c>
      <c r="D569" s="103">
        <v>757</v>
      </c>
      <c r="E569" s="111">
        <v>1602</v>
      </c>
      <c r="F569" s="98">
        <v>-36736</v>
      </c>
      <c r="G569" s="98"/>
      <c r="H569" s="99" t="s">
        <v>30</v>
      </c>
      <c r="I569" s="106" t="s">
        <v>1375</v>
      </c>
      <c r="J569" s="103" t="s">
        <v>1376</v>
      </c>
      <c r="K569" s="97" t="str">
        <f t="shared" si="28"/>
        <v>23CN</v>
      </c>
      <c r="L569" s="110"/>
      <c r="M569" s="100"/>
    </row>
    <row r="570" spans="1:13" ht="17" x14ac:dyDescent="0.2">
      <c r="A570" s="17">
        <f t="shared" si="26"/>
        <v>567</v>
      </c>
      <c r="B570" s="87" t="str">
        <f t="shared" si="27"/>
        <v>TK.HQ876.2023</v>
      </c>
      <c r="C570" s="96">
        <v>8569881695</v>
      </c>
      <c r="D570" s="103">
        <v>757</v>
      </c>
      <c r="E570" s="111">
        <v>1602</v>
      </c>
      <c r="F570" s="98">
        <v>-36736</v>
      </c>
      <c r="G570" s="98"/>
      <c r="H570" s="99" t="s">
        <v>30</v>
      </c>
      <c r="I570" s="106" t="s">
        <v>1377</v>
      </c>
      <c r="J570" s="103" t="s">
        <v>1378</v>
      </c>
      <c r="K570" s="97" t="str">
        <f t="shared" si="28"/>
        <v>23CN</v>
      </c>
      <c r="L570" s="110"/>
      <c r="M570" s="100"/>
    </row>
    <row r="571" spans="1:13" ht="17" x14ac:dyDescent="0.2">
      <c r="A571" s="17">
        <f t="shared" si="26"/>
        <v>568</v>
      </c>
      <c r="B571" s="87" t="str">
        <f t="shared" si="27"/>
        <v>TK.HQ877.2023</v>
      </c>
      <c r="C571" s="96">
        <v>8826283645</v>
      </c>
      <c r="D571" s="103">
        <v>757</v>
      </c>
      <c r="E571" s="111">
        <v>1602</v>
      </c>
      <c r="F571" s="98">
        <v>-26186</v>
      </c>
      <c r="G571" s="98"/>
      <c r="H571" s="99" t="s">
        <v>30</v>
      </c>
      <c r="I571" s="106" t="s">
        <v>1379</v>
      </c>
      <c r="J571" s="103" t="s">
        <v>1380</v>
      </c>
      <c r="K571" s="97" t="str">
        <f t="shared" si="28"/>
        <v>23CN</v>
      </c>
      <c r="L571" s="110"/>
      <c r="M571" s="100"/>
    </row>
    <row r="572" spans="1:13" ht="17" x14ac:dyDescent="0.2">
      <c r="A572" s="17">
        <f t="shared" si="26"/>
        <v>569</v>
      </c>
      <c r="B572" s="87" t="str">
        <f t="shared" si="27"/>
        <v>TK.HQ878.2020</v>
      </c>
      <c r="C572" s="96">
        <v>8013025750</v>
      </c>
      <c r="D572" s="103">
        <v>757</v>
      </c>
      <c r="E572" s="111">
        <v>1602</v>
      </c>
      <c r="F572" s="98">
        <v>49796</v>
      </c>
      <c r="G572" s="98"/>
      <c r="H572" s="99" t="s">
        <v>27</v>
      </c>
      <c r="I572" s="106" t="s">
        <v>1381</v>
      </c>
      <c r="J572" s="103" t="s">
        <v>1382</v>
      </c>
      <c r="K572" s="97" t="str">
        <f t="shared" si="28"/>
        <v>20CN</v>
      </c>
      <c r="L572" s="110"/>
      <c r="M572" s="100"/>
    </row>
    <row r="573" spans="1:13" ht="17" x14ac:dyDescent="0.2">
      <c r="A573" s="17">
        <f t="shared" si="26"/>
        <v>570</v>
      </c>
      <c r="B573" s="87" t="str">
        <f t="shared" si="27"/>
        <v>TK.HQ878.2021</v>
      </c>
      <c r="C573" s="96">
        <v>8013025750</v>
      </c>
      <c r="D573" s="103">
        <v>757</v>
      </c>
      <c r="E573" s="111">
        <v>1602</v>
      </c>
      <c r="F573" s="98">
        <v>85365</v>
      </c>
      <c r="G573" s="98"/>
      <c r="H573" s="99" t="s">
        <v>28</v>
      </c>
      <c r="I573" s="106" t="s">
        <v>1381</v>
      </c>
      <c r="J573" s="103" t="s">
        <v>1382</v>
      </c>
      <c r="K573" s="97" t="str">
        <f t="shared" si="28"/>
        <v>21CN</v>
      </c>
      <c r="L573" s="110"/>
      <c r="M573" s="100"/>
    </row>
    <row r="574" spans="1:13" ht="17" x14ac:dyDescent="0.2">
      <c r="A574" s="17">
        <f t="shared" si="26"/>
        <v>571</v>
      </c>
      <c r="B574" s="87" t="str">
        <f t="shared" si="27"/>
        <v>TK.HQ879.2021</v>
      </c>
      <c r="C574" s="96">
        <v>8057357270</v>
      </c>
      <c r="D574" s="103">
        <v>757</v>
      </c>
      <c r="E574" s="111">
        <v>1602</v>
      </c>
      <c r="F574" s="98">
        <v>40870</v>
      </c>
      <c r="G574" s="98"/>
      <c r="H574" s="99" t="s">
        <v>28</v>
      </c>
      <c r="I574" s="106" t="s">
        <v>1383</v>
      </c>
      <c r="J574" s="103" t="s">
        <v>1384</v>
      </c>
      <c r="K574" s="97" t="str">
        <f t="shared" si="28"/>
        <v>21CN</v>
      </c>
      <c r="L574" s="110"/>
      <c r="M574" s="100"/>
    </row>
    <row r="575" spans="1:13" ht="17" x14ac:dyDescent="0.2">
      <c r="A575" s="17">
        <f t="shared" si="26"/>
        <v>572</v>
      </c>
      <c r="B575" s="87" t="str">
        <f t="shared" si="27"/>
        <v>TK.HQ880.2017</v>
      </c>
      <c r="C575" s="96" t="s">
        <v>1385</v>
      </c>
      <c r="D575" s="103">
        <v>757</v>
      </c>
      <c r="E575" s="111">
        <v>1602</v>
      </c>
      <c r="F575" s="98">
        <v>79056</v>
      </c>
      <c r="G575" s="98"/>
      <c r="H575" s="99" t="s">
        <v>24</v>
      </c>
      <c r="I575" s="106" t="s">
        <v>1386</v>
      </c>
      <c r="J575" s="103" t="s">
        <v>1387</v>
      </c>
      <c r="K575" s="97" t="str">
        <f t="shared" si="28"/>
        <v>17CN</v>
      </c>
      <c r="L575" s="110"/>
      <c r="M575" s="100"/>
    </row>
    <row r="576" spans="1:13" ht="17" x14ac:dyDescent="0.2">
      <c r="A576" s="17">
        <f t="shared" si="26"/>
        <v>573</v>
      </c>
      <c r="B576" s="87" t="str">
        <f t="shared" si="27"/>
        <v>TK.HQ880.2018</v>
      </c>
      <c r="C576" s="96" t="s">
        <v>1385</v>
      </c>
      <c r="D576" s="103">
        <v>757</v>
      </c>
      <c r="E576" s="111">
        <v>1602</v>
      </c>
      <c r="F576" s="98">
        <v>158112</v>
      </c>
      <c r="G576" s="98"/>
      <c r="H576" s="99" t="s">
        <v>25</v>
      </c>
      <c r="I576" s="106" t="s">
        <v>1386</v>
      </c>
      <c r="J576" s="103" t="s">
        <v>1387</v>
      </c>
      <c r="K576" s="97" t="str">
        <f t="shared" si="28"/>
        <v>18CN</v>
      </c>
      <c r="L576" s="110"/>
      <c r="M576" s="100"/>
    </row>
    <row r="577" spans="1:13" ht="17" x14ac:dyDescent="0.2">
      <c r="A577" s="17">
        <f t="shared" si="26"/>
        <v>574</v>
      </c>
      <c r="B577" s="87" t="str">
        <f t="shared" si="27"/>
        <v>TK.HQ880.2019</v>
      </c>
      <c r="C577" s="96" t="s">
        <v>1385</v>
      </c>
      <c r="D577" s="103">
        <v>757</v>
      </c>
      <c r="E577" s="111">
        <v>1602</v>
      </c>
      <c r="F577" s="98">
        <v>158112</v>
      </c>
      <c r="G577" s="98"/>
      <c r="H577" s="99" t="s">
        <v>26</v>
      </c>
      <c r="I577" s="106" t="s">
        <v>1386</v>
      </c>
      <c r="J577" s="103" t="s">
        <v>1387</v>
      </c>
      <c r="K577" s="97" t="str">
        <f t="shared" si="28"/>
        <v>19CN</v>
      </c>
      <c r="L577" s="110"/>
      <c r="M577" s="100"/>
    </row>
    <row r="578" spans="1:13" ht="17" x14ac:dyDescent="0.2">
      <c r="A578" s="17">
        <f t="shared" si="26"/>
        <v>575</v>
      </c>
      <c r="B578" s="87" t="str">
        <f t="shared" si="27"/>
        <v>TK.HQ880.2020</v>
      </c>
      <c r="C578" s="96" t="s">
        <v>1385</v>
      </c>
      <c r="D578" s="103">
        <v>757</v>
      </c>
      <c r="E578" s="111">
        <v>1602</v>
      </c>
      <c r="F578" s="98">
        <v>158112</v>
      </c>
      <c r="G578" s="98"/>
      <c r="H578" s="99" t="s">
        <v>27</v>
      </c>
      <c r="I578" s="106" t="s">
        <v>1386</v>
      </c>
      <c r="J578" s="103" t="s">
        <v>1387</v>
      </c>
      <c r="K578" s="97" t="str">
        <f t="shared" si="28"/>
        <v>20CN</v>
      </c>
      <c r="L578" s="110"/>
      <c r="M578" s="100"/>
    </row>
    <row r="579" spans="1:13" ht="17" x14ac:dyDescent="0.2">
      <c r="A579" s="17">
        <f t="shared" si="26"/>
        <v>576</v>
      </c>
      <c r="B579" s="87" t="str">
        <f t="shared" si="27"/>
        <v>TK.HQ880.2021</v>
      </c>
      <c r="C579" s="96" t="s">
        <v>1385</v>
      </c>
      <c r="D579" s="103">
        <v>757</v>
      </c>
      <c r="E579" s="111">
        <v>1602</v>
      </c>
      <c r="F579" s="98">
        <v>158112</v>
      </c>
      <c r="G579" s="98"/>
      <c r="H579" s="99" t="s">
        <v>28</v>
      </c>
      <c r="I579" s="106" t="s">
        <v>1386</v>
      </c>
      <c r="J579" s="103" t="s">
        <v>1387</v>
      </c>
      <c r="K579" s="97" t="str">
        <f t="shared" si="28"/>
        <v>21CN</v>
      </c>
      <c r="L579" s="110"/>
      <c r="M579" s="100"/>
    </row>
    <row r="580" spans="1:13" ht="17" x14ac:dyDescent="0.2">
      <c r="A580" s="17">
        <f t="shared" si="26"/>
        <v>577</v>
      </c>
      <c r="B580" s="87" t="str">
        <f t="shared" si="27"/>
        <v>TK.HQ881.2018</v>
      </c>
      <c r="C580" s="96">
        <v>8439668623</v>
      </c>
      <c r="D580" s="103">
        <v>757</v>
      </c>
      <c r="E580" s="111">
        <v>1602</v>
      </c>
      <c r="F580" s="98">
        <v>52168</v>
      </c>
      <c r="G580" s="98"/>
      <c r="H580" s="99" t="s">
        <v>25</v>
      </c>
      <c r="I580" s="106" t="s">
        <v>1388</v>
      </c>
      <c r="J580" s="103" t="s">
        <v>1389</v>
      </c>
      <c r="K580" s="97" t="str">
        <f t="shared" si="28"/>
        <v>18CN</v>
      </c>
      <c r="L580" s="110"/>
      <c r="M580" s="100"/>
    </row>
    <row r="581" spans="1:13" ht="17" x14ac:dyDescent="0.2">
      <c r="A581" s="17">
        <f t="shared" si="26"/>
        <v>578</v>
      </c>
      <c r="B581" s="87" t="str">
        <f t="shared" si="27"/>
        <v>TK.HQ881.2019</v>
      </c>
      <c r="C581" s="96">
        <v>8439668623</v>
      </c>
      <c r="D581" s="103">
        <v>757</v>
      </c>
      <c r="E581" s="111">
        <v>1602</v>
      </c>
      <c r="F581" s="98">
        <v>89430</v>
      </c>
      <c r="G581" s="98"/>
      <c r="H581" s="99" t="s">
        <v>26</v>
      </c>
      <c r="I581" s="106" t="s">
        <v>1388</v>
      </c>
      <c r="J581" s="103" t="s">
        <v>1389</v>
      </c>
      <c r="K581" s="97" t="str">
        <f t="shared" si="28"/>
        <v>19CN</v>
      </c>
      <c r="L581" s="110"/>
      <c r="M581" s="100"/>
    </row>
    <row r="582" spans="1:13" ht="17" x14ac:dyDescent="0.2">
      <c r="A582" s="17">
        <f t="shared" ref="A582:A645" si="29">A581+1</f>
        <v>579</v>
      </c>
      <c r="B582" s="87" t="str">
        <f t="shared" si="27"/>
        <v>TK.HQ881.2020</v>
      </c>
      <c r="C582" s="96">
        <v>8439668623</v>
      </c>
      <c r="D582" s="103">
        <v>757</v>
      </c>
      <c r="E582" s="111">
        <v>1602</v>
      </c>
      <c r="F582" s="98">
        <v>89430</v>
      </c>
      <c r="G582" s="98"/>
      <c r="H582" s="99" t="s">
        <v>27</v>
      </c>
      <c r="I582" s="106" t="s">
        <v>1388</v>
      </c>
      <c r="J582" s="103" t="s">
        <v>1389</v>
      </c>
      <c r="K582" s="97" t="str">
        <f t="shared" si="28"/>
        <v>20CN</v>
      </c>
      <c r="L582" s="110"/>
      <c r="M582" s="100"/>
    </row>
    <row r="583" spans="1:13" ht="17" x14ac:dyDescent="0.2">
      <c r="A583" s="17">
        <f t="shared" si="29"/>
        <v>580</v>
      </c>
      <c r="B583" s="87" t="str">
        <f t="shared" si="27"/>
        <v>TK.HQ881.2021</v>
      </c>
      <c r="C583" s="96">
        <v>8439668623</v>
      </c>
      <c r="D583" s="103">
        <v>757</v>
      </c>
      <c r="E583" s="111">
        <v>1602</v>
      </c>
      <c r="F583" s="98">
        <v>89430</v>
      </c>
      <c r="G583" s="98"/>
      <c r="H583" s="99" t="s">
        <v>28</v>
      </c>
      <c r="I583" s="106" t="s">
        <v>1388</v>
      </c>
      <c r="J583" s="103" t="s">
        <v>1389</v>
      </c>
      <c r="K583" s="97" t="str">
        <f t="shared" si="28"/>
        <v>21CN</v>
      </c>
      <c r="L583" s="110"/>
      <c r="M583" s="100"/>
    </row>
    <row r="584" spans="1:13" ht="17" x14ac:dyDescent="0.2">
      <c r="A584" s="17">
        <f t="shared" si="29"/>
        <v>581</v>
      </c>
      <c r="B584" s="87" t="str">
        <f t="shared" ref="B584:B647" si="30">"TK.HQ"&amp;IF(AND(C584=C583,J584=J583),MID(B583,6,3),MID(B583,6,3)+1)&amp;"."&amp;RIGHT(H584,4)</f>
        <v>TK.HQ882.2018</v>
      </c>
      <c r="C584" s="96" t="s">
        <v>1385</v>
      </c>
      <c r="D584" s="103">
        <v>757</v>
      </c>
      <c r="E584" s="111">
        <v>1602</v>
      </c>
      <c r="F584" s="98">
        <v>54000</v>
      </c>
      <c r="G584" s="98"/>
      <c r="H584" s="99" t="s">
        <v>25</v>
      </c>
      <c r="I584" s="106" t="s">
        <v>1390</v>
      </c>
      <c r="J584" s="103" t="s">
        <v>1391</v>
      </c>
      <c r="K584" s="97" t="str">
        <f t="shared" si="28"/>
        <v>18CN</v>
      </c>
      <c r="L584" s="110"/>
      <c r="M584" s="100"/>
    </row>
    <row r="585" spans="1:13" ht="17" x14ac:dyDescent="0.2">
      <c r="A585" s="17">
        <f t="shared" si="29"/>
        <v>582</v>
      </c>
      <c r="B585" s="87" t="str">
        <f t="shared" si="30"/>
        <v>TK.HQ882.2019</v>
      </c>
      <c r="C585" s="96" t="s">
        <v>1385</v>
      </c>
      <c r="D585" s="103">
        <v>757</v>
      </c>
      <c r="E585" s="111">
        <v>1602</v>
      </c>
      <c r="F585" s="98">
        <v>108000</v>
      </c>
      <c r="G585" s="98"/>
      <c r="H585" s="99" t="s">
        <v>26</v>
      </c>
      <c r="I585" s="106" t="s">
        <v>1390</v>
      </c>
      <c r="J585" s="103" t="s">
        <v>1391</v>
      </c>
      <c r="K585" s="97" t="str">
        <f t="shared" si="28"/>
        <v>19CN</v>
      </c>
      <c r="L585" s="110"/>
      <c r="M585" s="100"/>
    </row>
    <row r="586" spans="1:13" ht="17" x14ac:dyDescent="0.2">
      <c r="A586" s="17">
        <f t="shared" si="29"/>
        <v>583</v>
      </c>
      <c r="B586" s="87" t="str">
        <f t="shared" si="30"/>
        <v>TK.HQ882.2020</v>
      </c>
      <c r="C586" s="96" t="s">
        <v>1385</v>
      </c>
      <c r="D586" s="103">
        <v>757</v>
      </c>
      <c r="E586" s="111">
        <v>1602</v>
      </c>
      <c r="F586" s="98">
        <v>108000</v>
      </c>
      <c r="G586" s="98"/>
      <c r="H586" s="99" t="s">
        <v>27</v>
      </c>
      <c r="I586" s="106" t="s">
        <v>1390</v>
      </c>
      <c r="J586" s="103" t="s">
        <v>1391</v>
      </c>
      <c r="K586" s="97" t="str">
        <f t="shared" si="28"/>
        <v>20CN</v>
      </c>
      <c r="L586" s="110"/>
      <c r="M586" s="100"/>
    </row>
    <row r="587" spans="1:13" ht="17" x14ac:dyDescent="0.2">
      <c r="A587" s="17">
        <f t="shared" si="29"/>
        <v>584</v>
      </c>
      <c r="B587" s="87" t="str">
        <f t="shared" si="30"/>
        <v>TK.HQ882.2021</v>
      </c>
      <c r="C587" s="96" t="s">
        <v>1385</v>
      </c>
      <c r="D587" s="103">
        <v>757</v>
      </c>
      <c r="E587" s="111">
        <v>1602</v>
      </c>
      <c r="F587" s="98">
        <v>108000</v>
      </c>
      <c r="G587" s="98"/>
      <c r="H587" s="99" t="s">
        <v>28</v>
      </c>
      <c r="I587" s="106" t="s">
        <v>1390</v>
      </c>
      <c r="J587" s="103" t="s">
        <v>1391</v>
      </c>
      <c r="K587" s="97" t="str">
        <f t="shared" si="28"/>
        <v>21CN</v>
      </c>
      <c r="L587" s="110"/>
      <c r="M587" s="100"/>
    </row>
    <row r="588" spans="1:13" ht="17" x14ac:dyDescent="0.2">
      <c r="A588" s="17">
        <f t="shared" si="29"/>
        <v>585</v>
      </c>
      <c r="B588" s="87" t="str">
        <f t="shared" si="30"/>
        <v>TK.HQ883.2019</v>
      </c>
      <c r="C588" s="96">
        <v>8589826639</v>
      </c>
      <c r="D588" s="103">
        <v>757</v>
      </c>
      <c r="E588" s="111">
        <v>1602</v>
      </c>
      <c r="F588" s="98">
        <v>69642</v>
      </c>
      <c r="G588" s="98"/>
      <c r="H588" s="99" t="s">
        <v>26</v>
      </c>
      <c r="I588" s="106" t="s">
        <v>1392</v>
      </c>
      <c r="J588" s="103" t="s">
        <v>1393</v>
      </c>
      <c r="K588" s="97" t="str">
        <f t="shared" si="28"/>
        <v>19CN</v>
      </c>
      <c r="L588" s="110"/>
      <c r="M588" s="100"/>
    </row>
    <row r="589" spans="1:13" ht="17" x14ac:dyDescent="0.2">
      <c r="A589" s="17">
        <f t="shared" si="29"/>
        <v>586</v>
      </c>
      <c r="B589" s="87" t="str">
        <f t="shared" si="30"/>
        <v>TK.HQ883.2020</v>
      </c>
      <c r="C589" s="96">
        <v>8589826639</v>
      </c>
      <c r="D589" s="103">
        <v>757</v>
      </c>
      <c r="E589" s="111">
        <v>1602</v>
      </c>
      <c r="F589" s="98">
        <v>119386</v>
      </c>
      <c r="G589" s="98"/>
      <c r="H589" s="99" t="s">
        <v>27</v>
      </c>
      <c r="I589" s="106" t="s">
        <v>1392</v>
      </c>
      <c r="J589" s="103" t="s">
        <v>1393</v>
      </c>
      <c r="K589" s="97" t="str">
        <f t="shared" si="28"/>
        <v>20CN</v>
      </c>
      <c r="L589" s="110"/>
      <c r="M589" s="100"/>
    </row>
    <row r="590" spans="1:13" ht="17" x14ac:dyDescent="0.2">
      <c r="A590" s="17">
        <f t="shared" si="29"/>
        <v>587</v>
      </c>
      <c r="B590" s="87" t="str">
        <f t="shared" si="30"/>
        <v>TK.HQ883.2021</v>
      </c>
      <c r="C590" s="96">
        <v>8589826639</v>
      </c>
      <c r="D590" s="103">
        <v>757</v>
      </c>
      <c r="E590" s="111">
        <v>1602</v>
      </c>
      <c r="F590" s="98">
        <v>119386</v>
      </c>
      <c r="G590" s="98"/>
      <c r="H590" s="99" t="s">
        <v>28</v>
      </c>
      <c r="I590" s="106" t="s">
        <v>1392</v>
      </c>
      <c r="J590" s="103" t="s">
        <v>1393</v>
      </c>
      <c r="K590" s="97" t="str">
        <f t="shared" si="28"/>
        <v>21CN</v>
      </c>
      <c r="L590" s="110"/>
      <c r="M590" s="100"/>
    </row>
    <row r="591" spans="1:13" ht="17" x14ac:dyDescent="0.2">
      <c r="A591" s="17">
        <f t="shared" si="29"/>
        <v>588</v>
      </c>
      <c r="B591" s="87" t="str">
        <f t="shared" si="30"/>
        <v>TK.HQ884.2022</v>
      </c>
      <c r="C591" s="96">
        <v>8347320917</v>
      </c>
      <c r="D591" s="103">
        <v>757</v>
      </c>
      <c r="E591" s="111">
        <v>1602</v>
      </c>
      <c r="F591" s="98">
        <v>-46818</v>
      </c>
      <c r="G591" s="98"/>
      <c r="H591" s="99" t="s">
        <v>29</v>
      </c>
      <c r="I591" s="106" t="s">
        <v>1394</v>
      </c>
      <c r="J591" s="103" t="s">
        <v>1395</v>
      </c>
      <c r="K591" s="97" t="str">
        <f t="shared" si="28"/>
        <v>22CN</v>
      </c>
      <c r="L591" s="110"/>
      <c r="M591" s="100"/>
    </row>
    <row r="592" spans="1:13" s="41" customFormat="1" ht="17" x14ac:dyDescent="0.2">
      <c r="A592" s="17">
        <f t="shared" si="29"/>
        <v>589</v>
      </c>
      <c r="B592" s="87" t="str">
        <f t="shared" si="30"/>
        <v>TK.HQ885.2024</v>
      </c>
      <c r="C592" s="118">
        <v>8758886586</v>
      </c>
      <c r="D592" s="119">
        <v>757</v>
      </c>
      <c r="E592" s="120">
        <v>1602</v>
      </c>
      <c r="F592" s="121">
        <v>-30550</v>
      </c>
      <c r="G592" s="121"/>
      <c r="H592" s="122" t="s">
        <v>821</v>
      </c>
      <c r="I592" s="123"/>
      <c r="J592" s="119" t="s">
        <v>1417</v>
      </c>
      <c r="K592" s="97" t="str">
        <f t="shared" si="28"/>
        <v>24CN</v>
      </c>
      <c r="L592" s="110"/>
      <c r="M592" s="125"/>
    </row>
    <row r="593" spans="1:13" ht="17" x14ac:dyDescent="0.2">
      <c r="A593" s="17">
        <f t="shared" si="29"/>
        <v>590</v>
      </c>
      <c r="B593" s="87" t="str">
        <f t="shared" si="30"/>
        <v>TK.HQ886.2022</v>
      </c>
      <c r="C593" s="96">
        <v>8370876734</v>
      </c>
      <c r="D593" s="103">
        <v>757</v>
      </c>
      <c r="E593" s="111">
        <v>1602</v>
      </c>
      <c r="F593" s="98">
        <v>-160875</v>
      </c>
      <c r="G593" s="98"/>
      <c r="H593" s="99" t="s">
        <v>29</v>
      </c>
      <c r="I593" s="106"/>
      <c r="J593" s="103" t="s">
        <v>1418</v>
      </c>
      <c r="K593" s="97" t="str">
        <f t="shared" si="28"/>
        <v>22CN</v>
      </c>
      <c r="L593" s="110"/>
      <c r="M593" s="100"/>
    </row>
    <row r="594" spans="1:13" ht="17" x14ac:dyDescent="0.2">
      <c r="A594" s="17">
        <f t="shared" si="29"/>
        <v>591</v>
      </c>
      <c r="B594" s="87" t="str">
        <f t="shared" si="30"/>
        <v>TK.HQ887.2021</v>
      </c>
      <c r="C594" s="96">
        <v>8420789448</v>
      </c>
      <c r="D594" s="103">
        <v>757</v>
      </c>
      <c r="E594" s="111">
        <v>1602</v>
      </c>
      <c r="F594" s="98">
        <v>155250</v>
      </c>
      <c r="G594" s="98"/>
      <c r="H594" s="99" t="s">
        <v>28</v>
      </c>
      <c r="I594" s="106"/>
      <c r="J594" s="103" t="s">
        <v>1419</v>
      </c>
      <c r="K594" s="97" t="str">
        <f t="shared" si="28"/>
        <v>21CN</v>
      </c>
      <c r="L594" s="110"/>
      <c r="M594" s="100"/>
    </row>
    <row r="595" spans="1:13" ht="17" x14ac:dyDescent="0.2">
      <c r="A595" s="17">
        <f t="shared" si="29"/>
        <v>592</v>
      </c>
      <c r="B595" s="87" t="str">
        <f t="shared" si="30"/>
        <v>TK.HQ888.2023</v>
      </c>
      <c r="C595" s="96">
        <v>8803144229</v>
      </c>
      <c r="D595" s="103">
        <v>757</v>
      </c>
      <c r="E595" s="111">
        <v>1602</v>
      </c>
      <c r="F595" s="98">
        <v>-104606</v>
      </c>
      <c r="G595" s="98"/>
      <c r="H595" s="99" t="s">
        <v>30</v>
      </c>
      <c r="I595" s="106"/>
      <c r="J595" s="103" t="s">
        <v>1420</v>
      </c>
      <c r="K595" s="97" t="str">
        <f t="shared" si="28"/>
        <v>23CN</v>
      </c>
      <c r="L595" s="110"/>
      <c r="M595" s="100"/>
    </row>
    <row r="596" spans="1:13" ht="17" x14ac:dyDescent="0.2">
      <c r="A596" s="17">
        <f t="shared" si="29"/>
        <v>593</v>
      </c>
      <c r="B596" s="87" t="str">
        <f t="shared" si="30"/>
        <v>TK.HQ889.2022</v>
      </c>
      <c r="C596" s="96" t="s">
        <v>1416</v>
      </c>
      <c r="D596" s="103">
        <v>757</v>
      </c>
      <c r="E596" s="111">
        <v>1602</v>
      </c>
      <c r="F596" s="98">
        <v>-59775</v>
      </c>
      <c r="G596" s="98"/>
      <c r="H596" s="99" t="s">
        <v>29</v>
      </c>
      <c r="I596" s="106"/>
      <c r="J596" s="103" t="s">
        <v>1421</v>
      </c>
      <c r="K596" s="97" t="str">
        <f t="shared" si="28"/>
        <v>22CN</v>
      </c>
      <c r="L596" s="110"/>
      <c r="M596" s="100"/>
    </row>
    <row r="597" spans="1:13" ht="17" x14ac:dyDescent="0.2">
      <c r="A597" s="17">
        <f t="shared" si="29"/>
        <v>594</v>
      </c>
      <c r="B597" s="87" t="str">
        <f t="shared" si="30"/>
        <v>TK.HQ890.2023</v>
      </c>
      <c r="C597" s="96">
        <v>8584085070</v>
      </c>
      <c r="D597" s="103">
        <v>757</v>
      </c>
      <c r="E597" s="111">
        <v>1602</v>
      </c>
      <c r="F597" s="98">
        <v>-146449</v>
      </c>
      <c r="G597" s="98"/>
      <c r="H597" s="99" t="s">
        <v>30</v>
      </c>
      <c r="I597" s="106"/>
      <c r="J597" s="103" t="s">
        <v>1422</v>
      </c>
      <c r="K597" s="97" t="str">
        <f t="shared" si="28"/>
        <v>23CN</v>
      </c>
      <c r="L597" s="110"/>
      <c r="M597" s="100"/>
    </row>
    <row r="598" spans="1:13" ht="17" x14ac:dyDescent="0.2">
      <c r="A598" s="17">
        <f t="shared" si="29"/>
        <v>595</v>
      </c>
      <c r="B598" s="87" t="str">
        <f t="shared" si="30"/>
        <v>TK.HQ891.2018</v>
      </c>
      <c r="C598" s="96">
        <v>8777426062</v>
      </c>
      <c r="D598" s="103">
        <v>757</v>
      </c>
      <c r="E598" s="111">
        <v>1602</v>
      </c>
      <c r="F598" s="98">
        <v>49796</v>
      </c>
      <c r="G598" s="98"/>
      <c r="H598" s="99" t="s">
        <v>25</v>
      </c>
      <c r="I598" s="106"/>
      <c r="J598" s="103" t="s">
        <v>1423</v>
      </c>
      <c r="K598" s="97" t="str">
        <f t="shared" si="28"/>
        <v>18CN</v>
      </c>
      <c r="L598" s="110"/>
      <c r="M598" s="100"/>
    </row>
    <row r="599" spans="1:13" ht="17" x14ac:dyDescent="0.2">
      <c r="A599" s="17">
        <f t="shared" si="29"/>
        <v>596</v>
      </c>
      <c r="B599" s="87" t="str">
        <f t="shared" si="30"/>
        <v>TK.HQ891.2019</v>
      </c>
      <c r="C599" s="96">
        <v>8777426062</v>
      </c>
      <c r="D599" s="103">
        <v>757</v>
      </c>
      <c r="E599" s="111">
        <v>1602</v>
      </c>
      <c r="F599" s="98">
        <v>85365</v>
      </c>
      <c r="G599" s="98"/>
      <c r="H599" s="99" t="s">
        <v>26</v>
      </c>
      <c r="I599" s="106"/>
      <c r="J599" s="103" t="s">
        <v>1423</v>
      </c>
      <c r="K599" s="97" t="str">
        <f t="shared" si="28"/>
        <v>19CN</v>
      </c>
      <c r="L599" s="110"/>
      <c r="M599" s="100"/>
    </row>
    <row r="600" spans="1:13" ht="17" x14ac:dyDescent="0.2">
      <c r="A600" s="17">
        <f t="shared" si="29"/>
        <v>597</v>
      </c>
      <c r="B600" s="87" t="str">
        <f t="shared" si="30"/>
        <v>TK.HQ891.2020</v>
      </c>
      <c r="C600" s="96">
        <v>8777426062</v>
      </c>
      <c r="D600" s="103">
        <v>757</v>
      </c>
      <c r="E600" s="111">
        <v>1602</v>
      </c>
      <c r="F600" s="98">
        <v>85365</v>
      </c>
      <c r="G600" s="98"/>
      <c r="H600" s="99" t="s">
        <v>27</v>
      </c>
      <c r="I600" s="106"/>
      <c r="J600" s="103" t="s">
        <v>1423</v>
      </c>
      <c r="K600" s="97" t="str">
        <f t="shared" si="28"/>
        <v>20CN</v>
      </c>
      <c r="L600" s="110"/>
      <c r="M600" s="100"/>
    </row>
    <row r="601" spans="1:13" ht="17" x14ac:dyDescent="0.2">
      <c r="A601" s="17">
        <f t="shared" si="29"/>
        <v>598</v>
      </c>
      <c r="B601" s="87" t="str">
        <f t="shared" si="30"/>
        <v>TK.HQ891.2021</v>
      </c>
      <c r="C601" s="96">
        <v>8777426062</v>
      </c>
      <c r="D601" s="103">
        <v>757</v>
      </c>
      <c r="E601" s="111">
        <v>1602</v>
      </c>
      <c r="F601" s="98">
        <v>85365</v>
      </c>
      <c r="G601" s="98"/>
      <c r="H601" s="99" t="s">
        <v>28</v>
      </c>
      <c r="I601" s="106"/>
      <c r="J601" s="103" t="s">
        <v>1423</v>
      </c>
      <c r="K601" s="97" t="str">
        <f t="shared" si="28"/>
        <v>21CN</v>
      </c>
      <c r="L601" s="110"/>
      <c r="M601" s="100"/>
    </row>
    <row r="602" spans="1:13" s="41" customFormat="1" ht="17" x14ac:dyDescent="0.2">
      <c r="A602" s="17">
        <f t="shared" si="29"/>
        <v>599</v>
      </c>
      <c r="B602" s="87" t="str">
        <f t="shared" si="30"/>
        <v>TK.HQ892.2023</v>
      </c>
      <c r="C602" s="118">
        <v>8114466582</v>
      </c>
      <c r="D602" s="119">
        <v>757</v>
      </c>
      <c r="E602" s="120">
        <v>1602</v>
      </c>
      <c r="F602" s="121">
        <v>-221870</v>
      </c>
      <c r="G602" s="121"/>
      <c r="H602" s="122" t="s">
        <v>30</v>
      </c>
      <c r="I602" s="123" t="s">
        <v>1498</v>
      </c>
      <c r="J602" s="119" t="s">
        <v>1430</v>
      </c>
      <c r="K602" s="97" t="str">
        <f t="shared" si="28"/>
        <v>23CN</v>
      </c>
      <c r="L602" s="110"/>
      <c r="M602" s="125"/>
    </row>
    <row r="603" spans="1:13" ht="17" x14ac:dyDescent="0.2">
      <c r="A603" s="17">
        <f t="shared" si="29"/>
        <v>600</v>
      </c>
      <c r="B603" s="87" t="str">
        <f t="shared" si="30"/>
        <v>TK.HQ893.2020</v>
      </c>
      <c r="C603" s="96">
        <v>8071169222</v>
      </c>
      <c r="D603" s="103">
        <v>757</v>
      </c>
      <c r="E603" s="111">
        <v>1602</v>
      </c>
      <c r="F603" s="98">
        <v>219175</v>
      </c>
      <c r="G603" s="98"/>
      <c r="H603" s="99" t="s">
        <v>27</v>
      </c>
      <c r="I603" s="106" t="s">
        <v>1499</v>
      </c>
      <c r="J603" s="103" t="s">
        <v>1431</v>
      </c>
      <c r="K603" s="97" t="str">
        <f t="shared" si="28"/>
        <v>20CN</v>
      </c>
      <c r="L603" s="110"/>
      <c r="M603" s="100"/>
    </row>
    <row r="604" spans="1:13" ht="17" x14ac:dyDescent="0.2">
      <c r="A604" s="17">
        <f t="shared" si="29"/>
        <v>601</v>
      </c>
      <c r="B604" s="87" t="str">
        <f t="shared" si="30"/>
        <v>TK.HQ893.2021</v>
      </c>
      <c r="C604" s="96">
        <v>8071169222</v>
      </c>
      <c r="D604" s="103">
        <v>757</v>
      </c>
      <c r="E604" s="111">
        <v>1602</v>
      </c>
      <c r="F604" s="98">
        <v>239100</v>
      </c>
      <c r="G604" s="98"/>
      <c r="H604" s="99" t="s">
        <v>28</v>
      </c>
      <c r="I604" s="106" t="s">
        <v>1499</v>
      </c>
      <c r="J604" s="103" t="s">
        <v>1431</v>
      </c>
      <c r="K604" s="97" t="str">
        <f t="shared" si="28"/>
        <v>21CN</v>
      </c>
      <c r="L604" s="110"/>
      <c r="M604" s="100"/>
    </row>
    <row r="605" spans="1:13" ht="17" x14ac:dyDescent="0.2">
      <c r="A605" s="17">
        <f t="shared" si="29"/>
        <v>602</v>
      </c>
      <c r="B605" s="87" t="str">
        <f t="shared" si="30"/>
        <v>TK.HQ894.2018</v>
      </c>
      <c r="C605" s="96">
        <v>4000404056</v>
      </c>
      <c r="D605" s="103">
        <v>757</v>
      </c>
      <c r="E605" s="111">
        <v>1602</v>
      </c>
      <c r="F605" s="98">
        <v>7453</v>
      </c>
      <c r="G605" s="98"/>
      <c r="H605" s="99" t="s">
        <v>25</v>
      </c>
      <c r="I605" s="106" t="s">
        <v>1500</v>
      </c>
      <c r="J605" s="103" t="s">
        <v>1432</v>
      </c>
      <c r="K605" s="97" t="str">
        <f t="shared" si="28"/>
        <v>18CN</v>
      </c>
      <c r="L605" s="110"/>
      <c r="M605" s="100"/>
    </row>
    <row r="606" spans="1:13" ht="17" x14ac:dyDescent="0.2">
      <c r="A606" s="17">
        <f t="shared" si="29"/>
        <v>603</v>
      </c>
      <c r="B606" s="87" t="str">
        <f t="shared" si="30"/>
        <v>TK.HQ894.2019</v>
      </c>
      <c r="C606" s="96">
        <v>4000404056</v>
      </c>
      <c r="D606" s="103">
        <v>757</v>
      </c>
      <c r="E606" s="111">
        <v>1602</v>
      </c>
      <c r="F606" s="98">
        <v>89430</v>
      </c>
      <c r="G606" s="98"/>
      <c r="H606" s="99" t="s">
        <v>26</v>
      </c>
      <c r="I606" s="106" t="s">
        <v>1500</v>
      </c>
      <c r="J606" s="103" t="s">
        <v>1432</v>
      </c>
      <c r="K606" s="97" t="str">
        <f t="shared" si="28"/>
        <v>19CN</v>
      </c>
      <c r="L606" s="110"/>
      <c r="M606" s="100"/>
    </row>
    <row r="607" spans="1:13" ht="17" x14ac:dyDescent="0.2">
      <c r="A607" s="17">
        <f t="shared" si="29"/>
        <v>604</v>
      </c>
      <c r="B607" s="87" t="str">
        <f t="shared" si="30"/>
        <v>TK.HQ894.2020</v>
      </c>
      <c r="C607" s="96">
        <v>4000404056</v>
      </c>
      <c r="D607" s="103">
        <v>757</v>
      </c>
      <c r="E607" s="111">
        <v>1602</v>
      </c>
      <c r="F607" s="98">
        <v>89430</v>
      </c>
      <c r="G607" s="98"/>
      <c r="H607" s="99" t="s">
        <v>27</v>
      </c>
      <c r="I607" s="106" t="s">
        <v>1500</v>
      </c>
      <c r="J607" s="103" t="s">
        <v>1432</v>
      </c>
      <c r="K607" s="97" t="str">
        <f t="shared" si="28"/>
        <v>20CN</v>
      </c>
      <c r="L607" s="110"/>
      <c r="M607" s="100"/>
    </row>
    <row r="608" spans="1:13" ht="17" x14ac:dyDescent="0.2">
      <c r="A608" s="17">
        <f t="shared" si="29"/>
        <v>605</v>
      </c>
      <c r="B608" s="87" t="str">
        <f t="shared" si="30"/>
        <v>TK.HQ894.2021</v>
      </c>
      <c r="C608" s="96">
        <v>4000404056</v>
      </c>
      <c r="D608" s="103">
        <v>757</v>
      </c>
      <c r="E608" s="111">
        <v>1602</v>
      </c>
      <c r="F608" s="98">
        <v>89430</v>
      </c>
      <c r="G608" s="98"/>
      <c r="H608" s="99" t="s">
        <v>28</v>
      </c>
      <c r="I608" s="106" t="s">
        <v>1500</v>
      </c>
      <c r="J608" s="103" t="s">
        <v>1432</v>
      </c>
      <c r="K608" s="97" t="str">
        <f t="shared" si="28"/>
        <v>21CN</v>
      </c>
      <c r="L608" s="110"/>
      <c r="M608" s="100"/>
    </row>
    <row r="609" spans="1:13" ht="17" x14ac:dyDescent="0.2">
      <c r="A609" s="17">
        <f t="shared" si="29"/>
        <v>606</v>
      </c>
      <c r="B609" s="87" t="str">
        <f t="shared" si="30"/>
        <v>TK.HQ895.2022</v>
      </c>
      <c r="C609" s="96">
        <v>8276377512</v>
      </c>
      <c r="D609" s="103">
        <v>757</v>
      </c>
      <c r="E609" s="111">
        <v>1602</v>
      </c>
      <c r="F609" s="98">
        <v>-41843</v>
      </c>
      <c r="G609" s="98"/>
      <c r="H609" s="99" t="s">
        <v>29</v>
      </c>
      <c r="I609" s="106" t="s">
        <v>1501</v>
      </c>
      <c r="J609" s="103" t="s">
        <v>1433</v>
      </c>
      <c r="K609" s="97" t="str">
        <f t="shared" si="28"/>
        <v>22CN</v>
      </c>
      <c r="L609" s="110"/>
      <c r="M609" s="100"/>
    </row>
    <row r="610" spans="1:13" ht="17" x14ac:dyDescent="0.2">
      <c r="A610" s="17">
        <f t="shared" si="29"/>
        <v>607</v>
      </c>
      <c r="B610" s="87" t="str">
        <f t="shared" si="30"/>
        <v>TK.HQ896.2019</v>
      </c>
      <c r="C610" s="96">
        <v>4000596213</v>
      </c>
      <c r="D610" s="103">
        <v>757</v>
      </c>
      <c r="E610" s="111">
        <v>1602</v>
      </c>
      <c r="F610" s="98">
        <v>79700</v>
      </c>
      <c r="G610" s="98"/>
      <c r="H610" s="99" t="s">
        <v>26</v>
      </c>
      <c r="I610" s="106" t="s">
        <v>1502</v>
      </c>
      <c r="J610" s="103" t="s">
        <v>1434</v>
      </c>
      <c r="K610" s="97" t="str">
        <f t="shared" si="28"/>
        <v>19CN</v>
      </c>
      <c r="L610" s="110"/>
      <c r="M610" s="100"/>
    </row>
    <row r="611" spans="1:13" ht="17" x14ac:dyDescent="0.2">
      <c r="A611" s="17">
        <f t="shared" si="29"/>
        <v>608</v>
      </c>
      <c r="B611" s="87" t="str">
        <f t="shared" si="30"/>
        <v>TK.HQ896.2020</v>
      </c>
      <c r="C611" s="96">
        <v>4000596213</v>
      </c>
      <c r="D611" s="103">
        <v>757</v>
      </c>
      <c r="E611" s="111">
        <v>1602</v>
      </c>
      <c r="F611" s="98">
        <v>239100</v>
      </c>
      <c r="G611" s="98"/>
      <c r="H611" s="99" t="s">
        <v>27</v>
      </c>
      <c r="I611" s="106" t="s">
        <v>1502</v>
      </c>
      <c r="J611" s="103" t="s">
        <v>1434</v>
      </c>
      <c r="K611" s="97" t="str">
        <f t="shared" si="28"/>
        <v>20CN</v>
      </c>
      <c r="L611" s="110"/>
      <c r="M611" s="100"/>
    </row>
    <row r="612" spans="1:13" ht="17" x14ac:dyDescent="0.2">
      <c r="A612" s="17">
        <f t="shared" si="29"/>
        <v>609</v>
      </c>
      <c r="B612" s="87" t="str">
        <f t="shared" si="30"/>
        <v>TK.HQ896.2021</v>
      </c>
      <c r="C612" s="96">
        <v>4000596213</v>
      </c>
      <c r="D612" s="103">
        <v>757</v>
      </c>
      <c r="E612" s="111">
        <v>1602</v>
      </c>
      <c r="F612" s="98">
        <v>239100</v>
      </c>
      <c r="G612" s="98"/>
      <c r="H612" s="99" t="s">
        <v>28</v>
      </c>
      <c r="I612" s="106" t="s">
        <v>1502</v>
      </c>
      <c r="J612" s="103" t="s">
        <v>1434</v>
      </c>
      <c r="K612" s="97" t="str">
        <f t="shared" si="28"/>
        <v>21CN</v>
      </c>
      <c r="L612" s="110"/>
      <c r="M612" s="100"/>
    </row>
    <row r="613" spans="1:13" ht="17" x14ac:dyDescent="0.2">
      <c r="A613" s="17">
        <f t="shared" si="29"/>
        <v>610</v>
      </c>
      <c r="B613" s="87" t="str">
        <f t="shared" si="30"/>
        <v>TK.HQ897.2022</v>
      </c>
      <c r="C613" s="96" t="s">
        <v>1424</v>
      </c>
      <c r="D613" s="103">
        <v>757</v>
      </c>
      <c r="E613" s="111">
        <v>1602</v>
      </c>
      <c r="F613" s="98">
        <v>-39850</v>
      </c>
      <c r="G613" s="98"/>
      <c r="H613" s="99" t="s">
        <v>29</v>
      </c>
      <c r="I613" s="106" t="s">
        <v>1503</v>
      </c>
      <c r="J613" s="103" t="s">
        <v>1435</v>
      </c>
      <c r="K613" s="97" t="str">
        <f t="shared" si="28"/>
        <v>22CN</v>
      </c>
      <c r="L613" s="110"/>
      <c r="M613" s="100"/>
    </row>
    <row r="614" spans="1:13" ht="17" x14ac:dyDescent="0.2">
      <c r="A614" s="17">
        <f t="shared" si="29"/>
        <v>611</v>
      </c>
      <c r="B614" s="87" t="str">
        <f t="shared" si="30"/>
        <v>TK.HQ898.2022</v>
      </c>
      <c r="C614" s="96">
        <v>8121750474</v>
      </c>
      <c r="D614" s="103">
        <v>757</v>
      </c>
      <c r="E614" s="111">
        <v>1602</v>
      </c>
      <c r="F614" s="98">
        <v>-46624</v>
      </c>
      <c r="G614" s="98"/>
      <c r="H614" s="99" t="s">
        <v>29</v>
      </c>
      <c r="I614" s="106" t="s">
        <v>1504</v>
      </c>
      <c r="J614" s="103" t="s">
        <v>1436</v>
      </c>
      <c r="K614" s="97" t="str">
        <f t="shared" si="28"/>
        <v>22CN</v>
      </c>
      <c r="L614" s="110"/>
      <c r="M614" s="100"/>
    </row>
    <row r="615" spans="1:13" ht="17" x14ac:dyDescent="0.2">
      <c r="A615" s="17">
        <f t="shared" si="29"/>
        <v>612</v>
      </c>
      <c r="B615" s="87" t="str">
        <f t="shared" si="30"/>
        <v>TK.HQ899.2022</v>
      </c>
      <c r="C615" s="96">
        <v>8547862924</v>
      </c>
      <c r="D615" s="103">
        <v>757</v>
      </c>
      <c r="E615" s="111">
        <v>1602</v>
      </c>
      <c r="F615" s="98">
        <v>-10079</v>
      </c>
      <c r="G615" s="98"/>
      <c r="H615" s="99" t="s">
        <v>29</v>
      </c>
      <c r="I615" s="106" t="s">
        <v>1505</v>
      </c>
      <c r="J615" s="103" t="s">
        <v>1437</v>
      </c>
      <c r="K615" s="97" t="str">
        <f t="shared" si="28"/>
        <v>22CN</v>
      </c>
      <c r="L615" s="110"/>
      <c r="M615" s="100"/>
    </row>
    <row r="616" spans="1:13" ht="17" x14ac:dyDescent="0.2">
      <c r="A616" s="17">
        <f t="shared" si="29"/>
        <v>613</v>
      </c>
      <c r="B616" s="87" t="str">
        <f t="shared" si="30"/>
        <v>TK.HQ900.2022</v>
      </c>
      <c r="C616" s="96">
        <v>8114498552</v>
      </c>
      <c r="D616" s="103">
        <v>757</v>
      </c>
      <c r="E616" s="111">
        <v>1602</v>
      </c>
      <c r="F616" s="98">
        <v>-44359</v>
      </c>
      <c r="G616" s="98"/>
      <c r="H616" s="99" t="s">
        <v>29</v>
      </c>
      <c r="I616" s="106" t="s">
        <v>1506</v>
      </c>
      <c r="J616" s="103" t="s">
        <v>1438</v>
      </c>
      <c r="K616" s="97" t="str">
        <f t="shared" si="28"/>
        <v>22CN</v>
      </c>
      <c r="L616" s="110"/>
      <c r="M616" s="100"/>
    </row>
    <row r="617" spans="1:13" ht="17" x14ac:dyDescent="0.2">
      <c r="A617" s="17">
        <f t="shared" si="29"/>
        <v>614</v>
      </c>
      <c r="B617" s="87" t="str">
        <f t="shared" si="30"/>
        <v>TK.HQ901.2023</v>
      </c>
      <c r="C617" s="96">
        <v>8150648041</v>
      </c>
      <c r="D617" s="103">
        <v>757</v>
      </c>
      <c r="E617" s="111">
        <v>1602</v>
      </c>
      <c r="F617" s="98">
        <v>-42993</v>
      </c>
      <c r="G617" s="98"/>
      <c r="H617" s="99" t="s">
        <v>30</v>
      </c>
      <c r="I617" s="106" t="s">
        <v>1507</v>
      </c>
      <c r="J617" s="103" t="s">
        <v>1439</v>
      </c>
      <c r="K617" s="97" t="str">
        <f t="shared" si="28"/>
        <v>23CN</v>
      </c>
      <c r="L617" s="110"/>
      <c r="M617" s="100"/>
    </row>
    <row r="618" spans="1:13" ht="17" x14ac:dyDescent="0.2">
      <c r="A618" s="17">
        <f t="shared" si="29"/>
        <v>615</v>
      </c>
      <c r="B618" s="87" t="str">
        <f t="shared" si="30"/>
        <v>TK.HQ902.2023</v>
      </c>
      <c r="C618" s="96">
        <v>8150648041</v>
      </c>
      <c r="D618" s="103">
        <v>757</v>
      </c>
      <c r="E618" s="111">
        <v>1602</v>
      </c>
      <c r="F618" s="98">
        <v>-44198</v>
      </c>
      <c r="G618" s="98"/>
      <c r="H618" s="99" t="s">
        <v>30</v>
      </c>
      <c r="I618" s="106" t="s">
        <v>1508</v>
      </c>
      <c r="J618" s="103" t="s">
        <v>1440</v>
      </c>
      <c r="K618" s="97" t="str">
        <f t="shared" si="28"/>
        <v>23CN</v>
      </c>
      <c r="L618" s="110"/>
      <c r="M618" s="100"/>
    </row>
    <row r="619" spans="1:13" ht="17" x14ac:dyDescent="0.2">
      <c r="A619" s="17">
        <f t="shared" si="29"/>
        <v>616</v>
      </c>
      <c r="B619" s="87" t="str">
        <f t="shared" si="30"/>
        <v>TK.HQ903.2022</v>
      </c>
      <c r="C619" s="96">
        <v>8092426946</v>
      </c>
      <c r="D619" s="103">
        <v>757</v>
      </c>
      <c r="E619" s="111">
        <v>1602</v>
      </c>
      <c r="F619" s="98">
        <v>-62764</v>
      </c>
      <c r="G619" s="98"/>
      <c r="H619" s="99" t="s">
        <v>29</v>
      </c>
      <c r="I619" s="106" t="s">
        <v>1509</v>
      </c>
      <c r="J619" s="103" t="s">
        <v>1441</v>
      </c>
      <c r="K619" s="97" t="str">
        <f t="shared" si="28"/>
        <v>22CN</v>
      </c>
      <c r="L619" s="110"/>
      <c r="M619" s="100"/>
    </row>
    <row r="620" spans="1:13" ht="17" x14ac:dyDescent="0.2">
      <c r="A620" s="17">
        <f t="shared" si="29"/>
        <v>617</v>
      </c>
      <c r="B620" s="87" t="str">
        <f t="shared" si="30"/>
        <v>TK.HQ904.2022</v>
      </c>
      <c r="C620" s="96">
        <v>8420607313</v>
      </c>
      <c r="D620" s="103">
        <v>757</v>
      </c>
      <c r="E620" s="111">
        <v>1602</v>
      </c>
      <c r="F620" s="98">
        <v>-220570</v>
      </c>
      <c r="G620" s="98"/>
      <c r="H620" s="99" t="s">
        <v>29</v>
      </c>
      <c r="I620" s="106" t="s">
        <v>1510</v>
      </c>
      <c r="J620" s="103" t="s">
        <v>1442</v>
      </c>
      <c r="K620" s="97" t="str">
        <f t="shared" ref="K620:K683" si="31">RIGHT(H620,2)&amp;"CN"</f>
        <v>22CN</v>
      </c>
      <c r="L620" s="110"/>
      <c r="M620" s="100"/>
    </row>
    <row r="621" spans="1:13" ht="17" x14ac:dyDescent="0.2">
      <c r="A621" s="17">
        <f t="shared" si="29"/>
        <v>618</v>
      </c>
      <c r="B621" s="87" t="str">
        <f t="shared" si="30"/>
        <v>TK.HQ905.2018</v>
      </c>
      <c r="C621" s="96" t="s">
        <v>1519</v>
      </c>
      <c r="D621" s="103">
        <v>757</v>
      </c>
      <c r="E621" s="111">
        <v>1602</v>
      </c>
      <c r="F621" s="98">
        <f>F622*8/12</f>
        <v>41600</v>
      </c>
      <c r="G621" s="98"/>
      <c r="H621" s="99" t="s">
        <v>25</v>
      </c>
      <c r="I621" s="106" t="s">
        <v>1521</v>
      </c>
      <c r="J621" s="103" t="s">
        <v>1520</v>
      </c>
      <c r="K621" s="97" t="str">
        <f t="shared" si="31"/>
        <v>18CN</v>
      </c>
      <c r="L621" s="110"/>
      <c r="M621" s="100"/>
    </row>
    <row r="622" spans="1:13" ht="17" x14ac:dyDescent="0.2">
      <c r="A622" s="17">
        <f t="shared" si="29"/>
        <v>619</v>
      </c>
      <c r="B622" s="87" t="str">
        <f t="shared" si="30"/>
        <v>TK.HQ905.2019</v>
      </c>
      <c r="C622" s="96" t="s">
        <v>1519</v>
      </c>
      <c r="D622" s="103">
        <v>757</v>
      </c>
      <c r="E622" s="111">
        <v>1602</v>
      </c>
      <c r="F622" s="98">
        <v>62400</v>
      </c>
      <c r="G622" s="98"/>
      <c r="H622" s="99" t="s">
        <v>26</v>
      </c>
      <c r="I622" s="106" t="s">
        <v>1521</v>
      </c>
      <c r="J622" s="103" t="s">
        <v>1520</v>
      </c>
      <c r="K622" s="97" t="str">
        <f t="shared" si="31"/>
        <v>19CN</v>
      </c>
      <c r="L622" s="110"/>
      <c r="M622" s="100"/>
    </row>
    <row r="623" spans="1:13" ht="17" x14ac:dyDescent="0.2">
      <c r="A623" s="17">
        <f t="shared" si="29"/>
        <v>620</v>
      </c>
      <c r="B623" s="87" t="str">
        <f t="shared" si="30"/>
        <v>TK.HQ905.2020</v>
      </c>
      <c r="C623" s="96" t="s">
        <v>1519</v>
      </c>
      <c r="D623" s="103">
        <v>757</v>
      </c>
      <c r="E623" s="111">
        <v>1602</v>
      </c>
      <c r="F623" s="98">
        <v>62400</v>
      </c>
      <c r="G623" s="98"/>
      <c r="H623" s="99" t="s">
        <v>27</v>
      </c>
      <c r="I623" s="106" t="s">
        <v>1521</v>
      </c>
      <c r="J623" s="103" t="s">
        <v>1520</v>
      </c>
      <c r="K623" s="97" t="str">
        <f t="shared" si="31"/>
        <v>20CN</v>
      </c>
      <c r="L623" s="110"/>
      <c r="M623" s="100"/>
    </row>
    <row r="624" spans="1:13" ht="17" x14ac:dyDescent="0.2">
      <c r="A624" s="17">
        <f t="shared" si="29"/>
        <v>621</v>
      </c>
      <c r="B624" s="87" t="str">
        <f t="shared" si="30"/>
        <v>TK.HQ905.2021</v>
      </c>
      <c r="C624" s="96" t="s">
        <v>1519</v>
      </c>
      <c r="D624" s="103">
        <v>757</v>
      </c>
      <c r="E624" s="111">
        <v>1602</v>
      </c>
      <c r="F624" s="98">
        <v>62400</v>
      </c>
      <c r="G624" s="98"/>
      <c r="H624" s="99" t="s">
        <v>28</v>
      </c>
      <c r="I624" s="106" t="s">
        <v>1521</v>
      </c>
      <c r="J624" s="103" t="s">
        <v>1520</v>
      </c>
      <c r="K624" s="97" t="str">
        <f t="shared" si="31"/>
        <v>21CN</v>
      </c>
      <c r="L624" s="110"/>
      <c r="M624" s="100"/>
    </row>
    <row r="625" spans="1:13" ht="17" x14ac:dyDescent="0.2">
      <c r="A625" s="17">
        <f t="shared" si="29"/>
        <v>622</v>
      </c>
      <c r="B625" s="87" t="str">
        <f t="shared" si="30"/>
        <v>TK.HQ906.2019</v>
      </c>
      <c r="C625" s="96">
        <v>8092426946</v>
      </c>
      <c r="D625" s="103">
        <v>757</v>
      </c>
      <c r="E625" s="111">
        <v>1602</v>
      </c>
      <c r="F625" s="98">
        <v>64024</v>
      </c>
      <c r="G625" s="98"/>
      <c r="H625" s="99" t="s">
        <v>26</v>
      </c>
      <c r="I625" s="106" t="s">
        <v>1511</v>
      </c>
      <c r="J625" s="103" t="s">
        <v>1443</v>
      </c>
      <c r="K625" s="97" t="str">
        <f t="shared" si="31"/>
        <v>19CN</v>
      </c>
      <c r="L625" s="110"/>
      <c r="M625" s="100"/>
    </row>
    <row r="626" spans="1:13" ht="17" x14ac:dyDescent="0.2">
      <c r="A626" s="17">
        <f t="shared" si="29"/>
        <v>623</v>
      </c>
      <c r="B626" s="87" t="str">
        <f t="shared" si="30"/>
        <v>TK.HQ906.2020</v>
      </c>
      <c r="C626" s="96">
        <v>8092426946</v>
      </c>
      <c r="D626" s="103">
        <v>757</v>
      </c>
      <c r="E626" s="111">
        <v>1602</v>
      </c>
      <c r="F626" s="98">
        <v>85365</v>
      </c>
      <c r="G626" s="98"/>
      <c r="H626" s="99" t="s">
        <v>27</v>
      </c>
      <c r="I626" s="106" t="s">
        <v>1511</v>
      </c>
      <c r="J626" s="103" t="s">
        <v>1443</v>
      </c>
      <c r="K626" s="97" t="str">
        <f t="shared" si="31"/>
        <v>20CN</v>
      </c>
      <c r="L626" s="110"/>
      <c r="M626" s="100"/>
    </row>
    <row r="627" spans="1:13" ht="17" x14ac:dyDescent="0.2">
      <c r="A627" s="17">
        <f t="shared" si="29"/>
        <v>624</v>
      </c>
      <c r="B627" s="87" t="str">
        <f t="shared" si="30"/>
        <v>TK.HQ906.2021</v>
      </c>
      <c r="C627" s="96">
        <v>8092426946</v>
      </c>
      <c r="D627" s="103">
        <v>757</v>
      </c>
      <c r="E627" s="111">
        <v>1602</v>
      </c>
      <c r="F627" s="98">
        <v>85365</v>
      </c>
      <c r="G627" s="98"/>
      <c r="H627" s="99" t="s">
        <v>28</v>
      </c>
      <c r="I627" s="106" t="s">
        <v>1511</v>
      </c>
      <c r="J627" s="103" t="s">
        <v>1443</v>
      </c>
      <c r="K627" s="97" t="str">
        <f t="shared" si="31"/>
        <v>21CN</v>
      </c>
      <c r="L627" s="110"/>
      <c r="M627" s="100"/>
    </row>
    <row r="628" spans="1:13" ht="17" x14ac:dyDescent="0.2">
      <c r="A628" s="17">
        <f t="shared" si="29"/>
        <v>625</v>
      </c>
      <c r="B628" s="87" t="str">
        <f t="shared" si="30"/>
        <v>TK.HQ907.2019</v>
      </c>
      <c r="C628" s="96">
        <v>8092426946</v>
      </c>
      <c r="D628" s="103">
        <v>757</v>
      </c>
      <c r="E628" s="111">
        <v>1602</v>
      </c>
      <c r="F628" s="98">
        <v>64024</v>
      </c>
      <c r="G628" s="98"/>
      <c r="H628" s="99" t="s">
        <v>26</v>
      </c>
      <c r="I628" s="106" t="s">
        <v>1512</v>
      </c>
      <c r="J628" s="103" t="s">
        <v>1444</v>
      </c>
      <c r="K628" s="97" t="str">
        <f t="shared" si="31"/>
        <v>19CN</v>
      </c>
      <c r="L628" s="110"/>
      <c r="M628" s="100"/>
    </row>
    <row r="629" spans="1:13" ht="17" x14ac:dyDescent="0.2">
      <c r="A629" s="17">
        <f t="shared" si="29"/>
        <v>626</v>
      </c>
      <c r="B629" s="87" t="str">
        <f t="shared" si="30"/>
        <v>TK.HQ907.2020</v>
      </c>
      <c r="C629" s="96">
        <v>8092426946</v>
      </c>
      <c r="D629" s="103">
        <v>757</v>
      </c>
      <c r="E629" s="111">
        <v>1602</v>
      </c>
      <c r="F629" s="98">
        <v>85365</v>
      </c>
      <c r="G629" s="98"/>
      <c r="H629" s="99" t="s">
        <v>27</v>
      </c>
      <c r="I629" s="106" t="s">
        <v>1512</v>
      </c>
      <c r="J629" s="103" t="s">
        <v>1444</v>
      </c>
      <c r="K629" s="97" t="str">
        <f t="shared" si="31"/>
        <v>20CN</v>
      </c>
      <c r="L629" s="110"/>
      <c r="M629" s="100"/>
    </row>
    <row r="630" spans="1:13" ht="17" x14ac:dyDescent="0.2">
      <c r="A630" s="17">
        <f t="shared" si="29"/>
        <v>627</v>
      </c>
      <c r="B630" s="87" t="str">
        <f t="shared" si="30"/>
        <v>TK.HQ907.2021</v>
      </c>
      <c r="C630" s="96">
        <v>8092426946</v>
      </c>
      <c r="D630" s="103">
        <v>757</v>
      </c>
      <c r="E630" s="111">
        <v>1602</v>
      </c>
      <c r="F630" s="98">
        <v>85365</v>
      </c>
      <c r="G630" s="98"/>
      <c r="H630" s="99" t="s">
        <v>28</v>
      </c>
      <c r="I630" s="106" t="s">
        <v>1512</v>
      </c>
      <c r="J630" s="103" t="s">
        <v>1444</v>
      </c>
      <c r="K630" s="97" t="str">
        <f t="shared" si="31"/>
        <v>21CN</v>
      </c>
      <c r="L630" s="110"/>
      <c r="M630" s="100"/>
    </row>
    <row r="631" spans="1:13" ht="17" x14ac:dyDescent="0.2">
      <c r="A631" s="17">
        <f t="shared" si="29"/>
        <v>628</v>
      </c>
      <c r="B631" s="87" t="str">
        <f t="shared" si="30"/>
        <v>TK.HQ908.2019</v>
      </c>
      <c r="C631" s="96">
        <v>8011843239</v>
      </c>
      <c r="D631" s="103">
        <v>757</v>
      </c>
      <c r="E631" s="111">
        <v>1602</v>
      </c>
      <c r="F631" s="98">
        <v>33600</v>
      </c>
      <c r="G631" s="98"/>
      <c r="H631" s="99" t="s">
        <v>26</v>
      </c>
      <c r="I631" s="98" t="s">
        <v>1522</v>
      </c>
      <c r="J631" s="103" t="s">
        <v>1523</v>
      </c>
      <c r="K631" s="97" t="str">
        <f t="shared" si="31"/>
        <v>19CN</v>
      </c>
      <c r="L631" s="110"/>
      <c r="M631" s="100"/>
    </row>
    <row r="632" spans="1:13" ht="17" x14ac:dyDescent="0.2">
      <c r="A632" s="17">
        <f t="shared" si="29"/>
        <v>629</v>
      </c>
      <c r="B632" s="87" t="str">
        <f t="shared" si="30"/>
        <v>TK.HQ908.2020</v>
      </c>
      <c r="C632" s="96">
        <v>8011843239</v>
      </c>
      <c r="D632" s="103">
        <v>757</v>
      </c>
      <c r="E632" s="111">
        <v>1602</v>
      </c>
      <c r="F632" s="98">
        <v>67200</v>
      </c>
      <c r="G632" s="98"/>
      <c r="H632" s="99" t="s">
        <v>27</v>
      </c>
      <c r="I632" s="98" t="s">
        <v>1522</v>
      </c>
      <c r="J632" s="103" t="s">
        <v>1523</v>
      </c>
      <c r="K632" s="97" t="str">
        <f t="shared" si="31"/>
        <v>20CN</v>
      </c>
      <c r="L632" s="110"/>
      <c r="M632" s="100"/>
    </row>
    <row r="633" spans="1:13" ht="17" x14ac:dyDescent="0.2">
      <c r="A633" s="17">
        <f t="shared" si="29"/>
        <v>630</v>
      </c>
      <c r="B633" s="87" t="str">
        <f t="shared" si="30"/>
        <v>TK.HQ908.2021</v>
      </c>
      <c r="C633" s="96">
        <v>8011843239</v>
      </c>
      <c r="D633" s="103">
        <v>757</v>
      </c>
      <c r="E633" s="111">
        <v>1602</v>
      </c>
      <c r="F633" s="98">
        <v>67200</v>
      </c>
      <c r="G633" s="98"/>
      <c r="H633" s="99" t="s">
        <v>28</v>
      </c>
      <c r="I633" s="98" t="s">
        <v>1522</v>
      </c>
      <c r="J633" s="103" t="s">
        <v>1523</v>
      </c>
      <c r="K633" s="97" t="str">
        <f t="shared" si="31"/>
        <v>21CN</v>
      </c>
      <c r="L633" s="110"/>
      <c r="M633" s="100"/>
    </row>
    <row r="634" spans="1:13" ht="17" x14ac:dyDescent="0.2">
      <c r="A634" s="17">
        <f t="shared" si="29"/>
        <v>631</v>
      </c>
      <c r="B634" s="87" t="str">
        <f t="shared" si="30"/>
        <v>TK.HQ909.2021</v>
      </c>
      <c r="C634" s="96">
        <v>3200290301</v>
      </c>
      <c r="D634" s="103">
        <v>757</v>
      </c>
      <c r="E634" s="111">
        <v>1602</v>
      </c>
      <c r="F634" s="98">
        <v>18348</v>
      </c>
      <c r="G634" s="98"/>
      <c r="H634" s="99" t="s">
        <v>28</v>
      </c>
      <c r="I634" s="106" t="s">
        <v>1513</v>
      </c>
      <c r="J634" s="103" t="s">
        <v>1445</v>
      </c>
      <c r="K634" s="97" t="str">
        <f t="shared" si="31"/>
        <v>21CN</v>
      </c>
      <c r="L634" s="110"/>
      <c r="M634" s="100"/>
    </row>
    <row r="635" spans="1:13" ht="17" x14ac:dyDescent="0.2">
      <c r="A635" s="17">
        <f t="shared" si="29"/>
        <v>632</v>
      </c>
      <c r="B635" s="87" t="str">
        <f t="shared" si="30"/>
        <v>TK.HQ910.2023</v>
      </c>
      <c r="C635" s="96" t="s">
        <v>1425</v>
      </c>
      <c r="D635" s="103">
        <v>757</v>
      </c>
      <c r="E635" s="111">
        <v>1602</v>
      </c>
      <c r="F635" s="98">
        <v>-75088</v>
      </c>
      <c r="G635" s="98"/>
      <c r="H635" s="99" t="s">
        <v>30</v>
      </c>
      <c r="I635" s="106" t="s">
        <v>1514</v>
      </c>
      <c r="J635" s="103" t="s">
        <v>1446</v>
      </c>
      <c r="K635" s="97" t="str">
        <f t="shared" si="31"/>
        <v>23CN</v>
      </c>
      <c r="L635" s="110"/>
      <c r="M635" s="100"/>
    </row>
    <row r="636" spans="1:13" ht="17" x14ac:dyDescent="0.2">
      <c r="A636" s="17">
        <f t="shared" si="29"/>
        <v>633</v>
      </c>
      <c r="B636" s="87" t="str">
        <f t="shared" si="30"/>
        <v>TK.HQ911.2020</v>
      </c>
      <c r="C636" s="96">
        <v>8348454222</v>
      </c>
      <c r="D636" s="103">
        <v>757</v>
      </c>
      <c r="E636" s="111">
        <v>1602</v>
      </c>
      <c r="F636" s="98">
        <v>31776</v>
      </c>
      <c r="G636" s="98"/>
      <c r="H636" s="99" t="s">
        <v>27</v>
      </c>
      <c r="I636" s="106" t="s">
        <v>1515</v>
      </c>
      <c r="J636" s="103" t="s">
        <v>1447</v>
      </c>
      <c r="K636" s="97" t="str">
        <f t="shared" si="31"/>
        <v>20CN</v>
      </c>
      <c r="L636" s="110"/>
      <c r="M636" s="100"/>
    </row>
    <row r="637" spans="1:13" ht="17" x14ac:dyDescent="0.2">
      <c r="A637" s="17">
        <f t="shared" si="29"/>
        <v>634</v>
      </c>
      <c r="B637" s="87" t="str">
        <f t="shared" si="30"/>
        <v>TK.HQ911.2021</v>
      </c>
      <c r="C637" s="96">
        <v>8348454222</v>
      </c>
      <c r="D637" s="103">
        <v>757</v>
      </c>
      <c r="E637" s="111">
        <v>1602</v>
      </c>
      <c r="F637" s="98">
        <v>381317</v>
      </c>
      <c r="G637" s="98"/>
      <c r="H637" s="99" t="s">
        <v>28</v>
      </c>
      <c r="I637" s="106" t="s">
        <v>1515</v>
      </c>
      <c r="J637" s="103" t="s">
        <v>1447</v>
      </c>
      <c r="K637" s="97" t="str">
        <f t="shared" si="31"/>
        <v>21CN</v>
      </c>
      <c r="L637" s="110"/>
      <c r="M637" s="100"/>
    </row>
    <row r="638" spans="1:13" ht="17" x14ac:dyDescent="0.2">
      <c r="A638" s="17">
        <f t="shared" si="29"/>
        <v>635</v>
      </c>
      <c r="B638" s="87" t="str">
        <f t="shared" si="30"/>
        <v>TK.HQ912.2022</v>
      </c>
      <c r="C638" s="96">
        <v>8042320849</v>
      </c>
      <c r="D638" s="103">
        <v>757</v>
      </c>
      <c r="E638" s="111">
        <v>1602</v>
      </c>
      <c r="F638" s="98">
        <v>-37240</v>
      </c>
      <c r="G638" s="98"/>
      <c r="H638" s="99" t="s">
        <v>29</v>
      </c>
      <c r="I638" s="106" t="s">
        <v>1516</v>
      </c>
      <c r="J638" s="103" t="s">
        <v>1448</v>
      </c>
      <c r="K638" s="97" t="str">
        <f t="shared" si="31"/>
        <v>22CN</v>
      </c>
      <c r="L638" s="110"/>
      <c r="M638" s="100"/>
    </row>
    <row r="639" spans="1:13" ht="17" x14ac:dyDescent="0.2">
      <c r="A639" s="17">
        <f t="shared" si="29"/>
        <v>636</v>
      </c>
      <c r="B639" s="87" t="str">
        <f t="shared" si="30"/>
        <v>TK.HQ913.2022</v>
      </c>
      <c r="C639" s="96">
        <v>8042320849</v>
      </c>
      <c r="D639" s="103">
        <v>757</v>
      </c>
      <c r="E639" s="111">
        <v>1602</v>
      </c>
      <c r="F639" s="98">
        <v>-37240</v>
      </c>
      <c r="G639" s="98"/>
      <c r="H639" s="99" t="s">
        <v>29</v>
      </c>
      <c r="I639" s="106" t="s">
        <v>1517</v>
      </c>
      <c r="J639" s="103" t="s">
        <v>1449</v>
      </c>
      <c r="K639" s="97" t="str">
        <f t="shared" si="31"/>
        <v>22CN</v>
      </c>
      <c r="L639" s="110"/>
      <c r="M639" s="100"/>
    </row>
    <row r="640" spans="1:13" ht="17" x14ac:dyDescent="0.2">
      <c r="A640" s="17">
        <f t="shared" si="29"/>
        <v>637</v>
      </c>
      <c r="B640" s="87" t="str">
        <f t="shared" si="30"/>
        <v>TK.HQ914.2015</v>
      </c>
      <c r="C640" s="96">
        <v>8299478034</v>
      </c>
      <c r="D640" s="103">
        <v>757</v>
      </c>
      <c r="E640" s="111">
        <v>1602</v>
      </c>
      <c r="F640" s="98">
        <f>F641*1/2</f>
        <v>2345</v>
      </c>
      <c r="G640" s="98"/>
      <c r="H640" s="99" t="s">
        <v>12</v>
      </c>
      <c r="I640" s="106">
        <v>0</v>
      </c>
      <c r="J640" s="103" t="s">
        <v>1450</v>
      </c>
      <c r="K640" s="97" t="str">
        <f t="shared" si="31"/>
        <v>15CN</v>
      </c>
      <c r="L640" s="110"/>
      <c r="M640" s="100"/>
    </row>
    <row r="641" spans="1:13" ht="17" x14ac:dyDescent="0.2">
      <c r="A641" s="17">
        <f t="shared" si="29"/>
        <v>638</v>
      </c>
      <c r="B641" s="87" t="str">
        <f t="shared" si="30"/>
        <v>TK.HQ914.2016</v>
      </c>
      <c r="C641" s="96">
        <v>8299478034</v>
      </c>
      <c r="D641" s="103">
        <v>757</v>
      </c>
      <c r="E641" s="111">
        <v>1602</v>
      </c>
      <c r="F641" s="98">
        <v>4690</v>
      </c>
      <c r="G641" s="98"/>
      <c r="H641" s="99" t="s">
        <v>14</v>
      </c>
      <c r="I641" s="106">
        <v>0</v>
      </c>
      <c r="J641" s="103" t="s">
        <v>1450</v>
      </c>
      <c r="K641" s="97" t="str">
        <f t="shared" si="31"/>
        <v>16CN</v>
      </c>
      <c r="L641" s="110"/>
      <c r="M641" s="100"/>
    </row>
    <row r="642" spans="1:13" ht="17" x14ac:dyDescent="0.2">
      <c r="A642" s="17">
        <f t="shared" si="29"/>
        <v>639</v>
      </c>
      <c r="B642" s="87" t="str">
        <f t="shared" si="30"/>
        <v>TK.HQ914.2017</v>
      </c>
      <c r="C642" s="96">
        <v>8299478034</v>
      </c>
      <c r="D642" s="103">
        <v>757</v>
      </c>
      <c r="E642" s="111">
        <v>1602</v>
      </c>
      <c r="F642" s="98">
        <v>16414</v>
      </c>
      <c r="G642" s="98"/>
      <c r="H642" s="99" t="s">
        <v>24</v>
      </c>
      <c r="I642" s="106">
        <v>0</v>
      </c>
      <c r="J642" s="103" t="s">
        <v>1450</v>
      </c>
      <c r="K642" s="97" t="str">
        <f t="shared" si="31"/>
        <v>17CN</v>
      </c>
      <c r="L642" s="110"/>
      <c r="M642" s="100"/>
    </row>
    <row r="643" spans="1:13" ht="17" x14ac:dyDescent="0.2">
      <c r="A643" s="17">
        <f t="shared" si="29"/>
        <v>640</v>
      </c>
      <c r="B643" s="87" t="str">
        <f t="shared" si="30"/>
        <v>TK.HQ914.2018</v>
      </c>
      <c r="C643" s="96">
        <v>8299478034</v>
      </c>
      <c r="D643" s="103">
        <v>757</v>
      </c>
      <c r="E643" s="111">
        <v>1602</v>
      </c>
      <c r="F643" s="98">
        <v>16414</v>
      </c>
      <c r="G643" s="98"/>
      <c r="H643" s="99" t="s">
        <v>25</v>
      </c>
      <c r="I643" s="106">
        <v>0</v>
      </c>
      <c r="J643" s="103" t="s">
        <v>1450</v>
      </c>
      <c r="K643" s="97" t="str">
        <f t="shared" si="31"/>
        <v>18CN</v>
      </c>
      <c r="L643" s="110"/>
      <c r="M643" s="100"/>
    </row>
    <row r="644" spans="1:13" ht="17" x14ac:dyDescent="0.2">
      <c r="A644" s="17">
        <f t="shared" si="29"/>
        <v>641</v>
      </c>
      <c r="B644" s="87" t="str">
        <f t="shared" si="30"/>
        <v>TK.HQ914.2019</v>
      </c>
      <c r="C644" s="96">
        <v>8299478034</v>
      </c>
      <c r="D644" s="103">
        <v>757</v>
      </c>
      <c r="E644" s="111">
        <v>1602</v>
      </c>
      <c r="F644" s="98">
        <v>16414</v>
      </c>
      <c r="G644" s="98"/>
      <c r="H644" s="99" t="s">
        <v>26</v>
      </c>
      <c r="I644" s="106">
        <v>0</v>
      </c>
      <c r="J644" s="103" t="s">
        <v>1450</v>
      </c>
      <c r="K644" s="97" t="str">
        <f t="shared" si="31"/>
        <v>19CN</v>
      </c>
      <c r="L644" s="110"/>
      <c r="M644" s="100"/>
    </row>
    <row r="645" spans="1:13" ht="17" x14ac:dyDescent="0.2">
      <c r="A645" s="17">
        <f t="shared" si="29"/>
        <v>642</v>
      </c>
      <c r="B645" s="87" t="str">
        <f t="shared" si="30"/>
        <v>TK.HQ914.2020</v>
      </c>
      <c r="C645" s="96">
        <v>8299478034</v>
      </c>
      <c r="D645" s="103">
        <v>757</v>
      </c>
      <c r="E645" s="111">
        <v>1602</v>
      </c>
      <c r="F645" s="98">
        <v>16414</v>
      </c>
      <c r="G645" s="98"/>
      <c r="H645" s="99" t="s">
        <v>27</v>
      </c>
      <c r="I645" s="106">
        <v>0</v>
      </c>
      <c r="J645" s="103" t="s">
        <v>1450</v>
      </c>
      <c r="K645" s="97" t="str">
        <f t="shared" si="31"/>
        <v>20CN</v>
      </c>
      <c r="L645" s="110"/>
      <c r="M645" s="100"/>
    </row>
    <row r="646" spans="1:13" ht="17" x14ac:dyDescent="0.2">
      <c r="A646" s="17">
        <f t="shared" ref="A646:A709" si="32">A645+1</f>
        <v>643</v>
      </c>
      <c r="B646" s="87" t="str">
        <f t="shared" si="30"/>
        <v>TK.HQ914.2021</v>
      </c>
      <c r="C646" s="96">
        <v>8299478034</v>
      </c>
      <c r="D646" s="103">
        <v>757</v>
      </c>
      <c r="E646" s="111">
        <v>1602</v>
      </c>
      <c r="F646" s="98">
        <v>16414</v>
      </c>
      <c r="G646" s="98"/>
      <c r="H646" s="99" t="s">
        <v>28</v>
      </c>
      <c r="I646" s="106">
        <v>0</v>
      </c>
      <c r="J646" s="103" t="s">
        <v>1450</v>
      </c>
      <c r="K646" s="97" t="str">
        <f t="shared" si="31"/>
        <v>21CN</v>
      </c>
      <c r="L646" s="110"/>
      <c r="M646" s="100"/>
    </row>
    <row r="647" spans="1:13" ht="17" x14ac:dyDescent="0.2">
      <c r="A647" s="17">
        <f t="shared" si="32"/>
        <v>644</v>
      </c>
      <c r="B647" s="87" t="str">
        <f t="shared" si="30"/>
        <v>TK.HQ915.2020</v>
      </c>
      <c r="C647" s="96">
        <v>8004689515</v>
      </c>
      <c r="D647" s="103">
        <v>757</v>
      </c>
      <c r="E647" s="111">
        <v>1602</v>
      </c>
      <c r="F647" s="98">
        <v>11364</v>
      </c>
      <c r="G647" s="98"/>
      <c r="H647" s="99" t="s">
        <v>27</v>
      </c>
      <c r="I647" s="106" t="s">
        <v>1518</v>
      </c>
      <c r="J647" s="103" t="s">
        <v>1451</v>
      </c>
      <c r="K647" s="97" t="str">
        <f t="shared" si="31"/>
        <v>20CN</v>
      </c>
      <c r="L647" s="110"/>
      <c r="M647" s="100"/>
    </row>
    <row r="648" spans="1:13" ht="17" x14ac:dyDescent="0.2">
      <c r="A648" s="17">
        <f t="shared" si="32"/>
        <v>645</v>
      </c>
      <c r="B648" s="87" t="str">
        <f t="shared" ref="B648:B711" si="33">"TK.HQ"&amp;IF(AND(C648=C647,J648=J647),MID(B647,6,3),MID(B647,6,3)+1)&amp;"."&amp;RIGHT(H648,4)</f>
        <v>TK.HQ915.2021</v>
      </c>
      <c r="C648" s="96">
        <v>8004689515</v>
      </c>
      <c r="D648" s="103">
        <v>757</v>
      </c>
      <c r="E648" s="111">
        <v>1602</v>
      </c>
      <c r="F648" s="98">
        <v>45456</v>
      </c>
      <c r="G648" s="98"/>
      <c r="H648" s="99" t="s">
        <v>28</v>
      </c>
      <c r="I648" s="106" t="s">
        <v>1518</v>
      </c>
      <c r="J648" s="103" t="s">
        <v>1451</v>
      </c>
      <c r="K648" s="97" t="str">
        <f t="shared" si="31"/>
        <v>21CN</v>
      </c>
      <c r="L648" s="110"/>
      <c r="M648" s="100"/>
    </row>
    <row r="649" spans="1:13" s="41" customFormat="1" ht="17" x14ac:dyDescent="0.2">
      <c r="A649" s="17">
        <f t="shared" si="32"/>
        <v>646</v>
      </c>
      <c r="B649" s="87" t="str">
        <f t="shared" si="33"/>
        <v>TK.HQ916.2012</v>
      </c>
      <c r="C649" s="118">
        <v>8873645652</v>
      </c>
      <c r="D649" s="119">
        <v>757</v>
      </c>
      <c r="E649" s="120">
        <v>1602</v>
      </c>
      <c r="F649" s="121">
        <v>0</v>
      </c>
      <c r="G649" s="121"/>
      <c r="H649" s="122" t="s">
        <v>18</v>
      </c>
      <c r="I649" s="123"/>
      <c r="J649" s="119" t="s">
        <v>1452</v>
      </c>
      <c r="K649" s="97" t="str">
        <f t="shared" si="31"/>
        <v>12CN</v>
      </c>
      <c r="L649" s="110"/>
      <c r="M649" s="125"/>
    </row>
    <row r="650" spans="1:13" ht="17" x14ac:dyDescent="0.2">
      <c r="A650" s="17">
        <f t="shared" si="32"/>
        <v>647</v>
      </c>
      <c r="B650" s="87" t="str">
        <f t="shared" si="33"/>
        <v>TK.HQ916.2013</v>
      </c>
      <c r="C650" s="96">
        <v>8873645652</v>
      </c>
      <c r="D650" s="103">
        <v>757</v>
      </c>
      <c r="E650" s="111">
        <v>1602</v>
      </c>
      <c r="F650" s="98">
        <v>0</v>
      </c>
      <c r="G650" s="98"/>
      <c r="H650" s="99" t="s">
        <v>21</v>
      </c>
      <c r="I650" s="106"/>
      <c r="J650" s="103" t="s">
        <v>1452</v>
      </c>
      <c r="K650" s="97" t="str">
        <f t="shared" si="31"/>
        <v>13CN</v>
      </c>
      <c r="L650" s="110"/>
      <c r="M650" s="100"/>
    </row>
    <row r="651" spans="1:13" ht="17" x14ac:dyDescent="0.2">
      <c r="A651" s="17">
        <f t="shared" si="32"/>
        <v>648</v>
      </c>
      <c r="B651" s="87" t="str">
        <f t="shared" si="33"/>
        <v>TK.HQ916.2014</v>
      </c>
      <c r="C651" s="96">
        <v>8873645652</v>
      </c>
      <c r="D651" s="103">
        <v>757</v>
      </c>
      <c r="E651" s="111">
        <v>1602</v>
      </c>
      <c r="F651" s="98">
        <v>0</v>
      </c>
      <c r="G651" s="98"/>
      <c r="H651" s="99" t="s">
        <v>15</v>
      </c>
      <c r="I651" s="106"/>
      <c r="J651" s="103" t="s">
        <v>1452</v>
      </c>
      <c r="K651" s="97" t="str">
        <f t="shared" si="31"/>
        <v>14CN</v>
      </c>
      <c r="L651" s="110"/>
      <c r="M651" s="100"/>
    </row>
    <row r="652" spans="1:13" ht="17" x14ac:dyDescent="0.2">
      <c r="A652" s="17">
        <f t="shared" si="32"/>
        <v>649</v>
      </c>
      <c r="B652" s="87" t="str">
        <f t="shared" si="33"/>
        <v>TK.HQ916.2015</v>
      </c>
      <c r="C652" s="96">
        <v>8873645652</v>
      </c>
      <c r="D652" s="103">
        <v>757</v>
      </c>
      <c r="E652" s="111">
        <v>1602</v>
      </c>
      <c r="F652" s="98">
        <v>0</v>
      </c>
      <c r="G652" s="98"/>
      <c r="H652" s="99" t="s">
        <v>12</v>
      </c>
      <c r="I652" s="106"/>
      <c r="J652" s="103" t="s">
        <v>1452</v>
      </c>
      <c r="K652" s="97" t="str">
        <f t="shared" si="31"/>
        <v>15CN</v>
      </c>
      <c r="L652" s="110"/>
      <c r="M652" s="100"/>
    </row>
    <row r="653" spans="1:13" ht="17" x14ac:dyDescent="0.2">
      <c r="A653" s="17">
        <f t="shared" si="32"/>
        <v>650</v>
      </c>
      <c r="B653" s="87" t="str">
        <f t="shared" si="33"/>
        <v>TK.HQ916.2016</v>
      </c>
      <c r="C653" s="96">
        <v>8873645652</v>
      </c>
      <c r="D653" s="103">
        <v>757</v>
      </c>
      <c r="E653" s="111">
        <v>1602</v>
      </c>
      <c r="F653" s="98">
        <v>0</v>
      </c>
      <c r="G653" s="98"/>
      <c r="H653" s="99" t="s">
        <v>14</v>
      </c>
      <c r="I653" s="106"/>
      <c r="J653" s="103" t="s">
        <v>1452</v>
      </c>
      <c r="K653" s="97" t="str">
        <f t="shared" si="31"/>
        <v>16CN</v>
      </c>
      <c r="L653" s="110"/>
      <c r="M653" s="100"/>
    </row>
    <row r="654" spans="1:13" ht="17" x14ac:dyDescent="0.2">
      <c r="A654" s="17">
        <f t="shared" si="32"/>
        <v>651</v>
      </c>
      <c r="B654" s="87" t="str">
        <f t="shared" si="33"/>
        <v>TK.HQ916.2017</v>
      </c>
      <c r="C654" s="96">
        <v>8873645652</v>
      </c>
      <c r="D654" s="103">
        <v>757</v>
      </c>
      <c r="E654" s="111">
        <v>1602</v>
      </c>
      <c r="F654" s="98">
        <v>72800</v>
      </c>
      <c r="G654" s="98"/>
      <c r="H654" s="99" t="s">
        <v>24</v>
      </c>
      <c r="I654" s="106"/>
      <c r="J654" s="103" t="s">
        <v>1452</v>
      </c>
      <c r="K654" s="97" t="str">
        <f t="shared" si="31"/>
        <v>17CN</v>
      </c>
      <c r="L654" s="110"/>
      <c r="M654" s="100"/>
    </row>
    <row r="655" spans="1:13" ht="17" x14ac:dyDescent="0.2">
      <c r="A655" s="17">
        <f t="shared" si="32"/>
        <v>652</v>
      </c>
      <c r="B655" s="87" t="str">
        <f t="shared" si="33"/>
        <v>TK.HQ916.2018</v>
      </c>
      <c r="C655" s="96">
        <v>8873645652</v>
      </c>
      <c r="D655" s="103">
        <v>757</v>
      </c>
      <c r="E655" s="111">
        <v>1602</v>
      </c>
      <c r="F655" s="98">
        <v>72800</v>
      </c>
      <c r="G655" s="98"/>
      <c r="H655" s="99" t="s">
        <v>25</v>
      </c>
      <c r="I655" s="106"/>
      <c r="J655" s="103" t="s">
        <v>1452</v>
      </c>
      <c r="K655" s="97" t="str">
        <f t="shared" si="31"/>
        <v>18CN</v>
      </c>
      <c r="L655" s="110"/>
      <c r="M655" s="100"/>
    </row>
    <row r="656" spans="1:13" ht="17" x14ac:dyDescent="0.2">
      <c r="A656" s="17">
        <f t="shared" si="32"/>
        <v>653</v>
      </c>
      <c r="B656" s="87" t="str">
        <f t="shared" si="33"/>
        <v>TK.HQ916.2019</v>
      </c>
      <c r="C656" s="96">
        <v>8873645652</v>
      </c>
      <c r="D656" s="103">
        <v>757</v>
      </c>
      <c r="E656" s="111">
        <v>1602</v>
      </c>
      <c r="F656" s="98">
        <v>72800</v>
      </c>
      <c r="G656" s="98"/>
      <c r="H656" s="99" t="s">
        <v>26</v>
      </c>
      <c r="I656" s="106"/>
      <c r="J656" s="103" t="s">
        <v>1452</v>
      </c>
      <c r="K656" s="97" t="str">
        <f t="shared" si="31"/>
        <v>19CN</v>
      </c>
      <c r="L656" s="110"/>
      <c r="M656" s="100"/>
    </row>
    <row r="657" spans="1:13" ht="17" x14ac:dyDescent="0.2">
      <c r="A657" s="17">
        <f t="shared" si="32"/>
        <v>654</v>
      </c>
      <c r="B657" s="87" t="str">
        <f t="shared" si="33"/>
        <v>TK.HQ916.2020</v>
      </c>
      <c r="C657" s="96">
        <v>8873645652</v>
      </c>
      <c r="D657" s="103">
        <v>757</v>
      </c>
      <c r="E657" s="111">
        <v>1602</v>
      </c>
      <c r="F657" s="98">
        <v>72800</v>
      </c>
      <c r="G657" s="98"/>
      <c r="H657" s="99" t="s">
        <v>27</v>
      </c>
      <c r="I657" s="106"/>
      <c r="J657" s="103" t="s">
        <v>1452</v>
      </c>
      <c r="K657" s="97" t="str">
        <f t="shared" si="31"/>
        <v>20CN</v>
      </c>
      <c r="L657" s="110"/>
      <c r="M657" s="100"/>
    </row>
    <row r="658" spans="1:13" ht="17" x14ac:dyDescent="0.2">
      <c r="A658" s="17">
        <f t="shared" si="32"/>
        <v>655</v>
      </c>
      <c r="B658" s="87" t="str">
        <f t="shared" si="33"/>
        <v>TK.HQ916.2021</v>
      </c>
      <c r="C658" s="96">
        <v>8873645652</v>
      </c>
      <c r="D658" s="103">
        <v>757</v>
      </c>
      <c r="E658" s="111">
        <v>1602</v>
      </c>
      <c r="F658" s="98">
        <v>72800</v>
      </c>
      <c r="G658" s="98"/>
      <c r="H658" s="99" t="s">
        <v>28</v>
      </c>
      <c r="I658" s="106"/>
      <c r="J658" s="103" t="s">
        <v>1452</v>
      </c>
      <c r="K658" s="97" t="str">
        <f t="shared" si="31"/>
        <v>21CN</v>
      </c>
      <c r="L658" s="110"/>
      <c r="M658" s="100"/>
    </row>
    <row r="659" spans="1:13" ht="17" x14ac:dyDescent="0.2">
      <c r="A659" s="17">
        <f t="shared" si="32"/>
        <v>656</v>
      </c>
      <c r="B659" s="87" t="str">
        <f t="shared" si="33"/>
        <v>TK.HQ917.2019</v>
      </c>
      <c r="C659" s="96">
        <v>8874159253</v>
      </c>
      <c r="D659" s="103">
        <v>757</v>
      </c>
      <c r="E659" s="111">
        <v>1602</v>
      </c>
      <c r="F659" s="98">
        <v>3860</v>
      </c>
      <c r="G659" s="98"/>
      <c r="H659" s="99" t="s">
        <v>26</v>
      </c>
      <c r="I659" s="106"/>
      <c r="J659" s="103" t="s">
        <v>1453</v>
      </c>
      <c r="K659" s="97" t="str">
        <f t="shared" si="31"/>
        <v>19CN</v>
      </c>
      <c r="L659" s="110"/>
      <c r="M659" s="100"/>
    </row>
    <row r="660" spans="1:13" ht="17" x14ac:dyDescent="0.2">
      <c r="A660" s="17">
        <f t="shared" si="32"/>
        <v>657</v>
      </c>
      <c r="B660" s="87" t="str">
        <f t="shared" si="33"/>
        <v>TK.HQ917.2020</v>
      </c>
      <c r="C660" s="96">
        <v>8874159253</v>
      </c>
      <c r="D660" s="103">
        <v>757</v>
      </c>
      <c r="E660" s="111">
        <v>1602</v>
      </c>
      <c r="F660" s="98">
        <v>15439</v>
      </c>
      <c r="G660" s="98"/>
      <c r="H660" s="99" t="s">
        <v>27</v>
      </c>
      <c r="I660" s="106"/>
      <c r="J660" s="103" t="s">
        <v>1453</v>
      </c>
      <c r="K660" s="97" t="str">
        <f t="shared" si="31"/>
        <v>20CN</v>
      </c>
      <c r="L660" s="110"/>
      <c r="M660" s="100"/>
    </row>
    <row r="661" spans="1:13" ht="17" x14ac:dyDescent="0.2">
      <c r="A661" s="17">
        <f t="shared" si="32"/>
        <v>658</v>
      </c>
      <c r="B661" s="87" t="str">
        <f t="shared" si="33"/>
        <v>TK.HQ917.2021</v>
      </c>
      <c r="C661" s="96">
        <v>8874159253</v>
      </c>
      <c r="D661" s="103">
        <v>757</v>
      </c>
      <c r="E661" s="111">
        <v>1602</v>
      </c>
      <c r="F661" s="98">
        <v>15439</v>
      </c>
      <c r="G661" s="98"/>
      <c r="H661" s="99" t="s">
        <v>28</v>
      </c>
      <c r="I661" s="106"/>
      <c r="J661" s="103" t="s">
        <v>1453</v>
      </c>
      <c r="K661" s="97" t="str">
        <f t="shared" si="31"/>
        <v>21CN</v>
      </c>
      <c r="L661" s="110"/>
      <c r="M661" s="100"/>
    </row>
    <row r="662" spans="1:13" ht="17" x14ac:dyDescent="0.2">
      <c r="A662" s="17">
        <f t="shared" si="32"/>
        <v>659</v>
      </c>
      <c r="B662" s="87" t="str">
        <f t="shared" si="33"/>
        <v>TK.HQ918.2017</v>
      </c>
      <c r="C662" s="96">
        <v>8323251277</v>
      </c>
      <c r="D662" s="103">
        <v>757</v>
      </c>
      <c r="E662" s="111">
        <v>1602</v>
      </c>
      <c r="F662" s="98">
        <v>36000</v>
      </c>
      <c r="G662" s="98"/>
      <c r="H662" s="99" t="s">
        <v>24</v>
      </c>
      <c r="I662" s="106"/>
      <c r="J662" s="103" t="s">
        <v>1454</v>
      </c>
      <c r="K662" s="97" t="str">
        <f t="shared" si="31"/>
        <v>17CN</v>
      </c>
      <c r="L662" s="110"/>
      <c r="M662" s="100"/>
    </row>
    <row r="663" spans="1:13" ht="17" x14ac:dyDescent="0.2">
      <c r="A663" s="17">
        <f t="shared" si="32"/>
        <v>660</v>
      </c>
      <c r="B663" s="87" t="str">
        <f t="shared" si="33"/>
        <v>TK.HQ918.2018</v>
      </c>
      <c r="C663" s="96">
        <v>8323251277</v>
      </c>
      <c r="D663" s="103">
        <v>757</v>
      </c>
      <c r="E663" s="111">
        <v>1602</v>
      </c>
      <c r="F663" s="98">
        <v>43200</v>
      </c>
      <c r="G663" s="98"/>
      <c r="H663" s="99" t="s">
        <v>25</v>
      </c>
      <c r="I663" s="106"/>
      <c r="J663" s="103" t="s">
        <v>1454</v>
      </c>
      <c r="K663" s="97" t="str">
        <f t="shared" si="31"/>
        <v>18CN</v>
      </c>
      <c r="L663" s="110"/>
      <c r="M663" s="100"/>
    </row>
    <row r="664" spans="1:13" ht="17" x14ac:dyDescent="0.2">
      <c r="A664" s="17">
        <f t="shared" si="32"/>
        <v>661</v>
      </c>
      <c r="B664" s="87" t="str">
        <f t="shared" si="33"/>
        <v>TK.HQ918.2019</v>
      </c>
      <c r="C664" s="96">
        <v>8323251277</v>
      </c>
      <c r="D664" s="103">
        <v>757</v>
      </c>
      <c r="E664" s="111">
        <v>1602</v>
      </c>
      <c r="F664" s="98">
        <v>43200</v>
      </c>
      <c r="G664" s="98"/>
      <c r="H664" s="99" t="s">
        <v>26</v>
      </c>
      <c r="I664" s="106"/>
      <c r="J664" s="103" t="s">
        <v>1454</v>
      </c>
      <c r="K664" s="97" t="str">
        <f t="shared" si="31"/>
        <v>19CN</v>
      </c>
      <c r="L664" s="110"/>
      <c r="M664" s="100"/>
    </row>
    <row r="665" spans="1:13" ht="17" x14ac:dyDescent="0.2">
      <c r="A665" s="17">
        <f t="shared" si="32"/>
        <v>662</v>
      </c>
      <c r="B665" s="87" t="str">
        <f t="shared" si="33"/>
        <v>TK.HQ918.2020</v>
      </c>
      <c r="C665" s="96">
        <v>8323251277</v>
      </c>
      <c r="D665" s="103">
        <v>757</v>
      </c>
      <c r="E665" s="111">
        <v>1602</v>
      </c>
      <c r="F665" s="98">
        <v>43200</v>
      </c>
      <c r="G665" s="98"/>
      <c r="H665" s="99" t="s">
        <v>27</v>
      </c>
      <c r="I665" s="106"/>
      <c r="J665" s="103" t="s">
        <v>1454</v>
      </c>
      <c r="K665" s="97" t="str">
        <f t="shared" si="31"/>
        <v>20CN</v>
      </c>
      <c r="L665" s="110"/>
      <c r="M665" s="100"/>
    </row>
    <row r="666" spans="1:13" ht="17" x14ac:dyDescent="0.2">
      <c r="A666" s="17">
        <f t="shared" si="32"/>
        <v>663</v>
      </c>
      <c r="B666" s="87" t="str">
        <f t="shared" si="33"/>
        <v>TK.HQ918.2021</v>
      </c>
      <c r="C666" s="96">
        <v>8323251277</v>
      </c>
      <c r="D666" s="103">
        <v>757</v>
      </c>
      <c r="E666" s="111">
        <v>1602</v>
      </c>
      <c r="F666" s="98">
        <v>43200</v>
      </c>
      <c r="G666" s="98"/>
      <c r="H666" s="99" t="s">
        <v>28</v>
      </c>
      <c r="I666" s="106"/>
      <c r="J666" s="103" t="s">
        <v>1454</v>
      </c>
      <c r="K666" s="97" t="str">
        <f t="shared" si="31"/>
        <v>21CN</v>
      </c>
      <c r="L666" s="110"/>
      <c r="M666" s="100"/>
    </row>
    <row r="667" spans="1:13" ht="17" x14ac:dyDescent="0.2">
      <c r="A667" s="17">
        <f t="shared" si="32"/>
        <v>664</v>
      </c>
      <c r="B667" s="87" t="str">
        <f t="shared" si="33"/>
        <v>TK.HQ919.2021</v>
      </c>
      <c r="C667" s="96">
        <v>8537749253</v>
      </c>
      <c r="D667" s="103">
        <v>757</v>
      </c>
      <c r="E667" s="111">
        <v>1602</v>
      </c>
      <c r="F667" s="98">
        <v>159400</v>
      </c>
      <c r="G667" s="98"/>
      <c r="H667" s="99" t="s">
        <v>28</v>
      </c>
      <c r="I667" s="106"/>
      <c r="J667" s="103" t="s">
        <v>1455</v>
      </c>
      <c r="K667" s="97" t="str">
        <f t="shared" si="31"/>
        <v>21CN</v>
      </c>
      <c r="L667" s="110"/>
      <c r="M667" s="100"/>
    </row>
    <row r="668" spans="1:13" ht="17" x14ac:dyDescent="0.2">
      <c r="A668" s="17">
        <f t="shared" si="32"/>
        <v>665</v>
      </c>
      <c r="B668" s="87" t="str">
        <f t="shared" si="33"/>
        <v>TK.HQ920.2019</v>
      </c>
      <c r="C668" s="96" t="s">
        <v>1426</v>
      </c>
      <c r="D668" s="103">
        <v>757</v>
      </c>
      <c r="E668" s="111">
        <v>1602</v>
      </c>
      <c r="F668" s="98">
        <v>55043</v>
      </c>
      <c r="G668" s="98"/>
      <c r="H668" s="99" t="s">
        <v>26</v>
      </c>
      <c r="I668" s="106"/>
      <c r="J668" s="103" t="s">
        <v>1456</v>
      </c>
      <c r="K668" s="97" t="str">
        <f t="shared" si="31"/>
        <v>19CN</v>
      </c>
      <c r="L668" s="110"/>
      <c r="M668" s="100"/>
    </row>
    <row r="669" spans="1:13" ht="17" x14ac:dyDescent="0.2">
      <c r="A669" s="17">
        <f t="shared" si="32"/>
        <v>666</v>
      </c>
      <c r="B669" s="87" t="str">
        <f t="shared" si="33"/>
        <v>TK.HQ920.2020</v>
      </c>
      <c r="C669" s="96" t="s">
        <v>1426</v>
      </c>
      <c r="D669" s="103">
        <v>757</v>
      </c>
      <c r="E669" s="111">
        <v>1602</v>
      </c>
      <c r="F669" s="98">
        <v>110085</v>
      </c>
      <c r="G669" s="98"/>
      <c r="H669" s="99" t="s">
        <v>27</v>
      </c>
      <c r="I669" s="106"/>
      <c r="J669" s="103" t="s">
        <v>1456</v>
      </c>
      <c r="K669" s="97" t="str">
        <f t="shared" si="31"/>
        <v>20CN</v>
      </c>
      <c r="L669" s="110"/>
      <c r="M669" s="100"/>
    </row>
    <row r="670" spans="1:13" ht="17" x14ac:dyDescent="0.2">
      <c r="A670" s="17">
        <f t="shared" si="32"/>
        <v>667</v>
      </c>
      <c r="B670" s="87" t="str">
        <f t="shared" si="33"/>
        <v>TK.HQ920.2021</v>
      </c>
      <c r="C670" s="96" t="s">
        <v>1426</v>
      </c>
      <c r="D670" s="103">
        <v>757</v>
      </c>
      <c r="E670" s="111">
        <v>1602</v>
      </c>
      <c r="F670" s="98">
        <v>110085</v>
      </c>
      <c r="G670" s="98"/>
      <c r="H670" s="99" t="s">
        <v>28</v>
      </c>
      <c r="I670" s="106"/>
      <c r="J670" s="103" t="s">
        <v>1456</v>
      </c>
      <c r="K670" s="97" t="str">
        <f t="shared" si="31"/>
        <v>21CN</v>
      </c>
      <c r="L670" s="110"/>
      <c r="M670" s="100"/>
    </row>
    <row r="671" spans="1:13" ht="17" x14ac:dyDescent="0.2">
      <c r="A671" s="17">
        <f t="shared" si="32"/>
        <v>668</v>
      </c>
      <c r="B671" s="87" t="str">
        <f t="shared" si="33"/>
        <v>TK.HQ921.2018</v>
      </c>
      <c r="C671" s="96" t="s">
        <v>1427</v>
      </c>
      <c r="D671" s="103">
        <v>757</v>
      </c>
      <c r="E671" s="111">
        <v>1602</v>
      </c>
      <c r="F671" s="98">
        <v>28864</v>
      </c>
      <c r="G671" s="98"/>
      <c r="H671" s="99" t="s">
        <v>25</v>
      </c>
      <c r="I671" s="106"/>
      <c r="J671" s="103" t="s">
        <v>1457</v>
      </c>
      <c r="K671" s="97" t="str">
        <f t="shared" si="31"/>
        <v>18CN</v>
      </c>
      <c r="L671" s="110"/>
      <c r="M671" s="100"/>
    </row>
    <row r="672" spans="1:13" ht="17" x14ac:dyDescent="0.2">
      <c r="A672" s="17">
        <f t="shared" si="32"/>
        <v>669</v>
      </c>
      <c r="B672" s="87" t="str">
        <f t="shared" si="33"/>
        <v>TK.HQ921.2019</v>
      </c>
      <c r="C672" s="96" t="s">
        <v>1427</v>
      </c>
      <c r="D672" s="103">
        <v>757</v>
      </c>
      <c r="E672" s="111">
        <v>1602</v>
      </c>
      <c r="F672" s="98">
        <v>115455</v>
      </c>
      <c r="G672" s="98"/>
      <c r="H672" s="99" t="s">
        <v>26</v>
      </c>
      <c r="I672" s="106"/>
      <c r="J672" s="103" t="s">
        <v>1457</v>
      </c>
      <c r="K672" s="97" t="str">
        <f t="shared" si="31"/>
        <v>19CN</v>
      </c>
      <c r="L672" s="110"/>
      <c r="M672" s="100"/>
    </row>
    <row r="673" spans="1:13" ht="17" x14ac:dyDescent="0.2">
      <c r="A673" s="17">
        <f t="shared" si="32"/>
        <v>670</v>
      </c>
      <c r="B673" s="87" t="str">
        <f t="shared" si="33"/>
        <v>TK.HQ921.2020</v>
      </c>
      <c r="C673" s="96" t="s">
        <v>1427</v>
      </c>
      <c r="D673" s="103">
        <v>757</v>
      </c>
      <c r="E673" s="111">
        <v>1602</v>
      </c>
      <c r="F673" s="98">
        <v>115455</v>
      </c>
      <c r="G673" s="98"/>
      <c r="H673" s="99" t="s">
        <v>27</v>
      </c>
      <c r="I673" s="106"/>
      <c r="J673" s="103" t="s">
        <v>1457</v>
      </c>
      <c r="K673" s="97" t="str">
        <f t="shared" si="31"/>
        <v>20CN</v>
      </c>
      <c r="L673" s="110"/>
      <c r="M673" s="100"/>
    </row>
    <row r="674" spans="1:13" ht="17" x14ac:dyDescent="0.2">
      <c r="A674" s="17">
        <f t="shared" si="32"/>
        <v>671</v>
      </c>
      <c r="B674" s="87" t="str">
        <f t="shared" si="33"/>
        <v>TK.HQ921.2021</v>
      </c>
      <c r="C674" s="96" t="s">
        <v>1427</v>
      </c>
      <c r="D674" s="103">
        <v>757</v>
      </c>
      <c r="E674" s="111">
        <v>1602</v>
      </c>
      <c r="F674" s="98">
        <v>115455</v>
      </c>
      <c r="G674" s="98"/>
      <c r="H674" s="99" t="s">
        <v>28</v>
      </c>
      <c r="I674" s="106"/>
      <c r="J674" s="103" t="s">
        <v>1457</v>
      </c>
      <c r="K674" s="97" t="str">
        <f t="shared" si="31"/>
        <v>21CN</v>
      </c>
      <c r="L674" s="110"/>
      <c r="M674" s="100"/>
    </row>
    <row r="675" spans="1:13" ht="17" x14ac:dyDescent="0.2">
      <c r="A675" s="17">
        <f t="shared" si="32"/>
        <v>672</v>
      </c>
      <c r="B675" s="87" t="str">
        <f t="shared" si="33"/>
        <v>TK.HQ922.2023</v>
      </c>
      <c r="C675" s="96">
        <v>8007312394</v>
      </c>
      <c r="D675" s="103">
        <v>757</v>
      </c>
      <c r="E675" s="111">
        <v>1602</v>
      </c>
      <c r="F675" s="98">
        <v>-43875</v>
      </c>
      <c r="G675" s="98"/>
      <c r="H675" s="99" t="s">
        <v>30</v>
      </c>
      <c r="I675" s="106"/>
      <c r="J675" s="103" t="s">
        <v>1458</v>
      </c>
      <c r="K675" s="97" t="str">
        <f t="shared" si="31"/>
        <v>23CN</v>
      </c>
      <c r="L675" s="110"/>
      <c r="M675" s="100"/>
    </row>
    <row r="676" spans="1:13" ht="17" x14ac:dyDescent="0.2">
      <c r="A676" s="17">
        <f t="shared" si="32"/>
        <v>673</v>
      </c>
      <c r="B676" s="87" t="str">
        <f t="shared" si="33"/>
        <v>TK.HQ923.2022</v>
      </c>
      <c r="C676" s="96">
        <v>8097635213</v>
      </c>
      <c r="D676" s="103">
        <v>757</v>
      </c>
      <c r="E676" s="111">
        <v>1602</v>
      </c>
      <c r="F676" s="98">
        <v>-20921</v>
      </c>
      <c r="G676" s="98"/>
      <c r="H676" s="99" t="s">
        <v>29</v>
      </c>
      <c r="I676" s="106"/>
      <c r="J676" s="103" t="s">
        <v>1459</v>
      </c>
      <c r="K676" s="97" t="str">
        <f t="shared" si="31"/>
        <v>22CN</v>
      </c>
      <c r="L676" s="110"/>
      <c r="M676" s="100"/>
    </row>
    <row r="677" spans="1:13" ht="17" x14ac:dyDescent="0.2">
      <c r="A677" s="17">
        <f t="shared" si="32"/>
        <v>674</v>
      </c>
      <c r="B677" s="87" t="str">
        <f t="shared" si="33"/>
        <v>TK.HQ924.2019</v>
      </c>
      <c r="C677" s="96">
        <v>8048466160</v>
      </c>
      <c r="D677" s="103">
        <v>757</v>
      </c>
      <c r="E677" s="111">
        <v>1602</v>
      </c>
      <c r="F677" s="98">
        <v>44715</v>
      </c>
      <c r="G677" s="98"/>
      <c r="H677" s="99" t="s">
        <v>26</v>
      </c>
      <c r="I677" s="106"/>
      <c r="J677" s="103" t="s">
        <v>1460</v>
      </c>
      <c r="K677" s="97" t="str">
        <f t="shared" si="31"/>
        <v>19CN</v>
      </c>
      <c r="L677" s="110"/>
      <c r="M677" s="100"/>
    </row>
    <row r="678" spans="1:13" ht="17" x14ac:dyDescent="0.2">
      <c r="A678" s="17">
        <f t="shared" si="32"/>
        <v>675</v>
      </c>
      <c r="B678" s="87" t="str">
        <f t="shared" si="33"/>
        <v>TK.HQ924.2020</v>
      </c>
      <c r="C678" s="96">
        <v>8048466160</v>
      </c>
      <c r="D678" s="103">
        <v>757</v>
      </c>
      <c r="E678" s="111">
        <v>1602</v>
      </c>
      <c r="F678" s="98">
        <v>89430</v>
      </c>
      <c r="G678" s="98"/>
      <c r="H678" s="99" t="s">
        <v>27</v>
      </c>
      <c r="I678" s="106"/>
      <c r="J678" s="103" t="s">
        <v>1460</v>
      </c>
      <c r="K678" s="97" t="str">
        <f t="shared" si="31"/>
        <v>20CN</v>
      </c>
      <c r="L678" s="110"/>
      <c r="M678" s="100"/>
    </row>
    <row r="679" spans="1:13" ht="17" x14ac:dyDescent="0.2">
      <c r="A679" s="17">
        <f t="shared" si="32"/>
        <v>676</v>
      </c>
      <c r="B679" s="87" t="str">
        <f t="shared" si="33"/>
        <v>TK.HQ924.2021</v>
      </c>
      <c r="C679" s="96">
        <v>8048466160</v>
      </c>
      <c r="D679" s="103">
        <v>757</v>
      </c>
      <c r="E679" s="111">
        <v>1602</v>
      </c>
      <c r="F679" s="98">
        <v>89430</v>
      </c>
      <c r="G679" s="98"/>
      <c r="H679" s="99" t="s">
        <v>28</v>
      </c>
      <c r="I679" s="106"/>
      <c r="J679" s="103" t="s">
        <v>1460</v>
      </c>
      <c r="K679" s="97" t="str">
        <f t="shared" si="31"/>
        <v>21CN</v>
      </c>
      <c r="L679" s="110"/>
      <c r="M679" s="100"/>
    </row>
    <row r="680" spans="1:13" ht="17" x14ac:dyDescent="0.2">
      <c r="A680" s="17">
        <f t="shared" si="32"/>
        <v>677</v>
      </c>
      <c r="B680" s="87" t="str">
        <f t="shared" si="33"/>
        <v>TK.HQ925.2018</v>
      </c>
      <c r="C680" s="96">
        <v>8642559639</v>
      </c>
      <c r="D680" s="103">
        <v>757</v>
      </c>
      <c r="E680" s="111">
        <v>1602</v>
      </c>
      <c r="F680" s="98">
        <v>29810</v>
      </c>
      <c r="G680" s="98"/>
      <c r="H680" s="99" t="s">
        <v>25</v>
      </c>
      <c r="I680" s="106"/>
      <c r="J680" s="103" t="s">
        <v>1461</v>
      </c>
      <c r="K680" s="97" t="str">
        <f t="shared" si="31"/>
        <v>18CN</v>
      </c>
      <c r="L680" s="110"/>
      <c r="M680" s="100"/>
    </row>
    <row r="681" spans="1:13" ht="17" x14ac:dyDescent="0.2">
      <c r="A681" s="17">
        <f t="shared" si="32"/>
        <v>678</v>
      </c>
      <c r="B681" s="87" t="str">
        <f t="shared" si="33"/>
        <v>TK.HQ925.2019</v>
      </c>
      <c r="C681" s="96">
        <v>8642559639</v>
      </c>
      <c r="D681" s="103">
        <v>757</v>
      </c>
      <c r="E681" s="111">
        <v>1602</v>
      </c>
      <c r="F681" s="98">
        <v>89430</v>
      </c>
      <c r="G681" s="98"/>
      <c r="H681" s="99" t="s">
        <v>26</v>
      </c>
      <c r="I681" s="106"/>
      <c r="J681" s="103" t="s">
        <v>1461</v>
      </c>
      <c r="K681" s="97" t="str">
        <f t="shared" si="31"/>
        <v>19CN</v>
      </c>
      <c r="L681" s="110"/>
      <c r="M681" s="100"/>
    </row>
    <row r="682" spans="1:13" ht="17" x14ac:dyDescent="0.2">
      <c r="A682" s="17">
        <f t="shared" si="32"/>
        <v>679</v>
      </c>
      <c r="B682" s="87" t="str">
        <f t="shared" si="33"/>
        <v>TK.HQ925.2020</v>
      </c>
      <c r="C682" s="96">
        <v>8642559639</v>
      </c>
      <c r="D682" s="103">
        <v>757</v>
      </c>
      <c r="E682" s="111">
        <v>1602</v>
      </c>
      <c r="F682" s="98">
        <v>89430</v>
      </c>
      <c r="G682" s="98"/>
      <c r="H682" s="99" t="s">
        <v>27</v>
      </c>
      <c r="I682" s="106"/>
      <c r="J682" s="103" t="s">
        <v>1461</v>
      </c>
      <c r="K682" s="97" t="str">
        <f t="shared" si="31"/>
        <v>20CN</v>
      </c>
      <c r="L682" s="110"/>
      <c r="M682" s="100"/>
    </row>
    <row r="683" spans="1:13" ht="17" x14ac:dyDescent="0.2">
      <c r="A683" s="17">
        <f t="shared" si="32"/>
        <v>680</v>
      </c>
      <c r="B683" s="87" t="str">
        <f t="shared" si="33"/>
        <v>TK.HQ925.2021</v>
      </c>
      <c r="C683" s="96">
        <v>8642559639</v>
      </c>
      <c r="D683" s="103">
        <v>757</v>
      </c>
      <c r="E683" s="111">
        <v>1602</v>
      </c>
      <c r="F683" s="98">
        <v>89430</v>
      </c>
      <c r="G683" s="98"/>
      <c r="H683" s="99" t="s">
        <v>28</v>
      </c>
      <c r="I683" s="106"/>
      <c r="J683" s="103" t="s">
        <v>1461</v>
      </c>
      <c r="K683" s="97" t="str">
        <f t="shared" si="31"/>
        <v>21CN</v>
      </c>
      <c r="L683" s="110"/>
      <c r="M683" s="100"/>
    </row>
    <row r="684" spans="1:13" ht="17" x14ac:dyDescent="0.2">
      <c r="A684" s="17">
        <f t="shared" si="32"/>
        <v>681</v>
      </c>
      <c r="B684" s="87" t="str">
        <f t="shared" si="33"/>
        <v>TK.HQ926.2012</v>
      </c>
      <c r="C684" s="96">
        <v>8152667515</v>
      </c>
      <c r="D684" s="103">
        <v>757</v>
      </c>
      <c r="E684" s="111">
        <v>1602</v>
      </c>
      <c r="F684" s="98">
        <v>0</v>
      </c>
      <c r="G684" s="98"/>
      <c r="H684" s="99" t="s">
        <v>18</v>
      </c>
      <c r="I684" s="106"/>
      <c r="J684" s="103" t="s">
        <v>1462</v>
      </c>
      <c r="K684" s="97" t="str">
        <f t="shared" ref="K684:K747" si="34">RIGHT(H684,2)&amp;"CN"</f>
        <v>12CN</v>
      </c>
      <c r="L684" s="110"/>
      <c r="M684" s="100"/>
    </row>
    <row r="685" spans="1:13" ht="17" x14ac:dyDescent="0.2">
      <c r="A685" s="17">
        <f t="shared" si="32"/>
        <v>682</v>
      </c>
      <c r="B685" s="87" t="str">
        <f t="shared" si="33"/>
        <v>TK.HQ926.2013</v>
      </c>
      <c r="C685" s="96">
        <v>8152667515</v>
      </c>
      <c r="D685" s="103">
        <v>757</v>
      </c>
      <c r="E685" s="111">
        <v>1602</v>
      </c>
      <c r="F685" s="98">
        <v>0</v>
      </c>
      <c r="G685" s="98"/>
      <c r="H685" s="99" t="s">
        <v>21</v>
      </c>
      <c r="I685" s="106"/>
      <c r="J685" s="103" t="s">
        <v>1462</v>
      </c>
      <c r="K685" s="97" t="str">
        <f t="shared" si="34"/>
        <v>13CN</v>
      </c>
      <c r="L685" s="110"/>
      <c r="M685" s="100"/>
    </row>
    <row r="686" spans="1:13" ht="17" x14ac:dyDescent="0.2">
      <c r="A686" s="17">
        <f t="shared" si="32"/>
        <v>683</v>
      </c>
      <c r="B686" s="87" t="str">
        <f t="shared" si="33"/>
        <v>TK.HQ926.2014</v>
      </c>
      <c r="C686" s="96">
        <v>8152667515</v>
      </c>
      <c r="D686" s="103">
        <v>757</v>
      </c>
      <c r="E686" s="111">
        <v>1602</v>
      </c>
      <c r="F686" s="98">
        <v>0</v>
      </c>
      <c r="G686" s="98"/>
      <c r="H686" s="99" t="s">
        <v>15</v>
      </c>
      <c r="I686" s="106"/>
      <c r="J686" s="103" t="s">
        <v>1462</v>
      </c>
      <c r="K686" s="97" t="str">
        <f t="shared" si="34"/>
        <v>14CN</v>
      </c>
      <c r="L686" s="110"/>
      <c r="M686" s="100"/>
    </row>
    <row r="687" spans="1:13" ht="17" x14ac:dyDescent="0.2">
      <c r="A687" s="17">
        <f t="shared" si="32"/>
        <v>684</v>
      </c>
      <c r="B687" s="87" t="str">
        <f t="shared" si="33"/>
        <v>TK.HQ926.2015</v>
      </c>
      <c r="C687" s="96">
        <v>8152667515</v>
      </c>
      <c r="D687" s="103">
        <v>757</v>
      </c>
      <c r="E687" s="111">
        <v>1602</v>
      </c>
      <c r="F687" s="98">
        <v>0</v>
      </c>
      <c r="G687" s="98"/>
      <c r="H687" s="99" t="s">
        <v>12</v>
      </c>
      <c r="I687" s="106"/>
      <c r="J687" s="103" t="s">
        <v>1462</v>
      </c>
      <c r="K687" s="97" t="str">
        <f t="shared" si="34"/>
        <v>15CN</v>
      </c>
      <c r="L687" s="110"/>
      <c r="M687" s="100"/>
    </row>
    <row r="688" spans="1:13" ht="17" x14ac:dyDescent="0.2">
      <c r="A688" s="17">
        <f t="shared" si="32"/>
        <v>685</v>
      </c>
      <c r="B688" s="87" t="str">
        <f t="shared" si="33"/>
        <v>TK.HQ926.2016</v>
      </c>
      <c r="C688" s="96">
        <v>8152667515</v>
      </c>
      <c r="D688" s="103">
        <v>757</v>
      </c>
      <c r="E688" s="111">
        <v>1602</v>
      </c>
      <c r="F688" s="98">
        <v>0</v>
      </c>
      <c r="G688" s="98"/>
      <c r="H688" s="99" t="s">
        <v>14</v>
      </c>
      <c r="I688" s="106"/>
      <c r="J688" s="103" t="s">
        <v>1462</v>
      </c>
      <c r="K688" s="97" t="str">
        <f t="shared" si="34"/>
        <v>16CN</v>
      </c>
      <c r="L688" s="110"/>
      <c r="M688" s="100"/>
    </row>
    <row r="689" spans="1:13" ht="17" x14ac:dyDescent="0.2">
      <c r="A689" s="17">
        <f t="shared" si="32"/>
        <v>686</v>
      </c>
      <c r="B689" s="87" t="str">
        <f t="shared" si="33"/>
        <v>TK.HQ926.2017</v>
      </c>
      <c r="C689" s="96">
        <v>8152667515</v>
      </c>
      <c r="D689" s="103">
        <v>757</v>
      </c>
      <c r="E689" s="111">
        <v>1602</v>
      </c>
      <c r="F689" s="98">
        <v>130334</v>
      </c>
      <c r="G689" s="98"/>
      <c r="H689" s="99" t="s">
        <v>24</v>
      </c>
      <c r="I689" s="106"/>
      <c r="J689" s="103" t="s">
        <v>1462</v>
      </c>
      <c r="K689" s="97" t="str">
        <f t="shared" si="34"/>
        <v>17CN</v>
      </c>
      <c r="L689" s="110"/>
      <c r="M689" s="100"/>
    </row>
    <row r="690" spans="1:13" ht="17" x14ac:dyDescent="0.2">
      <c r="A690" s="17">
        <f t="shared" si="32"/>
        <v>687</v>
      </c>
      <c r="B690" s="87" t="str">
        <f t="shared" si="33"/>
        <v>TK.HQ926.2018</v>
      </c>
      <c r="C690" s="96">
        <v>8152667515</v>
      </c>
      <c r="D690" s="103">
        <v>757</v>
      </c>
      <c r="E690" s="111">
        <v>1602</v>
      </c>
      <c r="F690" s="98">
        <v>130334</v>
      </c>
      <c r="G690" s="98"/>
      <c r="H690" s="99" t="s">
        <v>25</v>
      </c>
      <c r="I690" s="106"/>
      <c r="J690" s="103" t="s">
        <v>1462</v>
      </c>
      <c r="K690" s="97" t="str">
        <f t="shared" si="34"/>
        <v>18CN</v>
      </c>
      <c r="L690" s="110"/>
      <c r="M690" s="100"/>
    </row>
    <row r="691" spans="1:13" ht="17" x14ac:dyDescent="0.2">
      <c r="A691" s="17">
        <f t="shared" si="32"/>
        <v>688</v>
      </c>
      <c r="B691" s="87" t="str">
        <f t="shared" si="33"/>
        <v>TK.HQ926.2019</v>
      </c>
      <c r="C691" s="96">
        <v>8152667515</v>
      </c>
      <c r="D691" s="103">
        <v>757</v>
      </c>
      <c r="E691" s="111">
        <v>1602</v>
      </c>
      <c r="F691" s="98">
        <v>130334</v>
      </c>
      <c r="G691" s="98"/>
      <c r="H691" s="99" t="s">
        <v>26</v>
      </c>
      <c r="I691" s="106"/>
      <c r="J691" s="103" t="s">
        <v>1462</v>
      </c>
      <c r="K691" s="97" t="str">
        <f t="shared" si="34"/>
        <v>19CN</v>
      </c>
      <c r="L691" s="110"/>
      <c r="M691" s="100"/>
    </row>
    <row r="692" spans="1:13" ht="17" x14ac:dyDescent="0.2">
      <c r="A692" s="17">
        <f t="shared" si="32"/>
        <v>689</v>
      </c>
      <c r="B692" s="87" t="str">
        <f t="shared" si="33"/>
        <v>TK.HQ926.2020</v>
      </c>
      <c r="C692" s="96">
        <v>8152667515</v>
      </c>
      <c r="D692" s="103">
        <v>757</v>
      </c>
      <c r="E692" s="111">
        <v>1602</v>
      </c>
      <c r="F692" s="98">
        <v>130334</v>
      </c>
      <c r="G692" s="98"/>
      <c r="H692" s="99" t="s">
        <v>27</v>
      </c>
      <c r="I692" s="106"/>
      <c r="J692" s="103" t="s">
        <v>1462</v>
      </c>
      <c r="K692" s="97" t="str">
        <f t="shared" si="34"/>
        <v>20CN</v>
      </c>
      <c r="L692" s="110"/>
      <c r="M692" s="100"/>
    </row>
    <row r="693" spans="1:13" ht="17" x14ac:dyDescent="0.2">
      <c r="A693" s="17">
        <f t="shared" si="32"/>
        <v>690</v>
      </c>
      <c r="B693" s="87" t="str">
        <f t="shared" si="33"/>
        <v>TK.HQ926.2021</v>
      </c>
      <c r="C693" s="96">
        <v>8152667515</v>
      </c>
      <c r="D693" s="103">
        <v>757</v>
      </c>
      <c r="E693" s="111">
        <v>1602</v>
      </c>
      <c r="F693" s="98">
        <v>130334</v>
      </c>
      <c r="G693" s="98"/>
      <c r="H693" s="99" t="s">
        <v>28</v>
      </c>
      <c r="I693" s="106"/>
      <c r="J693" s="103" t="s">
        <v>1462</v>
      </c>
      <c r="K693" s="97" t="str">
        <f t="shared" si="34"/>
        <v>21CN</v>
      </c>
      <c r="L693" s="110"/>
      <c r="M693" s="100"/>
    </row>
    <row r="694" spans="1:13" ht="17" x14ac:dyDescent="0.2">
      <c r="A694" s="17">
        <f t="shared" si="32"/>
        <v>691</v>
      </c>
      <c r="B694" s="87" t="str">
        <f t="shared" si="33"/>
        <v>TK.HQ927.2018</v>
      </c>
      <c r="C694" s="96" t="s">
        <v>1428</v>
      </c>
      <c r="D694" s="103">
        <v>757</v>
      </c>
      <c r="E694" s="111">
        <v>1602</v>
      </c>
      <c r="F694" s="98">
        <v>7453</v>
      </c>
      <c r="G694" s="98"/>
      <c r="H694" s="99" t="s">
        <v>25</v>
      </c>
      <c r="I694" s="106"/>
      <c r="J694" s="103" t="s">
        <v>1463</v>
      </c>
      <c r="K694" s="97" t="str">
        <f t="shared" si="34"/>
        <v>18CN</v>
      </c>
      <c r="L694" s="110"/>
      <c r="M694" s="100"/>
    </row>
    <row r="695" spans="1:13" ht="17" x14ac:dyDescent="0.2">
      <c r="A695" s="17">
        <f t="shared" si="32"/>
        <v>692</v>
      </c>
      <c r="B695" s="87" t="str">
        <f t="shared" si="33"/>
        <v>TK.HQ927.2019</v>
      </c>
      <c r="C695" s="96" t="s">
        <v>1428</v>
      </c>
      <c r="D695" s="103">
        <v>757</v>
      </c>
      <c r="E695" s="111">
        <v>1602</v>
      </c>
      <c r="F695" s="98">
        <v>89430</v>
      </c>
      <c r="G695" s="98"/>
      <c r="H695" s="99" t="s">
        <v>26</v>
      </c>
      <c r="I695" s="106"/>
      <c r="J695" s="103" t="s">
        <v>1463</v>
      </c>
      <c r="K695" s="97" t="str">
        <f t="shared" si="34"/>
        <v>19CN</v>
      </c>
      <c r="L695" s="110"/>
      <c r="M695" s="100"/>
    </row>
    <row r="696" spans="1:13" ht="17" x14ac:dyDescent="0.2">
      <c r="A696" s="17">
        <f t="shared" si="32"/>
        <v>693</v>
      </c>
      <c r="B696" s="87" t="str">
        <f t="shared" si="33"/>
        <v>TK.HQ927.2020</v>
      </c>
      <c r="C696" s="96" t="s">
        <v>1428</v>
      </c>
      <c r="D696" s="103">
        <v>757</v>
      </c>
      <c r="E696" s="111">
        <v>1602</v>
      </c>
      <c r="F696" s="98">
        <v>89430</v>
      </c>
      <c r="G696" s="98"/>
      <c r="H696" s="99" t="s">
        <v>27</v>
      </c>
      <c r="I696" s="106"/>
      <c r="J696" s="103" t="s">
        <v>1463</v>
      </c>
      <c r="K696" s="97" t="str">
        <f t="shared" si="34"/>
        <v>20CN</v>
      </c>
      <c r="L696" s="110"/>
      <c r="M696" s="100"/>
    </row>
    <row r="697" spans="1:13" ht="17" x14ac:dyDescent="0.2">
      <c r="A697" s="17">
        <f t="shared" si="32"/>
        <v>694</v>
      </c>
      <c r="B697" s="87" t="str">
        <f t="shared" si="33"/>
        <v>TK.HQ927.2021</v>
      </c>
      <c r="C697" s="96" t="s">
        <v>1428</v>
      </c>
      <c r="D697" s="103">
        <v>757</v>
      </c>
      <c r="E697" s="111">
        <v>1602</v>
      </c>
      <c r="F697" s="98">
        <v>89430</v>
      </c>
      <c r="G697" s="98"/>
      <c r="H697" s="99" t="s">
        <v>28</v>
      </c>
      <c r="I697" s="106"/>
      <c r="J697" s="103" t="s">
        <v>1463</v>
      </c>
      <c r="K697" s="97" t="str">
        <f t="shared" si="34"/>
        <v>21CN</v>
      </c>
      <c r="L697" s="110"/>
      <c r="M697" s="100"/>
    </row>
    <row r="698" spans="1:13" ht="17" x14ac:dyDescent="0.2">
      <c r="A698" s="17">
        <f t="shared" si="32"/>
        <v>695</v>
      </c>
      <c r="B698" s="87" t="str">
        <f t="shared" si="33"/>
        <v>TK.HQ928.2022</v>
      </c>
      <c r="C698" s="96">
        <v>8046093114</v>
      </c>
      <c r="D698" s="103">
        <v>757</v>
      </c>
      <c r="E698" s="111">
        <v>1602</v>
      </c>
      <c r="F698" s="98">
        <v>-99625</v>
      </c>
      <c r="G698" s="98"/>
      <c r="H698" s="99" t="s">
        <v>29</v>
      </c>
      <c r="I698" s="106"/>
      <c r="J698" s="103" t="s">
        <v>1464</v>
      </c>
      <c r="K698" s="97" t="str">
        <f t="shared" si="34"/>
        <v>22CN</v>
      </c>
      <c r="L698" s="110"/>
      <c r="M698" s="100"/>
    </row>
    <row r="699" spans="1:13" ht="17" x14ac:dyDescent="0.2">
      <c r="A699" s="17">
        <f t="shared" si="32"/>
        <v>696</v>
      </c>
      <c r="B699" s="87" t="str">
        <f t="shared" si="33"/>
        <v>TK.HQ929.2015</v>
      </c>
      <c r="C699" s="96">
        <v>8411312200</v>
      </c>
      <c r="D699" s="103">
        <v>757</v>
      </c>
      <c r="E699" s="111">
        <v>1602</v>
      </c>
      <c r="F699" s="98">
        <v>0</v>
      </c>
      <c r="G699" s="98"/>
      <c r="H699" s="99" t="s">
        <v>12</v>
      </c>
      <c r="I699" s="106"/>
      <c r="J699" s="103" t="s">
        <v>1465</v>
      </c>
      <c r="K699" s="97" t="str">
        <f t="shared" si="34"/>
        <v>15CN</v>
      </c>
      <c r="L699" s="110"/>
      <c r="M699" s="100"/>
    </row>
    <row r="700" spans="1:13" ht="17" x14ac:dyDescent="0.2">
      <c r="A700" s="17">
        <f t="shared" si="32"/>
        <v>697</v>
      </c>
      <c r="B700" s="87" t="str">
        <f t="shared" si="33"/>
        <v>TK.HQ929.2016</v>
      </c>
      <c r="C700" s="96">
        <v>8411312200</v>
      </c>
      <c r="D700" s="103">
        <v>757</v>
      </c>
      <c r="E700" s="111">
        <v>1602</v>
      </c>
      <c r="F700" s="98">
        <v>0</v>
      </c>
      <c r="G700" s="98"/>
      <c r="H700" s="99" t="s">
        <v>14</v>
      </c>
      <c r="I700" s="106"/>
      <c r="J700" s="103" t="s">
        <v>1465</v>
      </c>
      <c r="K700" s="97" t="str">
        <f t="shared" si="34"/>
        <v>16CN</v>
      </c>
      <c r="L700" s="110"/>
      <c r="M700" s="100"/>
    </row>
    <row r="701" spans="1:13" ht="17" x14ac:dyDescent="0.2">
      <c r="A701" s="17">
        <f t="shared" si="32"/>
        <v>698</v>
      </c>
      <c r="B701" s="87" t="str">
        <f t="shared" si="33"/>
        <v>TK.HQ929.2017</v>
      </c>
      <c r="C701" s="96">
        <v>8411312200</v>
      </c>
      <c r="D701" s="103">
        <v>757</v>
      </c>
      <c r="E701" s="111">
        <v>1602</v>
      </c>
      <c r="F701" s="98">
        <v>62400</v>
      </c>
      <c r="G701" s="98"/>
      <c r="H701" s="99" t="s">
        <v>24</v>
      </c>
      <c r="I701" s="106"/>
      <c r="J701" s="103" t="s">
        <v>1465</v>
      </c>
      <c r="K701" s="97" t="str">
        <f t="shared" si="34"/>
        <v>17CN</v>
      </c>
      <c r="L701" s="110"/>
      <c r="M701" s="100"/>
    </row>
    <row r="702" spans="1:13" ht="17" x14ac:dyDescent="0.2">
      <c r="A702" s="17">
        <f t="shared" si="32"/>
        <v>699</v>
      </c>
      <c r="B702" s="87" t="str">
        <f t="shared" si="33"/>
        <v>TK.HQ929.2018</v>
      </c>
      <c r="C702" s="96">
        <v>8411312200</v>
      </c>
      <c r="D702" s="103">
        <v>757</v>
      </c>
      <c r="E702" s="111">
        <v>1602</v>
      </c>
      <c r="F702" s="98">
        <v>62400</v>
      </c>
      <c r="G702" s="98"/>
      <c r="H702" s="99" t="s">
        <v>25</v>
      </c>
      <c r="I702" s="106"/>
      <c r="J702" s="103" t="s">
        <v>1465</v>
      </c>
      <c r="K702" s="97" t="str">
        <f t="shared" si="34"/>
        <v>18CN</v>
      </c>
      <c r="L702" s="110"/>
      <c r="M702" s="100"/>
    </row>
    <row r="703" spans="1:13" ht="17" x14ac:dyDescent="0.2">
      <c r="A703" s="17">
        <f t="shared" si="32"/>
        <v>700</v>
      </c>
      <c r="B703" s="87" t="str">
        <f t="shared" si="33"/>
        <v>TK.HQ929.2019</v>
      </c>
      <c r="C703" s="96">
        <v>8411312200</v>
      </c>
      <c r="D703" s="103">
        <v>757</v>
      </c>
      <c r="E703" s="111">
        <v>1602</v>
      </c>
      <c r="F703" s="98">
        <v>62400</v>
      </c>
      <c r="G703" s="98"/>
      <c r="H703" s="99" t="s">
        <v>26</v>
      </c>
      <c r="I703" s="106"/>
      <c r="J703" s="103" t="s">
        <v>1465</v>
      </c>
      <c r="K703" s="97" t="str">
        <f t="shared" si="34"/>
        <v>19CN</v>
      </c>
      <c r="L703" s="110"/>
      <c r="M703" s="100"/>
    </row>
    <row r="704" spans="1:13" ht="17" x14ac:dyDescent="0.2">
      <c r="A704" s="17">
        <f t="shared" si="32"/>
        <v>701</v>
      </c>
      <c r="B704" s="87" t="str">
        <f t="shared" si="33"/>
        <v>TK.HQ929.2020</v>
      </c>
      <c r="C704" s="96">
        <v>8411312200</v>
      </c>
      <c r="D704" s="103">
        <v>757</v>
      </c>
      <c r="E704" s="111">
        <v>1602</v>
      </c>
      <c r="F704" s="98">
        <v>62400</v>
      </c>
      <c r="G704" s="98"/>
      <c r="H704" s="99" t="s">
        <v>27</v>
      </c>
      <c r="I704" s="106"/>
      <c r="J704" s="103" t="s">
        <v>1465</v>
      </c>
      <c r="K704" s="97" t="str">
        <f t="shared" si="34"/>
        <v>20CN</v>
      </c>
      <c r="L704" s="110"/>
      <c r="M704" s="100"/>
    </row>
    <row r="705" spans="1:13" ht="17" x14ac:dyDescent="0.2">
      <c r="A705" s="17">
        <f t="shared" si="32"/>
        <v>702</v>
      </c>
      <c r="B705" s="87" t="str">
        <f t="shared" si="33"/>
        <v>TK.HQ929.2021</v>
      </c>
      <c r="C705" s="96">
        <v>8411312200</v>
      </c>
      <c r="D705" s="103">
        <v>757</v>
      </c>
      <c r="E705" s="111">
        <v>1602</v>
      </c>
      <c r="F705" s="98">
        <v>62400</v>
      </c>
      <c r="G705" s="98"/>
      <c r="H705" s="99" t="s">
        <v>28</v>
      </c>
      <c r="I705" s="106"/>
      <c r="J705" s="103" t="s">
        <v>1465</v>
      </c>
      <c r="K705" s="97" t="str">
        <f t="shared" si="34"/>
        <v>21CN</v>
      </c>
      <c r="L705" s="110"/>
      <c r="M705" s="100"/>
    </row>
    <row r="706" spans="1:13" ht="17" x14ac:dyDescent="0.2">
      <c r="A706" s="17">
        <f t="shared" si="32"/>
        <v>703</v>
      </c>
      <c r="B706" s="87" t="str">
        <f t="shared" si="33"/>
        <v>TK.HQ930.2021</v>
      </c>
      <c r="C706" s="96">
        <v>8341009800</v>
      </c>
      <c r="D706" s="103">
        <v>757</v>
      </c>
      <c r="E706" s="111">
        <v>1602</v>
      </c>
      <c r="F706" s="98">
        <v>44715</v>
      </c>
      <c r="G706" s="98"/>
      <c r="H706" s="99" t="s">
        <v>28</v>
      </c>
      <c r="I706" s="106"/>
      <c r="J706" s="103" t="s">
        <v>1466</v>
      </c>
      <c r="K706" s="97" t="str">
        <f t="shared" si="34"/>
        <v>21CN</v>
      </c>
      <c r="L706" s="110"/>
      <c r="M706" s="100"/>
    </row>
    <row r="707" spans="1:13" ht="17" x14ac:dyDescent="0.2">
      <c r="A707" s="17">
        <f t="shared" si="32"/>
        <v>704</v>
      </c>
      <c r="B707" s="87" t="str">
        <f t="shared" si="33"/>
        <v>TK.HQ931.2018</v>
      </c>
      <c r="C707" s="96">
        <v>8462086101</v>
      </c>
      <c r="D707" s="103">
        <v>757</v>
      </c>
      <c r="E707" s="111">
        <v>1602</v>
      </c>
      <c r="F707" s="98">
        <v>64216</v>
      </c>
      <c r="G707" s="98"/>
      <c r="H707" s="99" t="s">
        <v>25</v>
      </c>
      <c r="I707" s="106"/>
      <c r="J707" s="103" t="s">
        <v>1467</v>
      </c>
      <c r="K707" s="97" t="str">
        <f t="shared" si="34"/>
        <v>18CN</v>
      </c>
      <c r="L707" s="110"/>
      <c r="M707" s="100"/>
    </row>
    <row r="708" spans="1:13" ht="17" x14ac:dyDescent="0.2">
      <c r="A708" s="17">
        <f t="shared" si="32"/>
        <v>705</v>
      </c>
      <c r="B708" s="87" t="str">
        <f t="shared" si="33"/>
        <v>TK.HQ931.2019</v>
      </c>
      <c r="C708" s="96">
        <v>8462086101</v>
      </c>
      <c r="D708" s="103">
        <v>757</v>
      </c>
      <c r="E708" s="111">
        <v>1602</v>
      </c>
      <c r="F708" s="98">
        <v>110085</v>
      </c>
      <c r="G708" s="98"/>
      <c r="H708" s="99" t="s">
        <v>26</v>
      </c>
      <c r="I708" s="106"/>
      <c r="J708" s="103" t="s">
        <v>1467</v>
      </c>
      <c r="K708" s="97" t="str">
        <f t="shared" si="34"/>
        <v>19CN</v>
      </c>
      <c r="L708" s="110"/>
      <c r="M708" s="100"/>
    </row>
    <row r="709" spans="1:13" ht="17" x14ac:dyDescent="0.2">
      <c r="A709" s="17">
        <f t="shared" si="32"/>
        <v>706</v>
      </c>
      <c r="B709" s="87" t="str">
        <f t="shared" si="33"/>
        <v>TK.HQ931.2020</v>
      </c>
      <c r="C709" s="96">
        <v>8462086101</v>
      </c>
      <c r="D709" s="103">
        <v>757</v>
      </c>
      <c r="E709" s="111">
        <v>1602</v>
      </c>
      <c r="F709" s="98">
        <v>110085</v>
      </c>
      <c r="G709" s="98"/>
      <c r="H709" s="99" t="s">
        <v>27</v>
      </c>
      <c r="I709" s="106"/>
      <c r="J709" s="103" t="s">
        <v>1467</v>
      </c>
      <c r="K709" s="97" t="str">
        <f t="shared" si="34"/>
        <v>20CN</v>
      </c>
      <c r="L709" s="110"/>
      <c r="M709" s="100"/>
    </row>
    <row r="710" spans="1:13" ht="17" x14ac:dyDescent="0.2">
      <c r="A710" s="17">
        <f t="shared" ref="A710:A773" si="35">A709+1</f>
        <v>707</v>
      </c>
      <c r="B710" s="87" t="str">
        <f t="shared" si="33"/>
        <v>TK.HQ931.2021</v>
      </c>
      <c r="C710" s="96">
        <v>8462086101</v>
      </c>
      <c r="D710" s="103">
        <v>757</v>
      </c>
      <c r="E710" s="111">
        <v>1602</v>
      </c>
      <c r="F710" s="98">
        <v>110085</v>
      </c>
      <c r="G710" s="98"/>
      <c r="H710" s="99" t="s">
        <v>28</v>
      </c>
      <c r="I710" s="106"/>
      <c r="J710" s="103" t="s">
        <v>1467</v>
      </c>
      <c r="K710" s="97" t="str">
        <f t="shared" si="34"/>
        <v>21CN</v>
      </c>
      <c r="L710" s="110"/>
      <c r="M710" s="100"/>
    </row>
    <row r="711" spans="1:13" ht="17" x14ac:dyDescent="0.2">
      <c r="A711" s="17">
        <f t="shared" si="35"/>
        <v>708</v>
      </c>
      <c r="B711" s="87" t="str">
        <f t="shared" si="33"/>
        <v>TK.HQ932.2022</v>
      </c>
      <c r="C711" s="96">
        <v>8321595610</v>
      </c>
      <c r="D711" s="103">
        <v>757</v>
      </c>
      <c r="E711" s="111">
        <v>1602</v>
      </c>
      <c r="F711" s="98">
        <v>-41843</v>
      </c>
      <c r="G711" s="98"/>
      <c r="H711" s="99" t="s">
        <v>29</v>
      </c>
      <c r="I711" s="106"/>
      <c r="J711" s="103" t="s">
        <v>1468</v>
      </c>
      <c r="K711" s="97" t="str">
        <f t="shared" si="34"/>
        <v>22CN</v>
      </c>
      <c r="L711" s="110"/>
      <c r="M711" s="100"/>
    </row>
    <row r="712" spans="1:13" ht="17" x14ac:dyDescent="0.2">
      <c r="A712" s="17">
        <f t="shared" si="35"/>
        <v>709</v>
      </c>
      <c r="B712" s="87" t="str">
        <f t="shared" ref="B712:B775" si="36">"TK.HQ"&amp;IF(AND(C712=C711,J712=J711),MID(B711,6,3),MID(B711,6,3)+1)&amp;"."&amp;RIGHT(H712,4)</f>
        <v>TK.HQ933.2022</v>
      </c>
      <c r="C712" s="96">
        <v>8150642593</v>
      </c>
      <c r="D712" s="103">
        <v>757</v>
      </c>
      <c r="E712" s="111">
        <v>1602</v>
      </c>
      <c r="F712" s="98">
        <v>-319220</v>
      </c>
      <c r="G712" s="98"/>
      <c r="H712" s="99" t="s">
        <v>29</v>
      </c>
      <c r="I712" s="106"/>
      <c r="J712" s="103" t="s">
        <v>1469</v>
      </c>
      <c r="K712" s="97" t="str">
        <f t="shared" si="34"/>
        <v>22CN</v>
      </c>
      <c r="L712" s="110"/>
      <c r="M712" s="100"/>
    </row>
    <row r="713" spans="1:13" ht="17" x14ac:dyDescent="0.2">
      <c r="A713" s="17">
        <f t="shared" si="35"/>
        <v>710</v>
      </c>
      <c r="B713" s="87" t="str">
        <f t="shared" si="36"/>
        <v>TK.HQ934.2014</v>
      </c>
      <c r="C713" s="96">
        <v>8153013603</v>
      </c>
      <c r="D713" s="103">
        <v>757</v>
      </c>
      <c r="E713" s="111">
        <v>1602</v>
      </c>
      <c r="F713" s="98">
        <v>0</v>
      </c>
      <c r="G713" s="98"/>
      <c r="H713" s="99" t="s">
        <v>15</v>
      </c>
      <c r="I713" s="106"/>
      <c r="J713" s="103" t="s">
        <v>1470</v>
      </c>
      <c r="K713" s="97" t="str">
        <f t="shared" si="34"/>
        <v>14CN</v>
      </c>
      <c r="L713" s="110"/>
      <c r="M713" s="100"/>
    </row>
    <row r="714" spans="1:13" ht="17" x14ac:dyDescent="0.2">
      <c r="A714" s="17">
        <f t="shared" si="35"/>
        <v>711</v>
      </c>
      <c r="B714" s="87" t="str">
        <f t="shared" si="36"/>
        <v>TK.HQ934.2015</v>
      </c>
      <c r="C714" s="96">
        <v>8153013603</v>
      </c>
      <c r="D714" s="103">
        <v>757</v>
      </c>
      <c r="E714" s="111">
        <v>1602</v>
      </c>
      <c r="F714" s="98">
        <v>0</v>
      </c>
      <c r="G714" s="98"/>
      <c r="H714" s="99" t="s">
        <v>12</v>
      </c>
      <c r="I714" s="106"/>
      <c r="J714" s="103" t="s">
        <v>1470</v>
      </c>
      <c r="K714" s="97" t="str">
        <f t="shared" si="34"/>
        <v>15CN</v>
      </c>
      <c r="L714" s="110"/>
      <c r="M714" s="100"/>
    </row>
    <row r="715" spans="1:13" ht="17" x14ac:dyDescent="0.2">
      <c r="A715" s="17">
        <f t="shared" si="35"/>
        <v>712</v>
      </c>
      <c r="B715" s="87" t="str">
        <f t="shared" si="36"/>
        <v>TK.HQ934.2016</v>
      </c>
      <c r="C715" s="96">
        <v>8153013603</v>
      </c>
      <c r="D715" s="103">
        <v>757</v>
      </c>
      <c r="E715" s="111">
        <v>1602</v>
      </c>
      <c r="F715" s="98">
        <v>0</v>
      </c>
      <c r="G715" s="98"/>
      <c r="H715" s="99" t="s">
        <v>14</v>
      </c>
      <c r="I715" s="106"/>
      <c r="J715" s="103" t="s">
        <v>1470</v>
      </c>
      <c r="K715" s="97" t="str">
        <f t="shared" si="34"/>
        <v>16CN</v>
      </c>
      <c r="L715" s="110"/>
      <c r="M715" s="100"/>
    </row>
    <row r="716" spans="1:13" ht="17" x14ac:dyDescent="0.2">
      <c r="A716" s="17">
        <f t="shared" si="35"/>
        <v>713</v>
      </c>
      <c r="B716" s="87" t="str">
        <f t="shared" si="36"/>
        <v>TK.HQ934.2017</v>
      </c>
      <c r="C716" s="96">
        <v>8153013603</v>
      </c>
      <c r="D716" s="103">
        <v>757</v>
      </c>
      <c r="E716" s="111">
        <v>1602</v>
      </c>
      <c r="F716" s="98">
        <v>61584</v>
      </c>
      <c r="G716" s="98"/>
      <c r="H716" s="99" t="s">
        <v>24</v>
      </c>
      <c r="I716" s="106"/>
      <c r="J716" s="103" t="s">
        <v>1470</v>
      </c>
      <c r="K716" s="97" t="str">
        <f t="shared" si="34"/>
        <v>17CN</v>
      </c>
      <c r="L716" s="110"/>
      <c r="M716" s="100"/>
    </row>
    <row r="717" spans="1:13" ht="17" x14ac:dyDescent="0.2">
      <c r="A717" s="17">
        <f t="shared" si="35"/>
        <v>714</v>
      </c>
      <c r="B717" s="87" t="str">
        <f t="shared" si="36"/>
        <v>TK.HQ934.2018</v>
      </c>
      <c r="C717" s="96">
        <v>8153013603</v>
      </c>
      <c r="D717" s="103">
        <v>757</v>
      </c>
      <c r="E717" s="111">
        <v>1602</v>
      </c>
      <c r="F717" s="98">
        <v>61584</v>
      </c>
      <c r="G717" s="98"/>
      <c r="H717" s="99" t="s">
        <v>25</v>
      </c>
      <c r="I717" s="106"/>
      <c r="J717" s="103" t="s">
        <v>1470</v>
      </c>
      <c r="K717" s="97" t="str">
        <f t="shared" si="34"/>
        <v>18CN</v>
      </c>
      <c r="L717" s="110"/>
      <c r="M717" s="100"/>
    </row>
    <row r="718" spans="1:13" ht="17" x14ac:dyDescent="0.2">
      <c r="A718" s="17">
        <f t="shared" si="35"/>
        <v>715</v>
      </c>
      <c r="B718" s="87" t="str">
        <f t="shared" si="36"/>
        <v>TK.HQ934.2019</v>
      </c>
      <c r="C718" s="96">
        <v>8153013603</v>
      </c>
      <c r="D718" s="103">
        <v>757</v>
      </c>
      <c r="E718" s="111">
        <v>1602</v>
      </c>
      <c r="F718" s="98">
        <v>61584</v>
      </c>
      <c r="G718" s="98"/>
      <c r="H718" s="99" t="s">
        <v>26</v>
      </c>
      <c r="I718" s="106"/>
      <c r="J718" s="103" t="s">
        <v>1470</v>
      </c>
      <c r="K718" s="97" t="str">
        <f t="shared" si="34"/>
        <v>19CN</v>
      </c>
      <c r="L718" s="110"/>
      <c r="M718" s="100"/>
    </row>
    <row r="719" spans="1:13" ht="17" x14ac:dyDescent="0.2">
      <c r="A719" s="17">
        <f t="shared" si="35"/>
        <v>716</v>
      </c>
      <c r="B719" s="87" t="str">
        <f t="shared" si="36"/>
        <v>TK.HQ934.2020</v>
      </c>
      <c r="C719" s="96">
        <v>8153013603</v>
      </c>
      <c r="D719" s="103">
        <v>757</v>
      </c>
      <c r="E719" s="111">
        <v>1602</v>
      </c>
      <c r="F719" s="98">
        <v>61584</v>
      </c>
      <c r="G719" s="98"/>
      <c r="H719" s="99" t="s">
        <v>27</v>
      </c>
      <c r="I719" s="106"/>
      <c r="J719" s="103" t="s">
        <v>1470</v>
      </c>
      <c r="K719" s="97" t="str">
        <f t="shared" si="34"/>
        <v>20CN</v>
      </c>
      <c r="L719" s="110"/>
      <c r="M719" s="100"/>
    </row>
    <row r="720" spans="1:13" ht="17" x14ac:dyDescent="0.2">
      <c r="A720" s="17">
        <f t="shared" si="35"/>
        <v>717</v>
      </c>
      <c r="B720" s="87" t="str">
        <f t="shared" si="36"/>
        <v>TK.HQ934.2021</v>
      </c>
      <c r="C720" s="96">
        <v>8153013603</v>
      </c>
      <c r="D720" s="103">
        <v>757</v>
      </c>
      <c r="E720" s="111">
        <v>1602</v>
      </c>
      <c r="F720" s="98">
        <v>61584</v>
      </c>
      <c r="G720" s="98"/>
      <c r="H720" s="99" t="s">
        <v>28</v>
      </c>
      <c r="I720" s="106"/>
      <c r="J720" s="103" t="s">
        <v>1470</v>
      </c>
      <c r="K720" s="97" t="str">
        <f t="shared" si="34"/>
        <v>21CN</v>
      </c>
      <c r="L720" s="110"/>
      <c r="M720" s="100"/>
    </row>
    <row r="721" spans="1:13" ht="17" x14ac:dyDescent="0.2">
      <c r="A721" s="17">
        <f t="shared" si="35"/>
        <v>718</v>
      </c>
      <c r="B721" s="87" t="str">
        <f t="shared" si="36"/>
        <v>TK.HQ935.2018</v>
      </c>
      <c r="C721" s="96" t="s">
        <v>1429</v>
      </c>
      <c r="D721" s="103">
        <v>757</v>
      </c>
      <c r="E721" s="111">
        <v>1602</v>
      </c>
      <c r="F721" s="98">
        <v>78251</v>
      </c>
      <c r="G721" s="98"/>
      <c r="H721" s="99" t="s">
        <v>25</v>
      </c>
      <c r="I721" s="106"/>
      <c r="J721" s="103" t="s">
        <v>1471</v>
      </c>
      <c r="K721" s="97" t="str">
        <f t="shared" si="34"/>
        <v>18CN</v>
      </c>
      <c r="L721" s="110"/>
      <c r="M721" s="100"/>
    </row>
    <row r="722" spans="1:13" ht="17" x14ac:dyDescent="0.2">
      <c r="A722" s="17">
        <f t="shared" si="35"/>
        <v>719</v>
      </c>
      <c r="B722" s="87" t="str">
        <f t="shared" si="36"/>
        <v>TK.HQ935.2019</v>
      </c>
      <c r="C722" s="96" t="s">
        <v>1429</v>
      </c>
      <c r="D722" s="103">
        <v>757</v>
      </c>
      <c r="E722" s="111">
        <v>1602</v>
      </c>
      <c r="F722" s="98">
        <v>85365</v>
      </c>
      <c r="G722" s="98"/>
      <c r="H722" s="99" t="s">
        <v>26</v>
      </c>
      <c r="I722" s="106"/>
      <c r="J722" s="103" t="s">
        <v>1471</v>
      </c>
      <c r="K722" s="97" t="str">
        <f t="shared" si="34"/>
        <v>19CN</v>
      </c>
      <c r="L722" s="110"/>
      <c r="M722" s="100"/>
    </row>
    <row r="723" spans="1:13" ht="17" x14ac:dyDescent="0.2">
      <c r="A723" s="17">
        <f t="shared" si="35"/>
        <v>720</v>
      </c>
      <c r="B723" s="87" t="str">
        <f t="shared" si="36"/>
        <v>TK.HQ935.2020</v>
      </c>
      <c r="C723" s="96" t="s">
        <v>1429</v>
      </c>
      <c r="D723" s="103">
        <v>757</v>
      </c>
      <c r="E723" s="111">
        <v>1602</v>
      </c>
      <c r="F723" s="98">
        <v>85365</v>
      </c>
      <c r="G723" s="98"/>
      <c r="H723" s="99" t="s">
        <v>27</v>
      </c>
      <c r="I723" s="106"/>
      <c r="J723" s="103" t="s">
        <v>1471</v>
      </c>
      <c r="K723" s="97" t="str">
        <f t="shared" si="34"/>
        <v>20CN</v>
      </c>
      <c r="L723" s="110"/>
      <c r="M723" s="100"/>
    </row>
    <row r="724" spans="1:13" ht="17" x14ac:dyDescent="0.2">
      <c r="A724" s="17">
        <f t="shared" si="35"/>
        <v>721</v>
      </c>
      <c r="B724" s="87" t="str">
        <f t="shared" si="36"/>
        <v>TK.HQ935.2021</v>
      </c>
      <c r="C724" s="96" t="s">
        <v>1429</v>
      </c>
      <c r="D724" s="103">
        <v>757</v>
      </c>
      <c r="E724" s="111">
        <v>1602</v>
      </c>
      <c r="F724" s="98">
        <v>85365</v>
      </c>
      <c r="G724" s="98"/>
      <c r="H724" s="99" t="s">
        <v>28</v>
      </c>
      <c r="I724" s="106"/>
      <c r="J724" s="103" t="s">
        <v>1471</v>
      </c>
      <c r="K724" s="97" t="str">
        <f t="shared" si="34"/>
        <v>21CN</v>
      </c>
      <c r="L724" s="110"/>
      <c r="M724" s="100"/>
    </row>
    <row r="725" spans="1:13" s="41" customFormat="1" ht="17" x14ac:dyDescent="0.2">
      <c r="A725" s="17">
        <f t="shared" si="35"/>
        <v>722</v>
      </c>
      <c r="B725" s="87" t="str">
        <f t="shared" si="36"/>
        <v>TK.HQ936.2018</v>
      </c>
      <c r="C725" s="118">
        <v>8361366134</v>
      </c>
      <c r="D725" s="119">
        <v>757</v>
      </c>
      <c r="E725" s="120">
        <v>1602</v>
      </c>
      <c r="F725" s="121">
        <v>37263</v>
      </c>
      <c r="G725" s="121"/>
      <c r="H725" s="122" t="s">
        <v>25</v>
      </c>
      <c r="I725" s="123" t="s">
        <v>1473</v>
      </c>
      <c r="J725" s="119" t="s">
        <v>1486</v>
      </c>
      <c r="K725" s="97" t="str">
        <f t="shared" si="34"/>
        <v>18CN</v>
      </c>
      <c r="L725" s="110"/>
      <c r="M725" s="125"/>
    </row>
    <row r="726" spans="1:13" ht="17" x14ac:dyDescent="0.2">
      <c r="A726" s="17">
        <f t="shared" si="35"/>
        <v>723</v>
      </c>
      <c r="B726" s="87" t="str">
        <f t="shared" si="36"/>
        <v>TK.HQ936.2019</v>
      </c>
      <c r="C726" s="96">
        <v>8361366134</v>
      </c>
      <c r="D726" s="103">
        <v>757</v>
      </c>
      <c r="E726" s="111">
        <v>1602</v>
      </c>
      <c r="F726" s="98">
        <v>89430</v>
      </c>
      <c r="G726" s="98"/>
      <c r="H726" s="99" t="s">
        <v>26</v>
      </c>
      <c r="I726" s="106" t="s">
        <v>1473</v>
      </c>
      <c r="J726" s="103" t="s">
        <v>1486</v>
      </c>
      <c r="K726" s="97" t="str">
        <f t="shared" si="34"/>
        <v>19CN</v>
      </c>
      <c r="L726" s="110"/>
      <c r="M726" s="100"/>
    </row>
    <row r="727" spans="1:13" ht="17" x14ac:dyDescent="0.2">
      <c r="A727" s="17">
        <f t="shared" si="35"/>
        <v>724</v>
      </c>
      <c r="B727" s="87" t="str">
        <f t="shared" si="36"/>
        <v>TK.HQ936.2020</v>
      </c>
      <c r="C727" s="96">
        <v>8361366134</v>
      </c>
      <c r="D727" s="103">
        <v>757</v>
      </c>
      <c r="E727" s="111">
        <v>1602</v>
      </c>
      <c r="F727" s="98">
        <v>89430</v>
      </c>
      <c r="G727" s="98"/>
      <c r="H727" s="99" t="s">
        <v>27</v>
      </c>
      <c r="I727" s="106" t="s">
        <v>1473</v>
      </c>
      <c r="J727" s="103" t="s">
        <v>1486</v>
      </c>
      <c r="K727" s="97" t="str">
        <f t="shared" si="34"/>
        <v>20CN</v>
      </c>
      <c r="L727" s="110"/>
      <c r="M727" s="100"/>
    </row>
    <row r="728" spans="1:13" ht="17" x14ac:dyDescent="0.2">
      <c r="A728" s="17">
        <f t="shared" si="35"/>
        <v>725</v>
      </c>
      <c r="B728" s="87" t="str">
        <f t="shared" si="36"/>
        <v>TK.HQ937.2021</v>
      </c>
      <c r="C728" s="96">
        <v>8361366134</v>
      </c>
      <c r="D728" s="103">
        <v>757</v>
      </c>
      <c r="E728" s="111">
        <v>1602</v>
      </c>
      <c r="F728" s="98">
        <v>89430</v>
      </c>
      <c r="G728" s="98"/>
      <c r="H728" s="99" t="s">
        <v>28</v>
      </c>
      <c r="I728" s="106" t="s">
        <v>1473</v>
      </c>
      <c r="J728" s="103" t="s">
        <v>1487</v>
      </c>
      <c r="K728" s="97" t="str">
        <f t="shared" si="34"/>
        <v>21CN</v>
      </c>
      <c r="L728" s="110"/>
      <c r="M728" s="100"/>
    </row>
    <row r="729" spans="1:13" ht="17" x14ac:dyDescent="0.2">
      <c r="A729" s="17">
        <f t="shared" si="35"/>
        <v>726</v>
      </c>
      <c r="B729" s="87" t="str">
        <f t="shared" si="36"/>
        <v>TK.HQ938.2022</v>
      </c>
      <c r="C729" s="96">
        <v>8173052142</v>
      </c>
      <c r="D729" s="103">
        <v>757</v>
      </c>
      <c r="E729" s="111">
        <v>1602</v>
      </c>
      <c r="F729" s="98">
        <v>-104606</v>
      </c>
      <c r="G729" s="98"/>
      <c r="H729" s="99" t="s">
        <v>29</v>
      </c>
      <c r="I729" s="106" t="s">
        <v>1474</v>
      </c>
      <c r="J729" s="103" t="s">
        <v>1488</v>
      </c>
      <c r="K729" s="97" t="str">
        <f t="shared" si="34"/>
        <v>22CN</v>
      </c>
      <c r="L729" s="110"/>
      <c r="M729" s="100"/>
    </row>
    <row r="730" spans="1:13" ht="17" x14ac:dyDescent="0.2">
      <c r="A730" s="17">
        <f t="shared" si="35"/>
        <v>727</v>
      </c>
      <c r="B730" s="87" t="str">
        <f t="shared" si="36"/>
        <v>TK.HQ939.2019</v>
      </c>
      <c r="C730" s="96">
        <v>8432207824</v>
      </c>
      <c r="D730" s="103">
        <v>757</v>
      </c>
      <c r="E730" s="111">
        <v>1602</v>
      </c>
      <c r="F730" s="98">
        <v>10692</v>
      </c>
      <c r="G730" s="98"/>
      <c r="H730" s="99" t="s">
        <v>26</v>
      </c>
      <c r="I730" s="106" t="s">
        <v>1475</v>
      </c>
      <c r="J730" s="103" t="s">
        <v>1488</v>
      </c>
      <c r="K730" s="97" t="str">
        <f t="shared" si="34"/>
        <v>19CN</v>
      </c>
      <c r="L730" s="110"/>
      <c r="M730" s="100"/>
    </row>
    <row r="731" spans="1:13" ht="17" x14ac:dyDescent="0.2">
      <c r="A731" s="17">
        <f t="shared" si="35"/>
        <v>728</v>
      </c>
      <c r="B731" s="87" t="str">
        <f t="shared" si="36"/>
        <v>TK.HQ939.2020</v>
      </c>
      <c r="C731" s="96">
        <v>8432207824</v>
      </c>
      <c r="D731" s="103">
        <v>757</v>
      </c>
      <c r="E731" s="111">
        <v>1602</v>
      </c>
      <c r="F731" s="98">
        <v>42768</v>
      </c>
      <c r="G731" s="98"/>
      <c r="H731" s="99" t="s">
        <v>27</v>
      </c>
      <c r="I731" s="106" t="s">
        <v>1475</v>
      </c>
      <c r="J731" s="103" t="s">
        <v>1488</v>
      </c>
      <c r="K731" s="97" t="str">
        <f t="shared" si="34"/>
        <v>20CN</v>
      </c>
      <c r="L731" s="110"/>
      <c r="M731" s="100"/>
    </row>
    <row r="732" spans="1:13" ht="17" x14ac:dyDescent="0.2">
      <c r="A732" s="17">
        <f t="shared" si="35"/>
        <v>729</v>
      </c>
      <c r="B732" s="87" t="str">
        <f t="shared" si="36"/>
        <v>TK.HQ940.2021</v>
      </c>
      <c r="C732" s="96">
        <v>8432207824</v>
      </c>
      <c r="D732" s="103">
        <v>757</v>
      </c>
      <c r="E732" s="111">
        <v>1602</v>
      </c>
      <c r="F732" s="98">
        <v>42768</v>
      </c>
      <c r="G732" s="98"/>
      <c r="H732" s="99" t="s">
        <v>28</v>
      </c>
      <c r="I732" s="106" t="s">
        <v>1475</v>
      </c>
      <c r="J732" s="103" t="s">
        <v>1489</v>
      </c>
      <c r="K732" s="97" t="str">
        <f t="shared" si="34"/>
        <v>21CN</v>
      </c>
      <c r="L732" s="110"/>
      <c r="M732" s="100"/>
    </row>
    <row r="733" spans="1:13" ht="17" x14ac:dyDescent="0.2">
      <c r="A733" s="17">
        <f t="shared" si="35"/>
        <v>730</v>
      </c>
      <c r="B733" s="87" t="str">
        <f t="shared" si="36"/>
        <v>TK.HQ941.2018</v>
      </c>
      <c r="C733" s="96">
        <v>4000530886</v>
      </c>
      <c r="D733" s="103">
        <v>757</v>
      </c>
      <c r="E733" s="111">
        <v>1602</v>
      </c>
      <c r="F733" s="98">
        <v>56910</v>
      </c>
      <c r="G733" s="98"/>
      <c r="H733" s="99" t="s">
        <v>25</v>
      </c>
      <c r="I733" s="106" t="s">
        <v>1476</v>
      </c>
      <c r="J733" s="103" t="s">
        <v>1489</v>
      </c>
      <c r="K733" s="97" t="str">
        <f t="shared" si="34"/>
        <v>18CN</v>
      </c>
      <c r="L733" s="110"/>
      <c r="M733" s="100"/>
    </row>
    <row r="734" spans="1:13" ht="17" x14ac:dyDescent="0.2">
      <c r="A734" s="17">
        <f t="shared" si="35"/>
        <v>731</v>
      </c>
      <c r="B734" s="87" t="str">
        <f t="shared" si="36"/>
        <v>TK.HQ941.2019</v>
      </c>
      <c r="C734" s="96">
        <v>4000530886</v>
      </c>
      <c r="D734" s="103">
        <v>757</v>
      </c>
      <c r="E734" s="111">
        <v>1602</v>
      </c>
      <c r="F734" s="98">
        <v>85365</v>
      </c>
      <c r="G734" s="98"/>
      <c r="H734" s="99" t="s">
        <v>26</v>
      </c>
      <c r="I734" s="106" t="s">
        <v>1476</v>
      </c>
      <c r="J734" s="103" t="s">
        <v>1489</v>
      </c>
      <c r="K734" s="97" t="str">
        <f t="shared" si="34"/>
        <v>19CN</v>
      </c>
      <c r="L734" s="110"/>
      <c r="M734" s="100"/>
    </row>
    <row r="735" spans="1:13" ht="17" x14ac:dyDescent="0.2">
      <c r="A735" s="17">
        <f t="shared" si="35"/>
        <v>732</v>
      </c>
      <c r="B735" s="87" t="str">
        <f t="shared" si="36"/>
        <v>TK.HQ941.2020</v>
      </c>
      <c r="C735" s="96">
        <v>4000530886</v>
      </c>
      <c r="D735" s="103">
        <v>757</v>
      </c>
      <c r="E735" s="111">
        <v>1602</v>
      </c>
      <c r="F735" s="98">
        <v>85365</v>
      </c>
      <c r="G735" s="98"/>
      <c r="H735" s="99" t="s">
        <v>27</v>
      </c>
      <c r="I735" s="106" t="s">
        <v>1476</v>
      </c>
      <c r="J735" s="103" t="s">
        <v>1489</v>
      </c>
      <c r="K735" s="97" t="str">
        <f t="shared" si="34"/>
        <v>20CN</v>
      </c>
      <c r="L735" s="110"/>
      <c r="M735" s="100"/>
    </row>
    <row r="736" spans="1:13" ht="17" x14ac:dyDescent="0.2">
      <c r="A736" s="17">
        <f t="shared" si="35"/>
        <v>733</v>
      </c>
      <c r="B736" s="87" t="str">
        <f t="shared" si="36"/>
        <v>TK.HQ942.2021</v>
      </c>
      <c r="C736" s="96">
        <v>4000530886</v>
      </c>
      <c r="D736" s="103">
        <v>757</v>
      </c>
      <c r="E736" s="111">
        <v>1602</v>
      </c>
      <c r="F736" s="98">
        <v>85365</v>
      </c>
      <c r="G736" s="98"/>
      <c r="H736" s="99" t="s">
        <v>28</v>
      </c>
      <c r="I736" s="106" t="s">
        <v>1476</v>
      </c>
      <c r="J736" s="103" t="s">
        <v>1490</v>
      </c>
      <c r="K736" s="97" t="str">
        <f t="shared" si="34"/>
        <v>21CN</v>
      </c>
      <c r="L736" s="110"/>
      <c r="M736" s="100"/>
    </row>
    <row r="737" spans="1:13" ht="17" x14ac:dyDescent="0.2">
      <c r="A737" s="17">
        <f t="shared" si="35"/>
        <v>734</v>
      </c>
      <c r="B737" s="87" t="str">
        <f t="shared" si="36"/>
        <v>TK.HQ942.2018</v>
      </c>
      <c r="C737" s="96">
        <v>4000530886</v>
      </c>
      <c r="D737" s="103">
        <v>757</v>
      </c>
      <c r="E737" s="111">
        <v>1602</v>
      </c>
      <c r="F737" s="98">
        <v>56910</v>
      </c>
      <c r="G737" s="98"/>
      <c r="H737" s="99" t="s">
        <v>25</v>
      </c>
      <c r="I737" s="106" t="s">
        <v>1477</v>
      </c>
      <c r="J737" s="103" t="s">
        <v>1490</v>
      </c>
      <c r="K737" s="97" t="str">
        <f t="shared" si="34"/>
        <v>18CN</v>
      </c>
      <c r="L737" s="110"/>
      <c r="M737" s="100"/>
    </row>
    <row r="738" spans="1:13" ht="17" x14ac:dyDescent="0.2">
      <c r="A738" s="17">
        <f t="shared" si="35"/>
        <v>735</v>
      </c>
      <c r="B738" s="87" t="str">
        <f t="shared" si="36"/>
        <v>TK.HQ942.2019</v>
      </c>
      <c r="C738" s="96">
        <v>4000530886</v>
      </c>
      <c r="D738" s="103">
        <v>757</v>
      </c>
      <c r="E738" s="111">
        <v>1602</v>
      </c>
      <c r="F738" s="98">
        <v>85365</v>
      </c>
      <c r="G738" s="98"/>
      <c r="H738" s="99" t="s">
        <v>26</v>
      </c>
      <c r="I738" s="106" t="s">
        <v>1477</v>
      </c>
      <c r="J738" s="103" t="s">
        <v>1490</v>
      </c>
      <c r="K738" s="97" t="str">
        <f t="shared" si="34"/>
        <v>19CN</v>
      </c>
      <c r="L738" s="110"/>
      <c r="M738" s="100"/>
    </row>
    <row r="739" spans="1:13" ht="17" x14ac:dyDescent="0.2">
      <c r="A739" s="17">
        <f t="shared" si="35"/>
        <v>736</v>
      </c>
      <c r="B739" s="87" t="str">
        <f t="shared" si="36"/>
        <v>TK.HQ942.2020</v>
      </c>
      <c r="C739" s="96">
        <v>4000530886</v>
      </c>
      <c r="D739" s="103">
        <v>757</v>
      </c>
      <c r="E739" s="111">
        <v>1602</v>
      </c>
      <c r="F739" s="98">
        <v>85365</v>
      </c>
      <c r="G739" s="98"/>
      <c r="H739" s="99" t="s">
        <v>27</v>
      </c>
      <c r="I739" s="106" t="s">
        <v>1477</v>
      </c>
      <c r="J739" s="103" t="s">
        <v>1490</v>
      </c>
      <c r="K739" s="97" t="str">
        <f t="shared" si="34"/>
        <v>20CN</v>
      </c>
      <c r="L739" s="110"/>
      <c r="M739" s="100"/>
    </row>
    <row r="740" spans="1:13" ht="17" x14ac:dyDescent="0.2">
      <c r="A740" s="17">
        <f t="shared" si="35"/>
        <v>737</v>
      </c>
      <c r="B740" s="87" t="str">
        <f t="shared" si="36"/>
        <v>TK.HQ943.2021</v>
      </c>
      <c r="C740" s="96">
        <v>4000530886</v>
      </c>
      <c r="D740" s="103">
        <v>757</v>
      </c>
      <c r="E740" s="111">
        <v>1602</v>
      </c>
      <c r="F740" s="98">
        <v>85365</v>
      </c>
      <c r="G740" s="98"/>
      <c r="H740" s="99" t="s">
        <v>28</v>
      </c>
      <c r="I740" s="106" t="s">
        <v>1477</v>
      </c>
      <c r="J740" s="103" t="s">
        <v>1491</v>
      </c>
      <c r="K740" s="97" t="str">
        <f t="shared" si="34"/>
        <v>21CN</v>
      </c>
      <c r="L740" s="110"/>
      <c r="M740" s="100"/>
    </row>
    <row r="741" spans="1:13" ht="17" x14ac:dyDescent="0.2">
      <c r="A741" s="17">
        <f t="shared" si="35"/>
        <v>738</v>
      </c>
      <c r="B741" s="87" t="str">
        <f t="shared" si="36"/>
        <v>TK.HQ944.2022</v>
      </c>
      <c r="C741" s="96">
        <v>8305768418</v>
      </c>
      <c r="D741" s="103">
        <v>757</v>
      </c>
      <c r="E741" s="111">
        <v>1602</v>
      </c>
      <c r="F741" s="98">
        <v>-51088</v>
      </c>
      <c r="G741" s="98"/>
      <c r="H741" s="99" t="s">
        <v>29</v>
      </c>
      <c r="I741" s="106" t="s">
        <v>1478</v>
      </c>
      <c r="J741" s="103" t="s">
        <v>1492</v>
      </c>
      <c r="K741" s="97" t="str">
        <f t="shared" si="34"/>
        <v>22CN</v>
      </c>
      <c r="L741" s="110"/>
      <c r="M741" s="100"/>
    </row>
    <row r="742" spans="1:13" ht="17" x14ac:dyDescent="0.2">
      <c r="A742" s="17">
        <f t="shared" si="35"/>
        <v>739</v>
      </c>
      <c r="B742" s="87" t="str">
        <f t="shared" si="36"/>
        <v>TK.HQ945.2021</v>
      </c>
      <c r="C742" s="96">
        <v>8069897873</v>
      </c>
      <c r="D742" s="103">
        <v>757</v>
      </c>
      <c r="E742" s="111">
        <v>1602</v>
      </c>
      <c r="F742" s="98">
        <v>39850</v>
      </c>
      <c r="G742" s="98"/>
      <c r="H742" s="99" t="s">
        <v>28</v>
      </c>
      <c r="I742" s="106" t="s">
        <v>1479</v>
      </c>
      <c r="J742" s="103" t="s">
        <v>1493</v>
      </c>
      <c r="K742" s="97" t="str">
        <f t="shared" si="34"/>
        <v>21CN</v>
      </c>
      <c r="L742" s="110"/>
      <c r="M742" s="100"/>
    </row>
    <row r="743" spans="1:13" ht="17" x14ac:dyDescent="0.2">
      <c r="A743" s="17">
        <f t="shared" si="35"/>
        <v>740</v>
      </c>
      <c r="B743" s="87" t="str">
        <f t="shared" si="36"/>
        <v>TK.HQ946.2023</v>
      </c>
      <c r="C743" s="96">
        <v>8171633529</v>
      </c>
      <c r="D743" s="103">
        <v>757</v>
      </c>
      <c r="E743" s="111">
        <v>1602</v>
      </c>
      <c r="F743" s="98">
        <v>-58440</v>
      </c>
      <c r="G743" s="98"/>
      <c r="H743" s="99" t="s">
        <v>30</v>
      </c>
      <c r="I743" s="106" t="s">
        <v>1480</v>
      </c>
      <c r="J743" s="103" t="s">
        <v>1494</v>
      </c>
      <c r="K743" s="97" t="str">
        <f t="shared" si="34"/>
        <v>23CN</v>
      </c>
      <c r="L743" s="110"/>
      <c r="M743" s="100"/>
    </row>
    <row r="744" spans="1:13" ht="17" x14ac:dyDescent="0.2">
      <c r="A744" s="17">
        <f t="shared" si="35"/>
        <v>741</v>
      </c>
      <c r="B744" s="87" t="str">
        <f t="shared" si="36"/>
        <v>TK.HQ947.2023</v>
      </c>
      <c r="C744" s="96">
        <v>8171633529</v>
      </c>
      <c r="D744" s="103">
        <v>757</v>
      </c>
      <c r="E744" s="111">
        <v>1602</v>
      </c>
      <c r="F744" s="98">
        <v>-43830</v>
      </c>
      <c r="G744" s="98"/>
      <c r="H744" s="99" t="s">
        <v>30</v>
      </c>
      <c r="I744" s="106" t="s">
        <v>1481</v>
      </c>
      <c r="J744" s="103" t="s">
        <v>1495</v>
      </c>
      <c r="K744" s="97" t="str">
        <f t="shared" si="34"/>
        <v>23CN</v>
      </c>
      <c r="L744" s="110"/>
      <c r="M744" s="100"/>
    </row>
    <row r="745" spans="1:13" ht="17" x14ac:dyDescent="0.2">
      <c r="A745" s="17">
        <f t="shared" si="35"/>
        <v>742</v>
      </c>
      <c r="B745" s="87" t="str">
        <f t="shared" si="36"/>
        <v>TK.HQ948.2018</v>
      </c>
      <c r="C745" s="96">
        <v>8439863769</v>
      </c>
      <c r="D745" s="103">
        <v>757</v>
      </c>
      <c r="E745" s="111">
        <v>1602</v>
      </c>
      <c r="F745" s="98">
        <v>64216</v>
      </c>
      <c r="G745" s="98"/>
      <c r="H745" s="99" t="s">
        <v>25</v>
      </c>
      <c r="I745" s="106" t="s">
        <v>1482</v>
      </c>
      <c r="J745" s="103" t="s">
        <v>1495</v>
      </c>
      <c r="K745" s="97" t="str">
        <f t="shared" si="34"/>
        <v>18CN</v>
      </c>
      <c r="L745" s="110"/>
      <c r="M745" s="100"/>
    </row>
    <row r="746" spans="1:13" ht="17" x14ac:dyDescent="0.2">
      <c r="A746" s="17">
        <f t="shared" si="35"/>
        <v>743</v>
      </c>
      <c r="B746" s="87" t="str">
        <f t="shared" si="36"/>
        <v>TK.HQ948.2019</v>
      </c>
      <c r="C746" s="96">
        <v>8439863769</v>
      </c>
      <c r="D746" s="103">
        <v>757</v>
      </c>
      <c r="E746" s="111">
        <v>1602</v>
      </c>
      <c r="F746" s="98">
        <v>110085</v>
      </c>
      <c r="G746" s="98"/>
      <c r="H746" s="99" t="s">
        <v>26</v>
      </c>
      <c r="I746" s="106" t="s">
        <v>1482</v>
      </c>
      <c r="J746" s="103" t="s">
        <v>1495</v>
      </c>
      <c r="K746" s="97" t="str">
        <f t="shared" si="34"/>
        <v>19CN</v>
      </c>
      <c r="L746" s="110"/>
      <c r="M746" s="100"/>
    </row>
    <row r="747" spans="1:13" ht="17" x14ac:dyDescent="0.2">
      <c r="A747" s="17">
        <f t="shared" si="35"/>
        <v>744</v>
      </c>
      <c r="B747" s="87" t="str">
        <f t="shared" si="36"/>
        <v>TK.HQ948.2020</v>
      </c>
      <c r="C747" s="96">
        <v>8439863769</v>
      </c>
      <c r="D747" s="103">
        <v>757</v>
      </c>
      <c r="E747" s="111">
        <v>1602</v>
      </c>
      <c r="F747" s="98">
        <v>110085</v>
      </c>
      <c r="G747" s="98"/>
      <c r="H747" s="99" t="s">
        <v>27</v>
      </c>
      <c r="I747" s="106" t="s">
        <v>1482</v>
      </c>
      <c r="J747" s="103" t="s">
        <v>1495</v>
      </c>
      <c r="K747" s="97" t="str">
        <f t="shared" si="34"/>
        <v>20CN</v>
      </c>
      <c r="L747" s="110"/>
      <c r="M747" s="100"/>
    </row>
    <row r="748" spans="1:13" ht="17" x14ac:dyDescent="0.2">
      <c r="A748" s="17">
        <f t="shared" si="35"/>
        <v>745</v>
      </c>
      <c r="B748" s="87" t="str">
        <f t="shared" si="36"/>
        <v>TK.HQ949.2021</v>
      </c>
      <c r="C748" s="96">
        <v>8439863769</v>
      </c>
      <c r="D748" s="103">
        <v>757</v>
      </c>
      <c r="E748" s="111">
        <v>1602</v>
      </c>
      <c r="F748" s="98">
        <v>110085</v>
      </c>
      <c r="G748" s="98"/>
      <c r="H748" s="99" t="s">
        <v>28</v>
      </c>
      <c r="I748" s="106" t="s">
        <v>1482</v>
      </c>
      <c r="J748" s="103" t="s">
        <v>1496</v>
      </c>
      <c r="K748" s="97" t="str">
        <f t="shared" ref="K748:K811" si="37">RIGHT(H748,2)&amp;"CN"</f>
        <v>21CN</v>
      </c>
      <c r="L748" s="110"/>
      <c r="M748" s="100"/>
    </row>
    <row r="749" spans="1:13" ht="17" x14ac:dyDescent="0.2">
      <c r="A749" s="17">
        <f t="shared" si="35"/>
        <v>746</v>
      </c>
      <c r="B749" s="87" t="str">
        <f t="shared" si="36"/>
        <v>TK.HQ950.2021</v>
      </c>
      <c r="C749" s="96">
        <v>8714836468</v>
      </c>
      <c r="D749" s="103">
        <v>757</v>
      </c>
      <c r="E749" s="111">
        <v>1602</v>
      </c>
      <c r="F749" s="98">
        <v>59775</v>
      </c>
      <c r="G749" s="98"/>
      <c r="H749" s="99" t="s">
        <v>28</v>
      </c>
      <c r="I749" s="106" t="s">
        <v>1483</v>
      </c>
      <c r="J749" s="103" t="s">
        <v>1497</v>
      </c>
      <c r="K749" s="97" t="str">
        <f t="shared" si="37"/>
        <v>21CN</v>
      </c>
      <c r="L749" s="110"/>
      <c r="M749" s="100"/>
    </row>
    <row r="750" spans="1:13" ht="17" x14ac:dyDescent="0.2">
      <c r="A750" s="17">
        <f t="shared" si="35"/>
        <v>747</v>
      </c>
      <c r="B750" s="87" t="str">
        <f t="shared" si="36"/>
        <v>TK.HQ951.2019</v>
      </c>
      <c r="C750" s="96" t="s">
        <v>1472</v>
      </c>
      <c r="D750" s="103">
        <v>757</v>
      </c>
      <c r="E750" s="111">
        <v>1602</v>
      </c>
      <c r="F750" s="98">
        <v>79700</v>
      </c>
      <c r="G750" s="98"/>
      <c r="H750" s="99" t="s">
        <v>26</v>
      </c>
      <c r="I750" s="106" t="s">
        <v>1484</v>
      </c>
      <c r="J750" s="103" t="s">
        <v>1497</v>
      </c>
      <c r="K750" s="97" t="str">
        <f t="shared" si="37"/>
        <v>19CN</v>
      </c>
      <c r="L750" s="110"/>
      <c r="M750" s="100"/>
    </row>
    <row r="751" spans="1:13" ht="17" x14ac:dyDescent="0.2">
      <c r="A751" s="17">
        <f t="shared" si="35"/>
        <v>748</v>
      </c>
      <c r="B751" s="87" t="str">
        <f t="shared" si="36"/>
        <v>TK.HQ951.2020</v>
      </c>
      <c r="C751" s="96" t="s">
        <v>1472</v>
      </c>
      <c r="D751" s="103">
        <v>757</v>
      </c>
      <c r="E751" s="111">
        <v>1602</v>
      </c>
      <c r="F751" s="98">
        <v>239100</v>
      </c>
      <c r="G751" s="98"/>
      <c r="H751" s="99" t="s">
        <v>27</v>
      </c>
      <c r="I751" s="106" t="s">
        <v>1484</v>
      </c>
      <c r="J751" s="103" t="s">
        <v>1497</v>
      </c>
      <c r="K751" s="97" t="str">
        <f t="shared" si="37"/>
        <v>20CN</v>
      </c>
      <c r="L751" s="110"/>
      <c r="M751" s="100"/>
    </row>
    <row r="752" spans="1:13" ht="17" x14ac:dyDescent="0.2">
      <c r="A752" s="17">
        <f t="shared" si="35"/>
        <v>749</v>
      </c>
      <c r="B752" s="87" t="str">
        <f t="shared" si="36"/>
        <v>TK.HQ952.2021</v>
      </c>
      <c r="C752" s="96" t="s">
        <v>1472</v>
      </c>
      <c r="D752" s="103">
        <v>757</v>
      </c>
      <c r="E752" s="111">
        <v>1602</v>
      </c>
      <c r="F752" s="98">
        <v>239100</v>
      </c>
      <c r="G752" s="98"/>
      <c r="H752" s="99" t="s">
        <v>28</v>
      </c>
      <c r="I752" s="106" t="s">
        <v>1484</v>
      </c>
      <c r="J752" s="103" t="s">
        <v>1452</v>
      </c>
      <c r="K752" s="97" t="str">
        <f t="shared" si="37"/>
        <v>21CN</v>
      </c>
      <c r="L752" s="110"/>
      <c r="M752" s="100"/>
    </row>
    <row r="753" spans="1:13" ht="17" x14ac:dyDescent="0.2">
      <c r="A753" s="17">
        <f t="shared" si="35"/>
        <v>750</v>
      </c>
      <c r="B753" s="87" t="str">
        <f t="shared" si="36"/>
        <v>TK.HQ953.2012</v>
      </c>
      <c r="C753" s="96">
        <v>8058063675</v>
      </c>
      <c r="D753" s="103">
        <v>757</v>
      </c>
      <c r="E753" s="111">
        <v>1602</v>
      </c>
      <c r="F753" s="98">
        <v>13830</v>
      </c>
      <c r="G753" s="98"/>
      <c r="H753" s="99" t="s">
        <v>18</v>
      </c>
      <c r="I753" s="106" t="s">
        <v>1485</v>
      </c>
      <c r="J753" s="103" t="s">
        <v>1452</v>
      </c>
      <c r="K753" s="97" t="str">
        <f t="shared" si="37"/>
        <v>12CN</v>
      </c>
      <c r="L753" s="110"/>
      <c r="M753" s="100"/>
    </row>
    <row r="754" spans="1:13" ht="17" x14ac:dyDescent="0.2">
      <c r="A754" s="17">
        <f t="shared" si="35"/>
        <v>751</v>
      </c>
      <c r="B754" s="87" t="str">
        <f t="shared" si="36"/>
        <v>TK.HQ953.2013</v>
      </c>
      <c r="C754" s="96">
        <v>8058063675</v>
      </c>
      <c r="D754" s="103">
        <v>757</v>
      </c>
      <c r="E754" s="111">
        <v>1602</v>
      </c>
      <c r="F754" s="98">
        <v>13830</v>
      </c>
      <c r="G754" s="98"/>
      <c r="H754" s="99" t="s">
        <v>21</v>
      </c>
      <c r="I754" s="106" t="s">
        <v>1485</v>
      </c>
      <c r="J754" s="103" t="s">
        <v>1452</v>
      </c>
      <c r="K754" s="97" t="str">
        <f t="shared" si="37"/>
        <v>13CN</v>
      </c>
      <c r="L754" s="110"/>
      <c r="M754" s="100"/>
    </row>
    <row r="755" spans="1:13" ht="17" x14ac:dyDescent="0.2">
      <c r="A755" s="17">
        <f t="shared" si="35"/>
        <v>752</v>
      </c>
      <c r="B755" s="87" t="str">
        <f t="shared" si="36"/>
        <v>TK.HQ953.2014</v>
      </c>
      <c r="C755" s="96">
        <v>8058063675</v>
      </c>
      <c r="D755" s="103">
        <v>757</v>
      </c>
      <c r="E755" s="111">
        <v>1602</v>
      </c>
      <c r="F755" s="98">
        <v>13830</v>
      </c>
      <c r="G755" s="98"/>
      <c r="H755" s="99" t="s">
        <v>15</v>
      </c>
      <c r="I755" s="106" t="s">
        <v>1485</v>
      </c>
      <c r="J755" s="103" t="s">
        <v>1452</v>
      </c>
      <c r="K755" s="97" t="str">
        <f t="shared" si="37"/>
        <v>14CN</v>
      </c>
      <c r="L755" s="110"/>
      <c r="M755" s="100"/>
    </row>
    <row r="756" spans="1:13" ht="17" x14ac:dyDescent="0.2">
      <c r="A756" s="17">
        <f t="shared" si="35"/>
        <v>753</v>
      </c>
      <c r="B756" s="87" t="str">
        <f t="shared" si="36"/>
        <v>TK.HQ953.2015</v>
      </c>
      <c r="C756" s="96">
        <v>8058063675</v>
      </c>
      <c r="D756" s="103">
        <v>757</v>
      </c>
      <c r="E756" s="111">
        <v>1602</v>
      </c>
      <c r="F756" s="98">
        <v>13830</v>
      </c>
      <c r="G756" s="98"/>
      <c r="H756" s="99" t="s">
        <v>12</v>
      </c>
      <c r="I756" s="106" t="s">
        <v>1485</v>
      </c>
      <c r="J756" s="103" t="s">
        <v>1452</v>
      </c>
      <c r="K756" s="97" t="str">
        <f t="shared" si="37"/>
        <v>15CN</v>
      </c>
      <c r="L756" s="110"/>
      <c r="M756" s="100"/>
    </row>
    <row r="757" spans="1:13" ht="17" x14ac:dyDescent="0.2">
      <c r="A757" s="17">
        <f t="shared" si="35"/>
        <v>754</v>
      </c>
      <c r="B757" s="87" t="str">
        <f t="shared" si="36"/>
        <v>TK.HQ953.2016</v>
      </c>
      <c r="C757" s="96">
        <v>8058063675</v>
      </c>
      <c r="D757" s="103">
        <v>757</v>
      </c>
      <c r="E757" s="111">
        <v>1602</v>
      </c>
      <c r="F757" s="98">
        <v>13830</v>
      </c>
      <c r="G757" s="98"/>
      <c r="H757" s="99" t="s">
        <v>14</v>
      </c>
      <c r="I757" s="106" t="s">
        <v>1485</v>
      </c>
      <c r="J757" s="103" t="s">
        <v>1452</v>
      </c>
      <c r="K757" s="97" t="str">
        <f t="shared" si="37"/>
        <v>16CN</v>
      </c>
      <c r="L757" s="110"/>
      <c r="M757" s="100"/>
    </row>
    <row r="758" spans="1:13" ht="17" x14ac:dyDescent="0.2">
      <c r="A758" s="17">
        <f t="shared" si="35"/>
        <v>755</v>
      </c>
      <c r="B758" s="87" t="str">
        <f t="shared" si="36"/>
        <v>TK.HQ953.2017</v>
      </c>
      <c r="C758" s="96">
        <v>8058063675</v>
      </c>
      <c r="D758" s="103">
        <v>757</v>
      </c>
      <c r="E758" s="111">
        <v>1602</v>
      </c>
      <c r="F758" s="98">
        <v>52800</v>
      </c>
      <c r="G758" s="98"/>
      <c r="H758" s="99" t="s">
        <v>24</v>
      </c>
      <c r="I758" s="106" t="s">
        <v>1485</v>
      </c>
      <c r="J758" s="103" t="s">
        <v>1452</v>
      </c>
      <c r="K758" s="97" t="str">
        <f t="shared" si="37"/>
        <v>17CN</v>
      </c>
      <c r="L758" s="110"/>
      <c r="M758" s="100"/>
    </row>
    <row r="759" spans="1:13" ht="17" x14ac:dyDescent="0.2">
      <c r="A759" s="17">
        <f t="shared" si="35"/>
        <v>756</v>
      </c>
      <c r="B759" s="87" t="str">
        <f t="shared" si="36"/>
        <v>TK.HQ953.2018</v>
      </c>
      <c r="C759" s="96">
        <v>8058063675</v>
      </c>
      <c r="D759" s="103">
        <v>757</v>
      </c>
      <c r="E759" s="111">
        <v>1602</v>
      </c>
      <c r="F759" s="98">
        <v>52800</v>
      </c>
      <c r="G759" s="98"/>
      <c r="H759" s="99" t="s">
        <v>25</v>
      </c>
      <c r="I759" s="106" t="s">
        <v>1485</v>
      </c>
      <c r="J759" s="103" t="s">
        <v>1452</v>
      </c>
      <c r="K759" s="97" t="str">
        <f t="shared" si="37"/>
        <v>18CN</v>
      </c>
      <c r="L759" s="110"/>
      <c r="M759" s="100"/>
    </row>
    <row r="760" spans="1:13" ht="17" x14ac:dyDescent="0.2">
      <c r="A760" s="17">
        <f t="shared" si="35"/>
        <v>757</v>
      </c>
      <c r="B760" s="87" t="str">
        <f t="shared" si="36"/>
        <v>TK.HQ953.2019</v>
      </c>
      <c r="C760" s="96">
        <v>8058063675</v>
      </c>
      <c r="D760" s="103">
        <v>757</v>
      </c>
      <c r="E760" s="111">
        <v>1602</v>
      </c>
      <c r="F760" s="98">
        <v>52800</v>
      </c>
      <c r="G760" s="98"/>
      <c r="H760" s="99" t="s">
        <v>26</v>
      </c>
      <c r="I760" s="106" t="s">
        <v>1485</v>
      </c>
      <c r="J760" s="103" t="s">
        <v>1452</v>
      </c>
      <c r="K760" s="97" t="str">
        <f t="shared" si="37"/>
        <v>19CN</v>
      </c>
      <c r="L760" s="110"/>
      <c r="M760" s="100"/>
    </row>
    <row r="761" spans="1:13" ht="17" x14ac:dyDescent="0.2">
      <c r="A761" s="17">
        <f t="shared" si="35"/>
        <v>758</v>
      </c>
      <c r="B761" s="87" t="str">
        <f t="shared" si="36"/>
        <v>TK.HQ953.2020</v>
      </c>
      <c r="C761" s="96">
        <v>8058063675</v>
      </c>
      <c r="D761" s="103">
        <v>757</v>
      </c>
      <c r="E761" s="111">
        <v>1602</v>
      </c>
      <c r="F761" s="98">
        <v>52800</v>
      </c>
      <c r="G761" s="98"/>
      <c r="H761" s="99" t="s">
        <v>27</v>
      </c>
      <c r="I761" s="106" t="s">
        <v>1485</v>
      </c>
      <c r="J761" s="103" t="s">
        <v>1452</v>
      </c>
      <c r="K761" s="97" t="str">
        <f t="shared" si="37"/>
        <v>20CN</v>
      </c>
      <c r="L761" s="110"/>
      <c r="M761" s="100"/>
    </row>
    <row r="762" spans="1:13" ht="17" x14ac:dyDescent="0.2">
      <c r="A762" s="17">
        <f t="shared" si="35"/>
        <v>759</v>
      </c>
      <c r="B762" s="87" t="str">
        <f t="shared" si="36"/>
        <v>TK.HQ954.2021</v>
      </c>
      <c r="C762" s="96">
        <v>8058063675</v>
      </c>
      <c r="D762" s="103">
        <v>757</v>
      </c>
      <c r="E762" s="111">
        <v>1602</v>
      </c>
      <c r="F762" s="98">
        <v>52800</v>
      </c>
      <c r="G762" s="98"/>
      <c r="H762" s="99" t="s">
        <v>28</v>
      </c>
      <c r="I762" s="106" t="s">
        <v>1485</v>
      </c>
      <c r="J762" s="103"/>
      <c r="K762" s="97" t="str">
        <f t="shared" si="37"/>
        <v>21CN</v>
      </c>
      <c r="L762" s="110"/>
      <c r="M762" s="100"/>
    </row>
    <row r="763" spans="1:13" s="41" customFormat="1" ht="17" x14ac:dyDescent="0.2">
      <c r="A763" s="116">
        <f t="shared" si="35"/>
        <v>760</v>
      </c>
      <c r="B763" s="117" t="str">
        <f t="shared" si="36"/>
        <v>TK.HQ955.2023</v>
      </c>
      <c r="C763" s="118">
        <v>8013028222</v>
      </c>
      <c r="D763" s="119">
        <v>757</v>
      </c>
      <c r="E763" s="120">
        <v>1602</v>
      </c>
      <c r="F763" s="121">
        <v>-20423</v>
      </c>
      <c r="G763" s="121"/>
      <c r="H763" s="122" t="s">
        <v>30</v>
      </c>
      <c r="I763" s="123" t="s">
        <v>1538</v>
      </c>
      <c r="J763" s="119" t="s">
        <v>1539</v>
      </c>
      <c r="K763" s="124" t="str">
        <f t="shared" si="37"/>
        <v>23CN</v>
      </c>
      <c r="L763" s="110"/>
      <c r="M763" s="125"/>
    </row>
    <row r="764" spans="1:13" ht="17" x14ac:dyDescent="0.2">
      <c r="A764" s="17">
        <f t="shared" si="35"/>
        <v>761</v>
      </c>
      <c r="B764" s="87" t="str">
        <f t="shared" si="36"/>
        <v>TK.HQ956.2019</v>
      </c>
      <c r="C764" s="96">
        <v>8004418258</v>
      </c>
      <c r="D764" s="103">
        <v>757</v>
      </c>
      <c r="E764" s="111">
        <v>1602</v>
      </c>
      <c r="F764" s="98">
        <v>43200</v>
      </c>
      <c r="G764" s="98"/>
      <c r="H764" s="99" t="s">
        <v>26</v>
      </c>
      <c r="I764" s="106" t="s">
        <v>1540</v>
      </c>
      <c r="J764" s="103" t="s">
        <v>1541</v>
      </c>
      <c r="K764" s="97" t="str">
        <f t="shared" si="37"/>
        <v>19CN</v>
      </c>
      <c r="L764" s="110"/>
      <c r="M764" s="100"/>
    </row>
    <row r="765" spans="1:13" ht="17" x14ac:dyDescent="0.2">
      <c r="A765" s="17">
        <f t="shared" si="35"/>
        <v>762</v>
      </c>
      <c r="B765" s="87" t="str">
        <f t="shared" si="36"/>
        <v>TK.HQ956.2020</v>
      </c>
      <c r="C765" s="96">
        <v>8004418258</v>
      </c>
      <c r="D765" s="103">
        <v>757</v>
      </c>
      <c r="E765" s="111">
        <v>1602</v>
      </c>
      <c r="F765" s="98">
        <v>43200</v>
      </c>
      <c r="G765" s="98"/>
      <c r="H765" s="99" t="s">
        <v>27</v>
      </c>
      <c r="I765" s="106" t="s">
        <v>1540</v>
      </c>
      <c r="J765" s="103" t="s">
        <v>1541</v>
      </c>
      <c r="K765" s="97" t="str">
        <f t="shared" si="37"/>
        <v>20CN</v>
      </c>
      <c r="L765" s="110"/>
      <c r="M765" s="100"/>
    </row>
    <row r="766" spans="1:13" ht="17" x14ac:dyDescent="0.2">
      <c r="A766" s="17">
        <f t="shared" si="35"/>
        <v>763</v>
      </c>
      <c r="B766" s="87" t="str">
        <f t="shared" si="36"/>
        <v>TK.HQ956.2021</v>
      </c>
      <c r="C766" s="96">
        <v>8004418258</v>
      </c>
      <c r="D766" s="103">
        <v>757</v>
      </c>
      <c r="E766" s="111">
        <v>1602</v>
      </c>
      <c r="F766" s="98">
        <v>43200</v>
      </c>
      <c r="G766" s="98"/>
      <c r="H766" s="99" t="s">
        <v>28</v>
      </c>
      <c r="I766" s="106" t="s">
        <v>1540</v>
      </c>
      <c r="J766" s="103" t="s">
        <v>1541</v>
      </c>
      <c r="K766" s="97" t="str">
        <f t="shared" si="37"/>
        <v>21CN</v>
      </c>
      <c r="L766" s="110"/>
      <c r="M766" s="100"/>
    </row>
    <row r="767" spans="1:13" ht="17" x14ac:dyDescent="0.2">
      <c r="A767" s="17">
        <f t="shared" si="35"/>
        <v>764</v>
      </c>
      <c r="B767" s="87" t="str">
        <f t="shared" si="36"/>
        <v>TK.HQ957.2022</v>
      </c>
      <c r="C767" s="96">
        <v>8496385438</v>
      </c>
      <c r="D767" s="103">
        <v>757</v>
      </c>
      <c r="E767" s="111">
        <v>1602</v>
      </c>
      <c r="F767" s="98">
        <v>-103500</v>
      </c>
      <c r="G767" s="98"/>
      <c r="H767" s="99" t="s">
        <v>29</v>
      </c>
      <c r="I767" s="106" t="s">
        <v>1542</v>
      </c>
      <c r="J767" s="103" t="s">
        <v>1543</v>
      </c>
      <c r="K767" s="97" t="str">
        <f t="shared" si="37"/>
        <v>22CN</v>
      </c>
      <c r="L767" s="110"/>
      <c r="M767" s="100"/>
    </row>
    <row r="768" spans="1:13" ht="17" x14ac:dyDescent="0.2">
      <c r="A768" s="17">
        <f t="shared" si="35"/>
        <v>765</v>
      </c>
      <c r="B768" s="87" t="str">
        <f t="shared" si="36"/>
        <v>TK.HQ958.2015</v>
      </c>
      <c r="C768" s="96">
        <v>8411312200</v>
      </c>
      <c r="D768" s="103">
        <v>757</v>
      </c>
      <c r="E768" s="111">
        <v>1602</v>
      </c>
      <c r="F768" s="98">
        <v>52250</v>
      </c>
      <c r="G768" s="98"/>
      <c r="H768" s="99" t="s">
        <v>12</v>
      </c>
      <c r="I768" s="106" t="s">
        <v>1544</v>
      </c>
      <c r="J768" s="103" t="s">
        <v>1545</v>
      </c>
      <c r="K768" s="97" t="str">
        <f t="shared" si="37"/>
        <v>15CN</v>
      </c>
      <c r="L768" s="110"/>
      <c r="M768" s="100"/>
    </row>
    <row r="769" spans="1:13" ht="17" x14ac:dyDescent="0.2">
      <c r="A769" s="17">
        <f t="shared" si="35"/>
        <v>766</v>
      </c>
      <c r="B769" s="87" t="str">
        <f t="shared" si="36"/>
        <v>TK.HQ958.2016</v>
      </c>
      <c r="C769" s="96">
        <v>8411312200</v>
      </c>
      <c r="D769" s="103">
        <v>757</v>
      </c>
      <c r="E769" s="111">
        <v>1602</v>
      </c>
      <c r="F769" s="98">
        <v>57000</v>
      </c>
      <c r="G769" s="98"/>
      <c r="H769" s="99" t="s">
        <v>14</v>
      </c>
      <c r="I769" s="106" t="s">
        <v>1544</v>
      </c>
      <c r="J769" s="103" t="s">
        <v>1545</v>
      </c>
      <c r="K769" s="97" t="str">
        <f t="shared" si="37"/>
        <v>16CN</v>
      </c>
      <c r="L769" s="110"/>
      <c r="M769" s="100"/>
    </row>
    <row r="770" spans="1:13" ht="17" x14ac:dyDescent="0.2">
      <c r="A770" s="17">
        <f t="shared" si="35"/>
        <v>767</v>
      </c>
      <c r="B770" s="87" t="str">
        <f t="shared" si="36"/>
        <v>TK.HQ958.2017</v>
      </c>
      <c r="C770" s="96">
        <v>8411312200</v>
      </c>
      <c r="D770" s="103">
        <v>757</v>
      </c>
      <c r="E770" s="111">
        <v>1602</v>
      </c>
      <c r="F770" s="98">
        <v>62400</v>
      </c>
      <c r="G770" s="98"/>
      <c r="H770" s="99" t="s">
        <v>24</v>
      </c>
      <c r="I770" s="106" t="s">
        <v>1544</v>
      </c>
      <c r="J770" s="103" t="s">
        <v>1545</v>
      </c>
      <c r="K770" s="97" t="str">
        <f t="shared" si="37"/>
        <v>17CN</v>
      </c>
      <c r="L770" s="110"/>
      <c r="M770" s="100"/>
    </row>
    <row r="771" spans="1:13" ht="17" x14ac:dyDescent="0.2">
      <c r="A771" s="17">
        <f t="shared" si="35"/>
        <v>768</v>
      </c>
      <c r="B771" s="87" t="str">
        <f t="shared" si="36"/>
        <v>TK.HQ958.2018</v>
      </c>
      <c r="C771" s="96">
        <v>8411312200</v>
      </c>
      <c r="D771" s="103">
        <v>757</v>
      </c>
      <c r="E771" s="111">
        <v>1602</v>
      </c>
      <c r="F771" s="98">
        <v>62400</v>
      </c>
      <c r="G771" s="98"/>
      <c r="H771" s="99" t="s">
        <v>25</v>
      </c>
      <c r="I771" s="106" t="s">
        <v>1544</v>
      </c>
      <c r="J771" s="103" t="s">
        <v>1545</v>
      </c>
      <c r="K771" s="97" t="str">
        <f t="shared" si="37"/>
        <v>18CN</v>
      </c>
      <c r="L771" s="110"/>
      <c r="M771" s="100"/>
    </row>
    <row r="772" spans="1:13" ht="17" x14ac:dyDescent="0.2">
      <c r="A772" s="17">
        <f t="shared" si="35"/>
        <v>769</v>
      </c>
      <c r="B772" s="87" t="str">
        <f t="shared" si="36"/>
        <v>TK.HQ958.2019</v>
      </c>
      <c r="C772" s="96">
        <v>8411312200</v>
      </c>
      <c r="D772" s="103">
        <v>757</v>
      </c>
      <c r="E772" s="111">
        <v>1602</v>
      </c>
      <c r="F772" s="98">
        <v>62400</v>
      </c>
      <c r="G772" s="98"/>
      <c r="H772" s="99" t="s">
        <v>26</v>
      </c>
      <c r="I772" s="106" t="s">
        <v>1544</v>
      </c>
      <c r="J772" s="103" t="s">
        <v>1545</v>
      </c>
      <c r="K772" s="97" t="str">
        <f t="shared" si="37"/>
        <v>19CN</v>
      </c>
      <c r="L772" s="110"/>
      <c r="M772" s="100"/>
    </row>
    <row r="773" spans="1:13" ht="17" x14ac:dyDescent="0.2">
      <c r="A773" s="17">
        <f t="shared" si="35"/>
        <v>770</v>
      </c>
      <c r="B773" s="87" t="str">
        <f t="shared" si="36"/>
        <v>TK.HQ958.2020</v>
      </c>
      <c r="C773" s="96">
        <v>8411312200</v>
      </c>
      <c r="D773" s="103">
        <v>757</v>
      </c>
      <c r="E773" s="111">
        <v>1602</v>
      </c>
      <c r="F773" s="98">
        <v>62400</v>
      </c>
      <c r="G773" s="98"/>
      <c r="H773" s="99" t="s">
        <v>27</v>
      </c>
      <c r="I773" s="106" t="s">
        <v>1544</v>
      </c>
      <c r="J773" s="103" t="s">
        <v>1545</v>
      </c>
      <c r="K773" s="97" t="str">
        <f t="shared" si="37"/>
        <v>20CN</v>
      </c>
      <c r="L773" s="110"/>
      <c r="M773" s="100"/>
    </row>
    <row r="774" spans="1:13" ht="17" x14ac:dyDescent="0.2">
      <c r="A774" s="17">
        <f t="shared" ref="A774:A837" si="38">A773+1</f>
        <v>771</v>
      </c>
      <c r="B774" s="87" t="str">
        <f t="shared" si="36"/>
        <v>TK.HQ958.2021</v>
      </c>
      <c r="C774" s="96">
        <v>8411312200</v>
      </c>
      <c r="D774" s="103">
        <v>757</v>
      </c>
      <c r="E774" s="111">
        <v>1602</v>
      </c>
      <c r="F774" s="98">
        <v>62400</v>
      </c>
      <c r="G774" s="98"/>
      <c r="H774" s="99" t="s">
        <v>28</v>
      </c>
      <c r="I774" s="106" t="s">
        <v>1544</v>
      </c>
      <c r="J774" s="103" t="s">
        <v>1545</v>
      </c>
      <c r="K774" s="97" t="str">
        <f t="shared" si="37"/>
        <v>21CN</v>
      </c>
      <c r="L774" s="110"/>
      <c r="M774" s="100"/>
    </row>
    <row r="775" spans="1:13" ht="17" x14ac:dyDescent="0.2">
      <c r="A775" s="17">
        <f t="shared" si="38"/>
        <v>772</v>
      </c>
      <c r="B775" s="87" t="str">
        <f t="shared" si="36"/>
        <v>TK.HQ959.2021</v>
      </c>
      <c r="C775" s="96">
        <v>8341009800</v>
      </c>
      <c r="D775" s="103">
        <v>757</v>
      </c>
      <c r="E775" s="111">
        <v>1602</v>
      </c>
      <c r="F775" s="98">
        <v>44715</v>
      </c>
      <c r="G775" s="98"/>
      <c r="H775" s="99" t="s">
        <v>28</v>
      </c>
      <c r="I775" s="106" t="s">
        <v>1544</v>
      </c>
      <c r="J775" s="103" t="s">
        <v>1466</v>
      </c>
      <c r="K775" s="97" t="str">
        <f t="shared" si="37"/>
        <v>21CN</v>
      </c>
      <c r="L775" s="110"/>
      <c r="M775" s="100"/>
    </row>
    <row r="776" spans="1:13" ht="17" x14ac:dyDescent="0.2">
      <c r="A776" s="17">
        <f t="shared" si="38"/>
        <v>773</v>
      </c>
      <c r="B776" s="87" t="str">
        <f t="shared" ref="B776:B778" si="39">"TK.HQ"&amp;IF(AND(C776=C775,J776=J775),MID(B775,6,3),MID(B775,6,3)+1)&amp;"."&amp;RIGHT(H776,4)</f>
        <v>TK.HQ960.2019</v>
      </c>
      <c r="C776" s="96">
        <v>4000596213</v>
      </c>
      <c r="D776" s="103">
        <v>757</v>
      </c>
      <c r="E776" s="111">
        <v>1602</v>
      </c>
      <c r="F776" s="98">
        <v>79700</v>
      </c>
      <c r="G776" s="98"/>
      <c r="H776" s="99" t="s">
        <v>26</v>
      </c>
      <c r="I776" s="106" t="s">
        <v>1502</v>
      </c>
      <c r="J776" s="103" t="s">
        <v>1434</v>
      </c>
      <c r="K776" s="97" t="str">
        <f t="shared" si="37"/>
        <v>19CN</v>
      </c>
      <c r="L776" s="110"/>
      <c r="M776" s="100"/>
    </row>
    <row r="777" spans="1:13" ht="17" x14ac:dyDescent="0.2">
      <c r="A777" s="17">
        <f t="shared" si="38"/>
        <v>774</v>
      </c>
      <c r="B777" s="87" t="str">
        <f t="shared" si="39"/>
        <v>TK.HQ960.2020</v>
      </c>
      <c r="C777" s="96">
        <v>4000596213</v>
      </c>
      <c r="D777" s="103">
        <v>757</v>
      </c>
      <c r="E777" s="111">
        <v>1602</v>
      </c>
      <c r="F777" s="98">
        <v>239100</v>
      </c>
      <c r="G777" s="98"/>
      <c r="H777" s="99" t="s">
        <v>27</v>
      </c>
      <c r="I777" s="106" t="s">
        <v>1502</v>
      </c>
      <c r="J777" s="103" t="s">
        <v>1434</v>
      </c>
      <c r="K777" s="97" t="str">
        <f t="shared" si="37"/>
        <v>20CN</v>
      </c>
      <c r="L777" s="110"/>
      <c r="M777" s="100"/>
    </row>
    <row r="778" spans="1:13" ht="17" x14ac:dyDescent="0.2">
      <c r="A778" s="17">
        <f t="shared" si="38"/>
        <v>775</v>
      </c>
      <c r="B778" s="87" t="str">
        <f t="shared" si="39"/>
        <v>TK.HQ960.2021</v>
      </c>
      <c r="C778" s="96">
        <v>4000596213</v>
      </c>
      <c r="D778" s="103">
        <v>757</v>
      </c>
      <c r="E778" s="111">
        <v>1602</v>
      </c>
      <c r="F778" s="98">
        <v>239100</v>
      </c>
      <c r="G778" s="98"/>
      <c r="H778" s="99" t="s">
        <v>28</v>
      </c>
      <c r="I778" s="106" t="s">
        <v>1502</v>
      </c>
      <c r="J778" s="103" t="s">
        <v>1434</v>
      </c>
      <c r="K778" s="97" t="str">
        <f t="shared" si="37"/>
        <v>21CN</v>
      </c>
      <c r="L778" s="110"/>
      <c r="M778" s="100"/>
    </row>
    <row r="779" spans="1:13" s="41" customFormat="1" ht="17" x14ac:dyDescent="0.2">
      <c r="A779" s="116">
        <f t="shared" si="38"/>
        <v>776</v>
      </c>
      <c r="B779" s="117" t="str">
        <f t="shared" ref="B779:B823" si="40">"TK.HQ"&amp;IF(AND(C779=C778,J779=J778),MID(B778,6,3),MID(B778,6,3)+1)&amp;"."&amp;RIGHT(H779,4)</f>
        <v>TK.HQ961.2019</v>
      </c>
      <c r="C779" s="118">
        <v>8130464173</v>
      </c>
      <c r="D779" s="119">
        <v>757</v>
      </c>
      <c r="E779" s="120">
        <v>1602</v>
      </c>
      <c r="F779" s="121">
        <v>388800</v>
      </c>
      <c r="G779" s="121"/>
      <c r="H779" s="122" t="s">
        <v>26</v>
      </c>
      <c r="I779" s="123" t="s">
        <v>1550</v>
      </c>
      <c r="J779" s="119" t="s">
        <v>1563</v>
      </c>
      <c r="K779" s="124" t="str">
        <f t="shared" si="37"/>
        <v>19CN</v>
      </c>
      <c r="L779" s="110"/>
      <c r="M779" s="125"/>
    </row>
    <row r="780" spans="1:13" ht="17" x14ac:dyDescent="0.2">
      <c r="A780" s="17">
        <f t="shared" si="38"/>
        <v>777</v>
      </c>
      <c r="B780" s="87" t="str">
        <f t="shared" si="40"/>
        <v>TK.HQ961.2020</v>
      </c>
      <c r="C780" s="96">
        <v>8130464173</v>
      </c>
      <c r="D780" s="103">
        <v>757</v>
      </c>
      <c r="E780" s="111">
        <v>1602</v>
      </c>
      <c r="F780" s="98">
        <v>583200</v>
      </c>
      <c r="G780" s="98"/>
      <c r="H780" s="99" t="s">
        <v>27</v>
      </c>
      <c r="I780" s="106" t="s">
        <v>1550</v>
      </c>
      <c r="J780" s="103" t="s">
        <v>1563</v>
      </c>
      <c r="K780" s="97" t="str">
        <f t="shared" si="37"/>
        <v>20CN</v>
      </c>
      <c r="L780" s="110"/>
      <c r="M780" s="100"/>
    </row>
    <row r="781" spans="1:13" ht="17" x14ac:dyDescent="0.2">
      <c r="A781" s="17">
        <f t="shared" si="38"/>
        <v>778</v>
      </c>
      <c r="B781" s="87" t="str">
        <f t="shared" si="40"/>
        <v>TK.HQ961.2021</v>
      </c>
      <c r="C781" s="96">
        <v>8130464173</v>
      </c>
      <c r="D781" s="103">
        <v>757</v>
      </c>
      <c r="E781" s="111">
        <v>1602</v>
      </c>
      <c r="F781" s="98">
        <v>583200</v>
      </c>
      <c r="G781" s="98"/>
      <c r="H781" s="99" t="s">
        <v>28</v>
      </c>
      <c r="I781" s="106" t="s">
        <v>1550</v>
      </c>
      <c r="J781" s="103" t="s">
        <v>1563</v>
      </c>
      <c r="K781" s="97" t="str">
        <f t="shared" si="37"/>
        <v>21CN</v>
      </c>
      <c r="L781" s="110"/>
      <c r="M781" s="100"/>
    </row>
    <row r="782" spans="1:13" ht="17" x14ac:dyDescent="0.2">
      <c r="A782" s="17">
        <f t="shared" si="38"/>
        <v>779</v>
      </c>
      <c r="B782" s="87" t="str">
        <f t="shared" si="40"/>
        <v>TK.HQ962.2012</v>
      </c>
      <c r="C782" s="96">
        <v>8059429890</v>
      </c>
      <c r="D782" s="103">
        <v>757</v>
      </c>
      <c r="E782" s="111">
        <v>1602</v>
      </c>
      <c r="F782" s="98">
        <v>275818</v>
      </c>
      <c r="G782" s="98"/>
      <c r="H782" s="99" t="s">
        <v>18</v>
      </c>
      <c r="I782" s="106" t="s">
        <v>1551</v>
      </c>
      <c r="J782" s="103" t="s">
        <v>1564</v>
      </c>
      <c r="K782" s="97" t="str">
        <f t="shared" si="37"/>
        <v>12CN</v>
      </c>
      <c r="L782" s="110"/>
      <c r="M782" s="100"/>
    </row>
    <row r="783" spans="1:13" ht="17" x14ac:dyDescent="0.2">
      <c r="A783" s="17">
        <f t="shared" si="38"/>
        <v>780</v>
      </c>
      <c r="B783" s="87" t="str">
        <f t="shared" si="40"/>
        <v>TK.HQ962.2013</v>
      </c>
      <c r="C783" s="96">
        <v>8059429890</v>
      </c>
      <c r="D783" s="103">
        <v>757</v>
      </c>
      <c r="E783" s="111">
        <v>1602</v>
      </c>
      <c r="F783" s="98">
        <v>275818</v>
      </c>
      <c r="G783" s="98"/>
      <c r="H783" s="99" t="s">
        <v>21</v>
      </c>
      <c r="I783" s="106" t="s">
        <v>1551</v>
      </c>
      <c r="J783" s="103" t="s">
        <v>1564</v>
      </c>
      <c r="K783" s="97" t="str">
        <f t="shared" si="37"/>
        <v>13CN</v>
      </c>
      <c r="L783" s="110"/>
      <c r="M783" s="100"/>
    </row>
    <row r="784" spans="1:13" ht="17" x14ac:dyDescent="0.2">
      <c r="A784" s="17">
        <f t="shared" si="38"/>
        <v>781</v>
      </c>
      <c r="B784" s="87" t="str">
        <f t="shared" si="40"/>
        <v>TK.HQ962.2014</v>
      </c>
      <c r="C784" s="96">
        <v>8059429890</v>
      </c>
      <c r="D784" s="103">
        <v>757</v>
      </c>
      <c r="E784" s="111">
        <v>1602</v>
      </c>
      <c r="F784" s="98">
        <v>275818</v>
      </c>
      <c r="G784" s="98"/>
      <c r="H784" s="99" t="s">
        <v>15</v>
      </c>
      <c r="I784" s="106" t="s">
        <v>1551</v>
      </c>
      <c r="J784" s="103" t="s">
        <v>1564</v>
      </c>
      <c r="K784" s="97" t="str">
        <f t="shared" si="37"/>
        <v>14CN</v>
      </c>
      <c r="L784" s="110"/>
      <c r="M784" s="100"/>
    </row>
    <row r="785" spans="1:13" ht="17" x14ac:dyDescent="0.2">
      <c r="A785" s="17">
        <f t="shared" si="38"/>
        <v>782</v>
      </c>
      <c r="B785" s="87" t="str">
        <f t="shared" si="40"/>
        <v>TK.HQ962.2015</v>
      </c>
      <c r="C785" s="96">
        <v>8059429890</v>
      </c>
      <c r="D785" s="103">
        <v>757</v>
      </c>
      <c r="E785" s="111">
        <v>1602</v>
      </c>
      <c r="F785" s="98">
        <v>275818</v>
      </c>
      <c r="G785" s="98"/>
      <c r="H785" s="99" t="s">
        <v>12</v>
      </c>
      <c r="I785" s="106" t="s">
        <v>1551</v>
      </c>
      <c r="J785" s="103" t="s">
        <v>1564</v>
      </c>
      <c r="K785" s="97" t="str">
        <f t="shared" si="37"/>
        <v>15CN</v>
      </c>
      <c r="L785" s="110"/>
      <c r="M785" s="100"/>
    </row>
    <row r="786" spans="1:13" ht="17" x14ac:dyDescent="0.2">
      <c r="A786" s="17">
        <f t="shared" si="38"/>
        <v>783</v>
      </c>
      <c r="B786" s="87" t="str">
        <f t="shared" si="40"/>
        <v>TK.HQ962.2016</v>
      </c>
      <c r="C786" s="96">
        <v>8059429890</v>
      </c>
      <c r="D786" s="103">
        <v>757</v>
      </c>
      <c r="E786" s="111">
        <v>1602</v>
      </c>
      <c r="F786" s="98">
        <v>275818</v>
      </c>
      <c r="G786" s="98"/>
      <c r="H786" s="99" t="s">
        <v>14</v>
      </c>
      <c r="I786" s="106" t="s">
        <v>1551</v>
      </c>
      <c r="J786" s="103" t="s">
        <v>1564</v>
      </c>
      <c r="K786" s="97" t="str">
        <f t="shared" si="37"/>
        <v>16CN</v>
      </c>
      <c r="L786" s="110"/>
      <c r="M786" s="100"/>
    </row>
    <row r="787" spans="1:13" ht="17" x14ac:dyDescent="0.2">
      <c r="A787" s="17">
        <f t="shared" si="38"/>
        <v>784</v>
      </c>
      <c r="B787" s="87" t="str">
        <f t="shared" si="40"/>
        <v>TK.HQ962.2017</v>
      </c>
      <c r="C787" s="96">
        <v>8059429890</v>
      </c>
      <c r="D787" s="103">
        <v>757</v>
      </c>
      <c r="E787" s="111">
        <v>1602</v>
      </c>
      <c r="F787" s="98">
        <v>330982</v>
      </c>
      <c r="G787" s="98"/>
      <c r="H787" s="99" t="s">
        <v>24</v>
      </c>
      <c r="I787" s="106" t="s">
        <v>1551</v>
      </c>
      <c r="J787" s="103" t="s">
        <v>1564</v>
      </c>
      <c r="K787" s="97" t="str">
        <f t="shared" si="37"/>
        <v>17CN</v>
      </c>
      <c r="L787" s="110"/>
      <c r="M787" s="100"/>
    </row>
    <row r="788" spans="1:13" ht="17" x14ac:dyDescent="0.2">
      <c r="A788" s="17">
        <f t="shared" si="38"/>
        <v>785</v>
      </c>
      <c r="B788" s="87" t="str">
        <f t="shared" si="40"/>
        <v>TK.HQ962.2018</v>
      </c>
      <c r="C788" s="96">
        <v>8059429890</v>
      </c>
      <c r="D788" s="103">
        <v>757</v>
      </c>
      <c r="E788" s="111">
        <v>1602</v>
      </c>
      <c r="F788" s="98">
        <v>330982</v>
      </c>
      <c r="G788" s="98"/>
      <c r="H788" s="99" t="s">
        <v>25</v>
      </c>
      <c r="I788" s="106" t="s">
        <v>1551</v>
      </c>
      <c r="J788" s="103" t="s">
        <v>1564</v>
      </c>
      <c r="K788" s="97" t="str">
        <f t="shared" si="37"/>
        <v>18CN</v>
      </c>
      <c r="L788" s="110"/>
      <c r="M788" s="100"/>
    </row>
    <row r="789" spans="1:13" ht="17" x14ac:dyDescent="0.2">
      <c r="A789" s="17">
        <f t="shared" si="38"/>
        <v>786</v>
      </c>
      <c r="B789" s="87" t="str">
        <f t="shared" si="40"/>
        <v>TK.HQ962.2019</v>
      </c>
      <c r="C789" s="96">
        <v>8059429890</v>
      </c>
      <c r="D789" s="103">
        <v>757</v>
      </c>
      <c r="E789" s="111">
        <v>1602</v>
      </c>
      <c r="F789" s="98">
        <v>330982</v>
      </c>
      <c r="G789" s="98"/>
      <c r="H789" s="99" t="s">
        <v>26</v>
      </c>
      <c r="I789" s="106" t="s">
        <v>1551</v>
      </c>
      <c r="J789" s="103" t="s">
        <v>1564</v>
      </c>
      <c r="K789" s="97" t="str">
        <f t="shared" si="37"/>
        <v>19CN</v>
      </c>
      <c r="L789" s="110"/>
      <c r="M789" s="100"/>
    </row>
    <row r="790" spans="1:13" ht="17" x14ac:dyDescent="0.2">
      <c r="A790" s="17">
        <f t="shared" si="38"/>
        <v>787</v>
      </c>
      <c r="B790" s="87" t="str">
        <f t="shared" si="40"/>
        <v>TK.HQ962.2020</v>
      </c>
      <c r="C790" s="96">
        <v>8059429890</v>
      </c>
      <c r="D790" s="103">
        <v>757</v>
      </c>
      <c r="E790" s="111">
        <v>1602</v>
      </c>
      <c r="F790" s="98">
        <v>330982</v>
      </c>
      <c r="G790" s="98"/>
      <c r="H790" s="99" t="s">
        <v>27</v>
      </c>
      <c r="I790" s="106" t="s">
        <v>1551</v>
      </c>
      <c r="J790" s="103" t="s">
        <v>1564</v>
      </c>
      <c r="K790" s="97" t="str">
        <f t="shared" si="37"/>
        <v>20CN</v>
      </c>
      <c r="L790" s="110"/>
      <c r="M790" s="100"/>
    </row>
    <row r="791" spans="1:13" ht="17" x14ac:dyDescent="0.2">
      <c r="A791" s="17">
        <f t="shared" si="38"/>
        <v>788</v>
      </c>
      <c r="B791" s="87" t="str">
        <f t="shared" si="40"/>
        <v>TK.HQ962.2021</v>
      </c>
      <c r="C791" s="96">
        <v>8059429890</v>
      </c>
      <c r="D791" s="103">
        <v>757</v>
      </c>
      <c r="E791" s="111">
        <v>1602</v>
      </c>
      <c r="F791" s="98">
        <v>330982</v>
      </c>
      <c r="G791" s="98"/>
      <c r="H791" s="99" t="s">
        <v>28</v>
      </c>
      <c r="I791" s="106" t="s">
        <v>1551</v>
      </c>
      <c r="J791" s="103" t="s">
        <v>1564</v>
      </c>
      <c r="K791" s="97" t="str">
        <f t="shared" si="37"/>
        <v>21CN</v>
      </c>
      <c r="L791" s="110"/>
      <c r="M791" s="100"/>
    </row>
    <row r="792" spans="1:13" ht="17" x14ac:dyDescent="0.2">
      <c r="A792" s="17">
        <f t="shared" si="38"/>
        <v>789</v>
      </c>
      <c r="B792" s="87" t="str">
        <f t="shared" si="40"/>
        <v>TK.HQ963.2012</v>
      </c>
      <c r="C792" s="96">
        <v>4201439429</v>
      </c>
      <c r="D792" s="103">
        <v>757</v>
      </c>
      <c r="E792" s="111">
        <v>1602</v>
      </c>
      <c r="F792" s="98">
        <v>21375</v>
      </c>
      <c r="G792" s="98"/>
      <c r="H792" s="99" t="s">
        <v>18</v>
      </c>
      <c r="I792" s="106" t="s">
        <v>1552</v>
      </c>
      <c r="J792" s="103" t="s">
        <v>1565</v>
      </c>
      <c r="K792" s="97" t="str">
        <f t="shared" si="37"/>
        <v>12CN</v>
      </c>
      <c r="L792" s="110"/>
      <c r="M792" s="100"/>
    </row>
    <row r="793" spans="1:13" ht="17" x14ac:dyDescent="0.2">
      <c r="A793" s="17">
        <f t="shared" si="38"/>
        <v>790</v>
      </c>
      <c r="B793" s="87" t="str">
        <f t="shared" si="40"/>
        <v>TK.HQ963.2013</v>
      </c>
      <c r="C793" s="96">
        <v>4201439429</v>
      </c>
      <c r="D793" s="103">
        <v>757</v>
      </c>
      <c r="E793" s="111">
        <v>1602</v>
      </c>
      <c r="F793" s="98">
        <v>85500</v>
      </c>
      <c r="G793" s="98"/>
      <c r="H793" s="99" t="s">
        <v>21</v>
      </c>
      <c r="I793" s="106" t="s">
        <v>1552</v>
      </c>
      <c r="J793" s="103" t="s">
        <v>1565</v>
      </c>
      <c r="K793" s="97" t="str">
        <f t="shared" si="37"/>
        <v>13CN</v>
      </c>
      <c r="L793" s="110"/>
      <c r="M793" s="100"/>
    </row>
    <row r="794" spans="1:13" ht="17" x14ac:dyDescent="0.2">
      <c r="A794" s="17">
        <f t="shared" si="38"/>
        <v>791</v>
      </c>
      <c r="B794" s="87" t="str">
        <f t="shared" si="40"/>
        <v>TK.HQ963.2014</v>
      </c>
      <c r="C794" s="96">
        <v>4201439429</v>
      </c>
      <c r="D794" s="103">
        <v>757</v>
      </c>
      <c r="E794" s="111">
        <v>1602</v>
      </c>
      <c r="F794" s="98">
        <v>85500</v>
      </c>
      <c r="G794" s="98"/>
      <c r="H794" s="99" t="s">
        <v>15</v>
      </c>
      <c r="I794" s="106" t="s">
        <v>1552</v>
      </c>
      <c r="J794" s="103" t="s">
        <v>1565</v>
      </c>
      <c r="K794" s="97" t="str">
        <f t="shared" si="37"/>
        <v>14CN</v>
      </c>
      <c r="L794" s="110"/>
      <c r="M794" s="100"/>
    </row>
    <row r="795" spans="1:13" ht="17" x14ac:dyDescent="0.2">
      <c r="A795" s="17">
        <f t="shared" si="38"/>
        <v>792</v>
      </c>
      <c r="B795" s="87" t="str">
        <f t="shared" si="40"/>
        <v>TK.HQ963.2015</v>
      </c>
      <c r="C795" s="96">
        <v>4201439429</v>
      </c>
      <c r="D795" s="103">
        <v>757</v>
      </c>
      <c r="E795" s="111">
        <v>1602</v>
      </c>
      <c r="F795" s="98">
        <v>85500</v>
      </c>
      <c r="G795" s="98"/>
      <c r="H795" s="99" t="s">
        <v>12</v>
      </c>
      <c r="I795" s="106" t="s">
        <v>1552</v>
      </c>
      <c r="J795" s="103" t="s">
        <v>1565</v>
      </c>
      <c r="K795" s="97" t="str">
        <f t="shared" si="37"/>
        <v>15CN</v>
      </c>
      <c r="L795" s="110"/>
      <c r="M795" s="100"/>
    </row>
    <row r="796" spans="1:13" ht="17" x14ac:dyDescent="0.2">
      <c r="A796" s="17">
        <f t="shared" si="38"/>
        <v>793</v>
      </c>
      <c r="B796" s="87" t="str">
        <f t="shared" si="40"/>
        <v>TK.HQ963.2016</v>
      </c>
      <c r="C796" s="96">
        <v>4201439429</v>
      </c>
      <c r="D796" s="103">
        <v>757</v>
      </c>
      <c r="E796" s="111">
        <v>1602</v>
      </c>
      <c r="F796" s="98">
        <v>85500</v>
      </c>
      <c r="G796" s="98"/>
      <c r="H796" s="99" t="s">
        <v>14</v>
      </c>
      <c r="I796" s="106" t="s">
        <v>1552</v>
      </c>
      <c r="J796" s="103" t="s">
        <v>1565</v>
      </c>
      <c r="K796" s="97" t="str">
        <f t="shared" si="37"/>
        <v>16CN</v>
      </c>
      <c r="L796" s="110"/>
      <c r="M796" s="100"/>
    </row>
    <row r="797" spans="1:13" ht="17" x14ac:dyDescent="0.2">
      <c r="A797" s="17">
        <f t="shared" si="38"/>
        <v>794</v>
      </c>
      <c r="B797" s="87" t="str">
        <f t="shared" si="40"/>
        <v>TK.HQ963.2017</v>
      </c>
      <c r="C797" s="96">
        <v>4201439429</v>
      </c>
      <c r="D797" s="103">
        <v>757</v>
      </c>
      <c r="E797" s="111">
        <v>1602</v>
      </c>
      <c r="F797" s="98">
        <v>125400</v>
      </c>
      <c r="G797" s="98"/>
      <c r="H797" s="99" t="s">
        <v>24</v>
      </c>
      <c r="I797" s="106" t="s">
        <v>1552</v>
      </c>
      <c r="J797" s="103" t="s">
        <v>1565</v>
      </c>
      <c r="K797" s="97" t="str">
        <f t="shared" si="37"/>
        <v>17CN</v>
      </c>
      <c r="L797" s="110"/>
      <c r="M797" s="100"/>
    </row>
    <row r="798" spans="1:13" ht="17" x14ac:dyDescent="0.2">
      <c r="A798" s="17">
        <f t="shared" si="38"/>
        <v>795</v>
      </c>
      <c r="B798" s="87" t="str">
        <f t="shared" si="40"/>
        <v>TK.HQ963.2018</v>
      </c>
      <c r="C798" s="96">
        <v>4201439429</v>
      </c>
      <c r="D798" s="103">
        <v>757</v>
      </c>
      <c r="E798" s="111">
        <v>1602</v>
      </c>
      <c r="F798" s="98">
        <v>125400</v>
      </c>
      <c r="G798" s="98"/>
      <c r="H798" s="99" t="s">
        <v>25</v>
      </c>
      <c r="I798" s="106" t="s">
        <v>1552</v>
      </c>
      <c r="J798" s="103" t="s">
        <v>1565</v>
      </c>
      <c r="K798" s="97" t="str">
        <f t="shared" si="37"/>
        <v>18CN</v>
      </c>
      <c r="L798" s="110"/>
      <c r="M798" s="100"/>
    </row>
    <row r="799" spans="1:13" ht="17" x14ac:dyDescent="0.2">
      <c r="A799" s="17">
        <f t="shared" si="38"/>
        <v>796</v>
      </c>
      <c r="B799" s="87" t="str">
        <f t="shared" si="40"/>
        <v>TK.HQ963.2019</v>
      </c>
      <c r="C799" s="96">
        <v>4201439429</v>
      </c>
      <c r="D799" s="103">
        <v>757</v>
      </c>
      <c r="E799" s="111">
        <v>1602</v>
      </c>
      <c r="F799" s="98">
        <v>125400</v>
      </c>
      <c r="G799" s="98"/>
      <c r="H799" s="99" t="s">
        <v>26</v>
      </c>
      <c r="I799" s="106" t="s">
        <v>1552</v>
      </c>
      <c r="J799" s="103" t="s">
        <v>1565</v>
      </c>
      <c r="K799" s="97" t="str">
        <f t="shared" si="37"/>
        <v>19CN</v>
      </c>
      <c r="L799" s="110"/>
      <c r="M799" s="100"/>
    </row>
    <row r="800" spans="1:13" ht="17" x14ac:dyDescent="0.2">
      <c r="A800" s="17">
        <f t="shared" si="38"/>
        <v>797</v>
      </c>
      <c r="B800" s="87" t="str">
        <f t="shared" si="40"/>
        <v>TK.HQ963.2020</v>
      </c>
      <c r="C800" s="96">
        <v>4201439429</v>
      </c>
      <c r="D800" s="103">
        <v>757</v>
      </c>
      <c r="E800" s="111">
        <v>1602</v>
      </c>
      <c r="F800" s="98">
        <v>125400</v>
      </c>
      <c r="G800" s="98"/>
      <c r="H800" s="99" t="s">
        <v>27</v>
      </c>
      <c r="I800" s="106" t="s">
        <v>1552</v>
      </c>
      <c r="J800" s="103" t="s">
        <v>1565</v>
      </c>
      <c r="K800" s="97" t="str">
        <f t="shared" si="37"/>
        <v>20CN</v>
      </c>
      <c r="L800" s="110"/>
      <c r="M800" s="100"/>
    </row>
    <row r="801" spans="1:13" ht="17" x14ac:dyDescent="0.2">
      <c r="A801" s="17">
        <f t="shared" si="38"/>
        <v>798</v>
      </c>
      <c r="B801" s="87" t="str">
        <f t="shared" si="40"/>
        <v>TK.HQ963.2021</v>
      </c>
      <c r="C801" s="96">
        <v>4201439429</v>
      </c>
      <c r="D801" s="103">
        <v>757</v>
      </c>
      <c r="E801" s="111">
        <v>1602</v>
      </c>
      <c r="F801" s="98">
        <v>125400</v>
      </c>
      <c r="G801" s="98"/>
      <c r="H801" s="99" t="s">
        <v>28</v>
      </c>
      <c r="I801" s="106" t="s">
        <v>1552</v>
      </c>
      <c r="J801" s="103" t="s">
        <v>1565</v>
      </c>
      <c r="K801" s="97" t="str">
        <f t="shared" si="37"/>
        <v>21CN</v>
      </c>
      <c r="L801" s="110"/>
      <c r="M801" s="100"/>
    </row>
    <row r="802" spans="1:13" ht="17" x14ac:dyDescent="0.2">
      <c r="A802" s="17">
        <f t="shared" si="38"/>
        <v>799</v>
      </c>
      <c r="B802" s="87" t="str">
        <f t="shared" si="40"/>
        <v>TK.HQ964.2017</v>
      </c>
      <c r="C802" s="96">
        <v>8437354621</v>
      </c>
      <c r="D802" s="103">
        <v>757</v>
      </c>
      <c r="E802" s="111">
        <v>1602</v>
      </c>
      <c r="F802" s="98">
        <v>44649</v>
      </c>
      <c r="G802" s="98"/>
      <c r="H802" s="99" t="s">
        <v>24</v>
      </c>
      <c r="I802" s="106" t="s">
        <v>1553</v>
      </c>
      <c r="J802" s="103" t="s">
        <v>1566</v>
      </c>
      <c r="K802" s="97" t="str">
        <f t="shared" si="37"/>
        <v>17CN</v>
      </c>
      <c r="L802" s="110"/>
      <c r="M802" s="100"/>
    </row>
    <row r="803" spans="1:13" ht="17" x14ac:dyDescent="0.2">
      <c r="A803" s="17">
        <f t="shared" si="38"/>
        <v>800</v>
      </c>
      <c r="B803" s="87" t="str">
        <f t="shared" si="40"/>
        <v>TK.HQ964.2018</v>
      </c>
      <c r="C803" s="96">
        <v>8437354621</v>
      </c>
      <c r="D803" s="103">
        <v>757</v>
      </c>
      <c r="E803" s="111">
        <v>1602</v>
      </c>
      <c r="F803" s="98">
        <v>133947</v>
      </c>
      <c r="G803" s="98"/>
      <c r="H803" s="99" t="s">
        <v>25</v>
      </c>
      <c r="I803" s="106" t="s">
        <v>1553</v>
      </c>
      <c r="J803" s="103" t="s">
        <v>1566</v>
      </c>
      <c r="K803" s="97" t="str">
        <f t="shared" si="37"/>
        <v>18CN</v>
      </c>
      <c r="L803" s="110"/>
      <c r="M803" s="100"/>
    </row>
    <row r="804" spans="1:13" ht="17" x14ac:dyDescent="0.2">
      <c r="A804" s="17">
        <f t="shared" si="38"/>
        <v>801</v>
      </c>
      <c r="B804" s="87" t="str">
        <f t="shared" si="40"/>
        <v>TK.HQ964.2019</v>
      </c>
      <c r="C804" s="96">
        <v>8437354621</v>
      </c>
      <c r="D804" s="103">
        <v>757</v>
      </c>
      <c r="E804" s="111">
        <v>1602</v>
      </c>
      <c r="F804" s="98">
        <v>133947</v>
      </c>
      <c r="G804" s="98"/>
      <c r="H804" s="99" t="s">
        <v>26</v>
      </c>
      <c r="I804" s="106" t="s">
        <v>1553</v>
      </c>
      <c r="J804" s="103" t="s">
        <v>1566</v>
      </c>
      <c r="K804" s="97" t="str">
        <f t="shared" si="37"/>
        <v>19CN</v>
      </c>
      <c r="L804" s="110"/>
      <c r="M804" s="100"/>
    </row>
    <row r="805" spans="1:13" ht="17" x14ac:dyDescent="0.2">
      <c r="A805" s="17">
        <f t="shared" si="38"/>
        <v>802</v>
      </c>
      <c r="B805" s="87" t="str">
        <f t="shared" si="40"/>
        <v>TK.HQ964.2020</v>
      </c>
      <c r="C805" s="96">
        <v>8437354621</v>
      </c>
      <c r="D805" s="103">
        <v>757</v>
      </c>
      <c r="E805" s="111">
        <v>1602</v>
      </c>
      <c r="F805" s="98">
        <v>133947</v>
      </c>
      <c r="G805" s="98"/>
      <c r="H805" s="99" t="s">
        <v>27</v>
      </c>
      <c r="I805" s="106" t="s">
        <v>1553</v>
      </c>
      <c r="J805" s="103" t="s">
        <v>1566</v>
      </c>
      <c r="K805" s="97" t="str">
        <f t="shared" si="37"/>
        <v>20CN</v>
      </c>
      <c r="L805" s="110"/>
      <c r="M805" s="100"/>
    </row>
    <row r="806" spans="1:13" ht="17" x14ac:dyDescent="0.2">
      <c r="A806" s="17">
        <f t="shared" si="38"/>
        <v>803</v>
      </c>
      <c r="B806" s="87" t="str">
        <f t="shared" si="40"/>
        <v>TK.HQ964.2021</v>
      </c>
      <c r="C806" s="96">
        <v>8437354621</v>
      </c>
      <c r="D806" s="103">
        <v>757</v>
      </c>
      <c r="E806" s="111">
        <v>1602</v>
      </c>
      <c r="F806" s="98">
        <v>133947</v>
      </c>
      <c r="G806" s="98"/>
      <c r="H806" s="99" t="s">
        <v>28</v>
      </c>
      <c r="I806" s="106" t="s">
        <v>1553</v>
      </c>
      <c r="J806" s="103" t="s">
        <v>1566</v>
      </c>
      <c r="K806" s="97" t="str">
        <f t="shared" si="37"/>
        <v>21CN</v>
      </c>
      <c r="L806" s="110"/>
      <c r="M806" s="100"/>
    </row>
    <row r="807" spans="1:13" ht="17" x14ac:dyDescent="0.2">
      <c r="A807" s="17">
        <f t="shared" si="38"/>
        <v>804</v>
      </c>
      <c r="B807" s="87" t="str">
        <f t="shared" si="40"/>
        <v>TK.HQ965.2012</v>
      </c>
      <c r="C807" s="96">
        <v>8628069199</v>
      </c>
      <c r="D807" s="103">
        <v>757</v>
      </c>
      <c r="E807" s="111">
        <v>1602</v>
      </c>
      <c r="F807" s="98">
        <v>40834</v>
      </c>
      <c r="G807" s="98"/>
      <c r="H807" s="99" t="s">
        <v>18</v>
      </c>
      <c r="I807" s="106" t="s">
        <v>1554</v>
      </c>
      <c r="J807" s="103" t="s">
        <v>1567</v>
      </c>
      <c r="K807" s="97" t="str">
        <f t="shared" si="37"/>
        <v>12CN</v>
      </c>
      <c r="L807" s="110"/>
      <c r="M807" s="100"/>
    </row>
    <row r="808" spans="1:13" ht="17" x14ac:dyDescent="0.2">
      <c r="A808" s="17">
        <f t="shared" si="38"/>
        <v>805</v>
      </c>
      <c r="B808" s="87" t="str">
        <f t="shared" si="40"/>
        <v>TK.HQ965.2013</v>
      </c>
      <c r="C808" s="96">
        <v>8628069199</v>
      </c>
      <c r="D808" s="103">
        <v>757</v>
      </c>
      <c r="E808" s="111">
        <v>1602</v>
      </c>
      <c r="F808" s="98">
        <v>40834</v>
      </c>
      <c r="G808" s="98"/>
      <c r="H808" s="99" t="s">
        <v>21</v>
      </c>
      <c r="I808" s="106" t="s">
        <v>1554</v>
      </c>
      <c r="J808" s="103" t="s">
        <v>1567</v>
      </c>
      <c r="K808" s="97" t="str">
        <f t="shared" si="37"/>
        <v>13CN</v>
      </c>
      <c r="L808" s="110"/>
      <c r="M808" s="100"/>
    </row>
    <row r="809" spans="1:13" ht="17" x14ac:dyDescent="0.2">
      <c r="A809" s="17">
        <f t="shared" si="38"/>
        <v>806</v>
      </c>
      <c r="B809" s="87" t="str">
        <f t="shared" si="40"/>
        <v>TK.HQ965.2014</v>
      </c>
      <c r="C809" s="96">
        <v>8628069199</v>
      </c>
      <c r="D809" s="103">
        <v>757</v>
      </c>
      <c r="E809" s="111">
        <v>1602</v>
      </c>
      <c r="F809" s="98">
        <v>40834</v>
      </c>
      <c r="G809" s="98"/>
      <c r="H809" s="99" t="s">
        <v>15</v>
      </c>
      <c r="I809" s="106" t="s">
        <v>1554</v>
      </c>
      <c r="J809" s="103" t="s">
        <v>1567</v>
      </c>
      <c r="K809" s="97" t="str">
        <f t="shared" si="37"/>
        <v>14CN</v>
      </c>
      <c r="L809" s="110"/>
      <c r="M809" s="100"/>
    </row>
    <row r="810" spans="1:13" ht="17" x14ac:dyDescent="0.2">
      <c r="A810" s="17">
        <f t="shared" si="38"/>
        <v>807</v>
      </c>
      <c r="B810" s="87" t="str">
        <f t="shared" si="40"/>
        <v>TK.HQ965.2015</v>
      </c>
      <c r="C810" s="96">
        <v>8628069199</v>
      </c>
      <c r="D810" s="103">
        <v>757</v>
      </c>
      <c r="E810" s="111">
        <v>1602</v>
      </c>
      <c r="F810" s="98">
        <v>40834</v>
      </c>
      <c r="G810" s="98"/>
      <c r="H810" s="99" t="s">
        <v>12</v>
      </c>
      <c r="I810" s="106" t="s">
        <v>1554</v>
      </c>
      <c r="J810" s="103" t="s">
        <v>1567</v>
      </c>
      <c r="K810" s="97" t="str">
        <f t="shared" si="37"/>
        <v>15CN</v>
      </c>
      <c r="L810" s="110"/>
      <c r="M810" s="100"/>
    </row>
    <row r="811" spans="1:13" ht="17" x14ac:dyDescent="0.2">
      <c r="A811" s="17">
        <f t="shared" si="38"/>
        <v>808</v>
      </c>
      <c r="B811" s="87" t="str">
        <f t="shared" si="40"/>
        <v>TK.HQ965.2016</v>
      </c>
      <c r="C811" s="96">
        <v>8628069199</v>
      </c>
      <c r="D811" s="103">
        <v>757</v>
      </c>
      <c r="E811" s="111">
        <v>1602</v>
      </c>
      <c r="F811" s="98">
        <v>40834</v>
      </c>
      <c r="G811" s="98"/>
      <c r="H811" s="99" t="s">
        <v>14</v>
      </c>
      <c r="I811" s="106" t="s">
        <v>1554</v>
      </c>
      <c r="J811" s="103" t="s">
        <v>1567</v>
      </c>
      <c r="K811" s="97" t="str">
        <f t="shared" si="37"/>
        <v>16CN</v>
      </c>
      <c r="L811" s="110"/>
      <c r="M811" s="100"/>
    </row>
    <row r="812" spans="1:13" ht="17" x14ac:dyDescent="0.2">
      <c r="A812" s="17">
        <f t="shared" si="38"/>
        <v>809</v>
      </c>
      <c r="B812" s="87" t="str">
        <f t="shared" si="40"/>
        <v>TK.HQ965.2017</v>
      </c>
      <c r="C812" s="96">
        <v>8628069199</v>
      </c>
      <c r="D812" s="103">
        <v>757</v>
      </c>
      <c r="E812" s="111">
        <v>1602</v>
      </c>
      <c r="F812" s="98">
        <v>29167</v>
      </c>
      <c r="G812" s="98"/>
      <c r="H812" s="99" t="s">
        <v>24</v>
      </c>
      <c r="I812" s="106" t="s">
        <v>1554</v>
      </c>
      <c r="J812" s="103" t="s">
        <v>1567</v>
      </c>
      <c r="K812" s="97" t="str">
        <f t="shared" ref="K812:K843" si="41">RIGHT(H812,2)&amp;"CN"</f>
        <v>17CN</v>
      </c>
      <c r="L812" s="110"/>
      <c r="M812" s="100"/>
    </row>
    <row r="813" spans="1:13" ht="17" x14ac:dyDescent="0.2">
      <c r="A813" s="17">
        <f t="shared" si="38"/>
        <v>810</v>
      </c>
      <c r="B813" s="87" t="str">
        <f t="shared" si="40"/>
        <v>TK.HQ965.2018</v>
      </c>
      <c r="C813" s="96">
        <v>8628069199</v>
      </c>
      <c r="D813" s="103">
        <v>757</v>
      </c>
      <c r="E813" s="111">
        <v>1602</v>
      </c>
      <c r="F813" s="98">
        <v>29167</v>
      </c>
      <c r="G813" s="98"/>
      <c r="H813" s="99" t="s">
        <v>25</v>
      </c>
      <c r="I813" s="106" t="s">
        <v>1554</v>
      </c>
      <c r="J813" s="103" t="s">
        <v>1567</v>
      </c>
      <c r="K813" s="97" t="str">
        <f t="shared" si="41"/>
        <v>18CN</v>
      </c>
      <c r="L813" s="110"/>
      <c r="M813" s="100"/>
    </row>
    <row r="814" spans="1:13" ht="17" x14ac:dyDescent="0.2">
      <c r="A814" s="17">
        <f t="shared" si="38"/>
        <v>811</v>
      </c>
      <c r="B814" s="87" t="str">
        <f t="shared" si="40"/>
        <v>TK.HQ965.2019</v>
      </c>
      <c r="C814" s="96">
        <v>8628069199</v>
      </c>
      <c r="D814" s="103">
        <v>757</v>
      </c>
      <c r="E814" s="111">
        <v>1602</v>
      </c>
      <c r="F814" s="98">
        <v>29167</v>
      </c>
      <c r="G814" s="98"/>
      <c r="H814" s="99" t="s">
        <v>26</v>
      </c>
      <c r="I814" s="106" t="s">
        <v>1554</v>
      </c>
      <c r="J814" s="103" t="s">
        <v>1567</v>
      </c>
      <c r="K814" s="97" t="str">
        <f t="shared" si="41"/>
        <v>19CN</v>
      </c>
      <c r="L814" s="110"/>
      <c r="M814" s="100"/>
    </row>
    <row r="815" spans="1:13" ht="17" x14ac:dyDescent="0.2">
      <c r="A815" s="17">
        <f t="shared" si="38"/>
        <v>812</v>
      </c>
      <c r="B815" s="87" t="str">
        <f t="shared" si="40"/>
        <v>TK.HQ965.2020</v>
      </c>
      <c r="C815" s="96">
        <v>8628069199</v>
      </c>
      <c r="D815" s="103">
        <v>757</v>
      </c>
      <c r="E815" s="111">
        <v>1602</v>
      </c>
      <c r="F815" s="98">
        <v>29167</v>
      </c>
      <c r="G815" s="98"/>
      <c r="H815" s="99" t="s">
        <v>27</v>
      </c>
      <c r="I815" s="106" t="s">
        <v>1554</v>
      </c>
      <c r="J815" s="103" t="s">
        <v>1567</v>
      </c>
      <c r="K815" s="97" t="str">
        <f t="shared" si="41"/>
        <v>20CN</v>
      </c>
      <c r="L815" s="110"/>
      <c r="M815" s="100"/>
    </row>
    <row r="816" spans="1:13" ht="17" x14ac:dyDescent="0.2">
      <c r="A816" s="17">
        <f t="shared" si="38"/>
        <v>813</v>
      </c>
      <c r="B816" s="87" t="str">
        <f t="shared" si="40"/>
        <v>TK.HQ965.2021</v>
      </c>
      <c r="C816" s="96">
        <v>8628069199</v>
      </c>
      <c r="D816" s="103">
        <v>757</v>
      </c>
      <c r="E816" s="111">
        <v>1602</v>
      </c>
      <c r="F816" s="98">
        <v>29167</v>
      </c>
      <c r="G816" s="98"/>
      <c r="H816" s="99" t="s">
        <v>28</v>
      </c>
      <c r="I816" s="106" t="s">
        <v>1554</v>
      </c>
      <c r="J816" s="103" t="s">
        <v>1567</v>
      </c>
      <c r="K816" s="97" t="str">
        <f t="shared" si="41"/>
        <v>21CN</v>
      </c>
      <c r="L816" s="110"/>
      <c r="M816" s="100"/>
    </row>
    <row r="817" spans="1:13" ht="17" x14ac:dyDescent="0.2">
      <c r="A817" s="17">
        <f t="shared" si="38"/>
        <v>814</v>
      </c>
      <c r="B817" s="87" t="str">
        <f t="shared" si="40"/>
        <v>TK.HQ966.2019</v>
      </c>
      <c r="C817" s="96">
        <v>8385490772</v>
      </c>
      <c r="D817" s="103">
        <v>757</v>
      </c>
      <c r="E817" s="111">
        <v>1602</v>
      </c>
      <c r="F817" s="98">
        <v>64000</v>
      </c>
      <c r="G817" s="98"/>
      <c r="H817" s="99" t="s">
        <v>26</v>
      </c>
      <c r="I817" s="106" t="s">
        <v>1555</v>
      </c>
      <c r="J817" s="103" t="s">
        <v>1568</v>
      </c>
      <c r="K817" s="97" t="str">
        <f t="shared" si="41"/>
        <v>19CN</v>
      </c>
      <c r="L817" s="110"/>
      <c r="M817" s="100"/>
    </row>
    <row r="818" spans="1:13" ht="17" x14ac:dyDescent="0.2">
      <c r="A818" s="17">
        <f t="shared" si="38"/>
        <v>815</v>
      </c>
      <c r="B818" s="87" t="str">
        <f t="shared" si="40"/>
        <v>TK.HQ966.2020</v>
      </c>
      <c r="C818" s="96">
        <v>8385490772</v>
      </c>
      <c r="D818" s="103">
        <v>757</v>
      </c>
      <c r="E818" s="111">
        <v>1602</v>
      </c>
      <c r="F818" s="98">
        <v>96000</v>
      </c>
      <c r="G818" s="98"/>
      <c r="H818" s="99" t="s">
        <v>27</v>
      </c>
      <c r="I818" s="106" t="s">
        <v>1555</v>
      </c>
      <c r="J818" s="103" t="s">
        <v>1568</v>
      </c>
      <c r="K818" s="97" t="str">
        <f t="shared" si="41"/>
        <v>20CN</v>
      </c>
      <c r="L818" s="110"/>
      <c r="M818" s="100"/>
    </row>
    <row r="819" spans="1:13" ht="17" x14ac:dyDescent="0.2">
      <c r="A819" s="17">
        <f t="shared" si="38"/>
        <v>816</v>
      </c>
      <c r="B819" s="87" t="str">
        <f t="shared" si="40"/>
        <v>TK.HQ966.2021</v>
      </c>
      <c r="C819" s="96">
        <v>8385490772</v>
      </c>
      <c r="D819" s="103">
        <v>757</v>
      </c>
      <c r="E819" s="111">
        <v>1602</v>
      </c>
      <c r="F819" s="98">
        <v>96000</v>
      </c>
      <c r="G819" s="98"/>
      <c r="H819" s="99" t="s">
        <v>28</v>
      </c>
      <c r="I819" s="106" t="s">
        <v>1555</v>
      </c>
      <c r="J819" s="103" t="s">
        <v>1568</v>
      </c>
      <c r="K819" s="97" t="str">
        <f t="shared" si="41"/>
        <v>21CN</v>
      </c>
      <c r="L819" s="110"/>
      <c r="M819" s="100"/>
    </row>
    <row r="820" spans="1:13" ht="17" x14ac:dyDescent="0.2">
      <c r="A820" s="17">
        <f t="shared" si="38"/>
        <v>817</v>
      </c>
      <c r="B820" s="87" t="str">
        <f t="shared" si="40"/>
        <v>TK.HQ967.2022</v>
      </c>
      <c r="C820" s="96">
        <v>8026346046</v>
      </c>
      <c r="D820" s="103">
        <v>757</v>
      </c>
      <c r="E820" s="111">
        <v>1602</v>
      </c>
      <c r="F820" s="98">
        <v>-54658</v>
      </c>
      <c r="G820" s="98"/>
      <c r="H820" s="99" t="s">
        <v>29</v>
      </c>
      <c r="I820" s="106" t="s">
        <v>1556</v>
      </c>
      <c r="J820" s="103" t="s">
        <v>1569</v>
      </c>
      <c r="K820" s="97" t="str">
        <f t="shared" si="41"/>
        <v>22CN</v>
      </c>
      <c r="L820" s="110"/>
      <c r="M820" s="100"/>
    </row>
    <row r="821" spans="1:13" ht="17" x14ac:dyDescent="0.2">
      <c r="A821" s="17">
        <f t="shared" si="38"/>
        <v>818</v>
      </c>
      <c r="B821" s="87" t="str">
        <f t="shared" si="40"/>
        <v>TK.HQ968.2019</v>
      </c>
      <c r="C821" s="96">
        <v>8420479887</v>
      </c>
      <c r="D821" s="103">
        <v>757</v>
      </c>
      <c r="E821" s="111">
        <v>1602</v>
      </c>
      <c r="F821" s="98">
        <v>554125</v>
      </c>
      <c r="G821" s="98"/>
      <c r="H821" s="99" t="s">
        <v>26</v>
      </c>
      <c r="I821" s="106" t="s">
        <v>1557</v>
      </c>
      <c r="J821" s="103" t="s">
        <v>1570</v>
      </c>
      <c r="K821" s="97" t="str">
        <f t="shared" si="41"/>
        <v>19CN</v>
      </c>
      <c r="L821" s="110"/>
      <c r="M821" s="100"/>
    </row>
    <row r="822" spans="1:13" ht="17" x14ac:dyDescent="0.2">
      <c r="A822" s="17">
        <f t="shared" si="38"/>
        <v>819</v>
      </c>
      <c r="B822" s="87" t="str">
        <f t="shared" si="40"/>
        <v>TK.HQ968.2020</v>
      </c>
      <c r="C822" s="96">
        <v>8420479887</v>
      </c>
      <c r="D822" s="103">
        <v>757</v>
      </c>
      <c r="E822" s="111">
        <v>1602</v>
      </c>
      <c r="F822" s="98">
        <v>604500</v>
      </c>
      <c r="G822" s="98"/>
      <c r="H822" s="99" t="s">
        <v>27</v>
      </c>
      <c r="I822" s="106" t="s">
        <v>1557</v>
      </c>
      <c r="J822" s="103" t="s">
        <v>1570</v>
      </c>
      <c r="K822" s="97" t="str">
        <f t="shared" si="41"/>
        <v>20CN</v>
      </c>
      <c r="L822" s="110"/>
      <c r="M822" s="100"/>
    </row>
    <row r="823" spans="1:13" ht="17" x14ac:dyDescent="0.2">
      <c r="A823" s="17">
        <f t="shared" si="38"/>
        <v>820</v>
      </c>
      <c r="B823" s="87" t="str">
        <f t="shared" si="40"/>
        <v>TK.HQ968.2021</v>
      </c>
      <c r="C823" s="96">
        <v>8420479887</v>
      </c>
      <c r="D823" s="103">
        <v>757</v>
      </c>
      <c r="E823" s="111">
        <v>1602</v>
      </c>
      <c r="F823" s="98">
        <v>604500</v>
      </c>
      <c r="G823" s="98"/>
      <c r="H823" s="99" t="s">
        <v>28</v>
      </c>
      <c r="I823" s="106" t="s">
        <v>1557</v>
      </c>
      <c r="J823" s="103" t="s">
        <v>1570</v>
      </c>
      <c r="K823" s="97" t="str">
        <f t="shared" si="41"/>
        <v>21CN</v>
      </c>
      <c r="L823" s="110"/>
      <c r="M823" s="100"/>
    </row>
    <row r="824" spans="1:13" ht="17" x14ac:dyDescent="0.2">
      <c r="A824" s="17">
        <f t="shared" si="38"/>
        <v>821</v>
      </c>
      <c r="B824" s="87" t="str">
        <f t="shared" ref="B824:B843" si="42">"TK.HQ"&amp;IF(AND(C824=C823,J824=J823),MID(B823,6,3),MID(B823,6,3)+1)&amp;"."&amp;RIGHT(H824,4)</f>
        <v>TK.HQ969.2023</v>
      </c>
      <c r="C824" s="96">
        <v>8223935040</v>
      </c>
      <c r="D824" s="103">
        <v>757</v>
      </c>
      <c r="E824" s="111">
        <v>1602</v>
      </c>
      <c r="F824" s="98">
        <v>-146276</v>
      </c>
      <c r="G824" s="98"/>
      <c r="H824" s="99" t="s">
        <v>30</v>
      </c>
      <c r="I824" s="106" t="s">
        <v>1558</v>
      </c>
      <c r="J824" s="103" t="s">
        <v>1571</v>
      </c>
      <c r="K824" s="97" t="str">
        <f t="shared" si="41"/>
        <v>23CN</v>
      </c>
      <c r="L824" s="110"/>
      <c r="M824" s="100"/>
    </row>
    <row r="825" spans="1:13" ht="17" x14ac:dyDescent="0.2">
      <c r="A825" s="17">
        <f t="shared" si="38"/>
        <v>822</v>
      </c>
      <c r="B825" s="87" t="str">
        <f t="shared" si="42"/>
        <v>TK.HQ970.2019</v>
      </c>
      <c r="C825" s="96">
        <v>6100446286</v>
      </c>
      <c r="D825" s="103">
        <v>757</v>
      </c>
      <c r="E825" s="111">
        <v>1602</v>
      </c>
      <c r="F825" s="98">
        <v>125400</v>
      </c>
      <c r="G825" s="98"/>
      <c r="H825" s="99" t="s">
        <v>26</v>
      </c>
      <c r="I825" s="106" t="s">
        <v>1559</v>
      </c>
      <c r="J825" s="103" t="s">
        <v>1572</v>
      </c>
      <c r="K825" s="97" t="str">
        <f t="shared" si="41"/>
        <v>19CN</v>
      </c>
      <c r="L825" s="110"/>
      <c r="M825" s="100"/>
    </row>
    <row r="826" spans="1:13" ht="17" x14ac:dyDescent="0.2">
      <c r="A826" s="17">
        <f t="shared" si="38"/>
        <v>823</v>
      </c>
      <c r="B826" s="87" t="str">
        <f t="shared" si="42"/>
        <v>TK.HQ970.2020</v>
      </c>
      <c r="C826" s="96">
        <v>6100446286</v>
      </c>
      <c r="D826" s="103">
        <v>757</v>
      </c>
      <c r="E826" s="111">
        <v>1602</v>
      </c>
      <c r="F826" s="98">
        <v>125400</v>
      </c>
      <c r="G826" s="98"/>
      <c r="H826" s="99" t="s">
        <v>27</v>
      </c>
      <c r="I826" s="106" t="s">
        <v>1559</v>
      </c>
      <c r="J826" s="103" t="s">
        <v>1572</v>
      </c>
      <c r="K826" s="97" t="str">
        <f t="shared" si="41"/>
        <v>20CN</v>
      </c>
      <c r="L826" s="110"/>
      <c r="M826" s="100"/>
    </row>
    <row r="827" spans="1:13" ht="17" x14ac:dyDescent="0.2">
      <c r="A827" s="17">
        <f t="shared" si="38"/>
        <v>824</v>
      </c>
      <c r="B827" s="87" t="str">
        <f t="shared" si="42"/>
        <v>TK.HQ970.2021</v>
      </c>
      <c r="C827" s="96">
        <v>6100446286</v>
      </c>
      <c r="D827" s="103">
        <v>757</v>
      </c>
      <c r="E827" s="111">
        <v>1602</v>
      </c>
      <c r="F827" s="98">
        <v>125400</v>
      </c>
      <c r="G827" s="98"/>
      <c r="H827" s="99" t="s">
        <v>28</v>
      </c>
      <c r="I827" s="106" t="s">
        <v>1559</v>
      </c>
      <c r="J827" s="103" t="s">
        <v>1572</v>
      </c>
      <c r="K827" s="97" t="str">
        <f t="shared" si="41"/>
        <v>21CN</v>
      </c>
      <c r="L827" s="110"/>
      <c r="M827" s="100"/>
    </row>
    <row r="828" spans="1:13" ht="17" x14ac:dyDescent="0.2">
      <c r="A828" s="17">
        <f t="shared" si="38"/>
        <v>825</v>
      </c>
      <c r="B828" s="87" t="str">
        <f t="shared" si="42"/>
        <v>TK.HQ971.2017</v>
      </c>
      <c r="C828" s="96">
        <v>8873483786</v>
      </c>
      <c r="D828" s="103">
        <v>757</v>
      </c>
      <c r="E828" s="111">
        <v>1602</v>
      </c>
      <c r="F828" s="98">
        <v>163538</v>
      </c>
      <c r="G828" s="98"/>
      <c r="H828" s="99" t="s">
        <v>24</v>
      </c>
      <c r="I828" s="106" t="s">
        <v>1560</v>
      </c>
      <c r="J828" s="103" t="s">
        <v>1573</v>
      </c>
      <c r="K828" s="97" t="str">
        <f t="shared" si="41"/>
        <v>17CN</v>
      </c>
      <c r="L828" s="110"/>
      <c r="M828" s="100"/>
    </row>
    <row r="829" spans="1:13" ht="17" x14ac:dyDescent="0.2">
      <c r="A829" s="17">
        <f t="shared" si="38"/>
        <v>826</v>
      </c>
      <c r="B829" s="87" t="str">
        <f t="shared" si="42"/>
        <v>TK.HQ971.2018</v>
      </c>
      <c r="C829" s="96">
        <v>8873483786</v>
      </c>
      <c r="D829" s="103">
        <v>757</v>
      </c>
      <c r="E829" s="111">
        <v>1602</v>
      </c>
      <c r="F829" s="98">
        <v>245307</v>
      </c>
      <c r="G829" s="98"/>
      <c r="H829" s="99" t="s">
        <v>25</v>
      </c>
      <c r="I829" s="106" t="s">
        <v>1560</v>
      </c>
      <c r="J829" s="103" t="s">
        <v>1573</v>
      </c>
      <c r="K829" s="97" t="str">
        <f t="shared" si="41"/>
        <v>18CN</v>
      </c>
      <c r="L829" s="110"/>
      <c r="M829" s="100"/>
    </row>
    <row r="830" spans="1:13" ht="17" x14ac:dyDescent="0.2">
      <c r="A830" s="17">
        <f t="shared" si="38"/>
        <v>827</v>
      </c>
      <c r="B830" s="87" t="str">
        <f t="shared" si="42"/>
        <v>TK.HQ971.2019</v>
      </c>
      <c r="C830" s="96">
        <v>8873483786</v>
      </c>
      <c r="D830" s="103">
        <v>757</v>
      </c>
      <c r="E830" s="111">
        <v>1602</v>
      </c>
      <c r="F830" s="98">
        <v>245307</v>
      </c>
      <c r="G830" s="98"/>
      <c r="H830" s="99" t="s">
        <v>26</v>
      </c>
      <c r="I830" s="106" t="s">
        <v>1560</v>
      </c>
      <c r="J830" s="103" t="s">
        <v>1573</v>
      </c>
      <c r="K830" s="97" t="str">
        <f t="shared" si="41"/>
        <v>19CN</v>
      </c>
      <c r="L830" s="110"/>
      <c r="M830" s="100"/>
    </row>
    <row r="831" spans="1:13" ht="17" x14ac:dyDescent="0.2">
      <c r="A831" s="17">
        <f t="shared" si="38"/>
        <v>828</v>
      </c>
      <c r="B831" s="87" t="str">
        <f t="shared" si="42"/>
        <v>TK.HQ971.2020</v>
      </c>
      <c r="C831" s="96">
        <v>8873483786</v>
      </c>
      <c r="D831" s="103">
        <v>757</v>
      </c>
      <c r="E831" s="111">
        <v>1602</v>
      </c>
      <c r="F831" s="98">
        <v>245307</v>
      </c>
      <c r="G831" s="98"/>
      <c r="H831" s="99" t="s">
        <v>27</v>
      </c>
      <c r="I831" s="106" t="s">
        <v>1560</v>
      </c>
      <c r="J831" s="103" t="s">
        <v>1573</v>
      </c>
      <c r="K831" s="97" t="str">
        <f t="shared" si="41"/>
        <v>20CN</v>
      </c>
      <c r="L831" s="110"/>
      <c r="M831" s="100"/>
    </row>
    <row r="832" spans="1:13" ht="17" x14ac:dyDescent="0.2">
      <c r="A832" s="17">
        <f t="shared" si="38"/>
        <v>829</v>
      </c>
      <c r="B832" s="87" t="str">
        <f t="shared" si="42"/>
        <v>TK.HQ971.2021</v>
      </c>
      <c r="C832" s="96">
        <v>8873483786</v>
      </c>
      <c r="D832" s="103">
        <v>757</v>
      </c>
      <c r="E832" s="111">
        <v>1602</v>
      </c>
      <c r="F832" s="98">
        <v>245307</v>
      </c>
      <c r="G832" s="98"/>
      <c r="H832" s="99" t="s">
        <v>28</v>
      </c>
      <c r="I832" s="106" t="s">
        <v>1560</v>
      </c>
      <c r="J832" s="103" t="s">
        <v>1573</v>
      </c>
      <c r="K832" s="97" t="str">
        <f t="shared" si="41"/>
        <v>21CN</v>
      </c>
      <c r="L832" s="110"/>
      <c r="M832" s="100"/>
    </row>
    <row r="833" spans="1:13" ht="17" x14ac:dyDescent="0.2">
      <c r="A833" s="17">
        <f t="shared" si="38"/>
        <v>830</v>
      </c>
      <c r="B833" s="87" t="str">
        <f t="shared" si="42"/>
        <v>TK.HQ972.2018</v>
      </c>
      <c r="C833" s="96">
        <v>4000484220</v>
      </c>
      <c r="D833" s="103">
        <v>757</v>
      </c>
      <c r="E833" s="111">
        <v>1602</v>
      </c>
      <c r="F833" s="98">
        <v>122265</v>
      </c>
      <c r="G833" s="98"/>
      <c r="H833" s="99" t="s">
        <v>25</v>
      </c>
      <c r="I833" s="106" t="s">
        <v>1561</v>
      </c>
      <c r="J833" s="103" t="s">
        <v>1574</v>
      </c>
      <c r="K833" s="97" t="str">
        <f t="shared" si="41"/>
        <v>18CN</v>
      </c>
      <c r="L833" s="110"/>
      <c r="M833" s="100"/>
    </row>
    <row r="834" spans="1:13" ht="17" x14ac:dyDescent="0.2">
      <c r="A834" s="17">
        <f t="shared" si="38"/>
        <v>831</v>
      </c>
      <c r="B834" s="87" t="str">
        <f t="shared" si="42"/>
        <v>TK.HQ972.2019</v>
      </c>
      <c r="C834" s="96">
        <v>4000484220</v>
      </c>
      <c r="D834" s="103">
        <v>757</v>
      </c>
      <c r="E834" s="111">
        <v>1602</v>
      </c>
      <c r="F834" s="98">
        <v>163020</v>
      </c>
      <c r="G834" s="98"/>
      <c r="H834" s="99" t="s">
        <v>26</v>
      </c>
      <c r="I834" s="106" t="s">
        <v>1561</v>
      </c>
      <c r="J834" s="103" t="s">
        <v>1574</v>
      </c>
      <c r="K834" s="97" t="str">
        <f t="shared" si="41"/>
        <v>19CN</v>
      </c>
      <c r="L834" s="110"/>
      <c r="M834" s="100"/>
    </row>
    <row r="835" spans="1:13" ht="17" x14ac:dyDescent="0.2">
      <c r="A835" s="17">
        <f t="shared" si="38"/>
        <v>832</v>
      </c>
      <c r="B835" s="87" t="str">
        <f t="shared" si="42"/>
        <v>TK.HQ972.2020</v>
      </c>
      <c r="C835" s="96">
        <v>4000484220</v>
      </c>
      <c r="D835" s="103">
        <v>757</v>
      </c>
      <c r="E835" s="111">
        <v>1602</v>
      </c>
      <c r="F835" s="98">
        <v>163020</v>
      </c>
      <c r="G835" s="98"/>
      <c r="H835" s="99" t="s">
        <v>27</v>
      </c>
      <c r="I835" s="106" t="s">
        <v>1561</v>
      </c>
      <c r="J835" s="103" t="s">
        <v>1574</v>
      </c>
      <c r="K835" s="97" t="str">
        <f t="shared" si="41"/>
        <v>20CN</v>
      </c>
      <c r="L835" s="110"/>
      <c r="M835" s="100"/>
    </row>
    <row r="836" spans="1:13" ht="17" x14ac:dyDescent="0.2">
      <c r="A836" s="17">
        <f t="shared" si="38"/>
        <v>833</v>
      </c>
      <c r="B836" s="87" t="str">
        <f t="shared" si="42"/>
        <v>TK.HQ972.2021</v>
      </c>
      <c r="C836" s="96">
        <v>4000484220</v>
      </c>
      <c r="D836" s="103">
        <v>757</v>
      </c>
      <c r="E836" s="111">
        <v>1602</v>
      </c>
      <c r="F836" s="98">
        <v>163020</v>
      </c>
      <c r="G836" s="98"/>
      <c r="H836" s="99" t="s">
        <v>28</v>
      </c>
      <c r="I836" s="106" t="s">
        <v>1561</v>
      </c>
      <c r="J836" s="103" t="s">
        <v>1574</v>
      </c>
      <c r="K836" s="97" t="str">
        <f t="shared" si="41"/>
        <v>21CN</v>
      </c>
      <c r="L836" s="110"/>
      <c r="M836" s="100"/>
    </row>
    <row r="837" spans="1:13" ht="17" x14ac:dyDescent="0.2">
      <c r="A837" s="17">
        <f t="shared" si="38"/>
        <v>834</v>
      </c>
      <c r="B837" s="87" t="str">
        <f t="shared" si="42"/>
        <v>TK.HQ973.2015</v>
      </c>
      <c r="C837" s="96">
        <v>8474259084</v>
      </c>
      <c r="D837" s="103">
        <v>757</v>
      </c>
      <c r="E837" s="111">
        <v>1602</v>
      </c>
      <c r="F837" s="98">
        <f>F838*2/12</f>
        <v>20900</v>
      </c>
      <c r="G837" s="98"/>
      <c r="H837" s="99" t="s">
        <v>12</v>
      </c>
      <c r="I837" s="106" t="s">
        <v>1562</v>
      </c>
      <c r="J837" s="103" t="s">
        <v>1575</v>
      </c>
      <c r="K837" s="97" t="str">
        <f t="shared" si="41"/>
        <v>15CN</v>
      </c>
      <c r="L837" s="110"/>
      <c r="M837" s="100"/>
    </row>
    <row r="838" spans="1:13" ht="17" x14ac:dyDescent="0.2">
      <c r="A838" s="17">
        <f t="shared" ref="A838:A843" si="43">A837+1</f>
        <v>835</v>
      </c>
      <c r="B838" s="87" t="str">
        <f t="shared" si="42"/>
        <v>TK.HQ973.2016</v>
      </c>
      <c r="C838" s="96">
        <v>8474259084</v>
      </c>
      <c r="D838" s="103">
        <v>757</v>
      </c>
      <c r="E838" s="111">
        <v>1602</v>
      </c>
      <c r="F838" s="98">
        <v>125400</v>
      </c>
      <c r="G838" s="98"/>
      <c r="H838" s="99" t="s">
        <v>14</v>
      </c>
      <c r="I838" s="106" t="s">
        <v>1562</v>
      </c>
      <c r="J838" s="103" t="s">
        <v>1575</v>
      </c>
      <c r="K838" s="97" t="str">
        <f t="shared" si="41"/>
        <v>16CN</v>
      </c>
      <c r="L838" s="110"/>
      <c r="M838" s="100"/>
    </row>
    <row r="839" spans="1:13" ht="17" x14ac:dyDescent="0.2">
      <c r="A839" s="17">
        <f t="shared" si="43"/>
        <v>836</v>
      </c>
      <c r="B839" s="87" t="str">
        <f t="shared" si="42"/>
        <v>TK.HQ973.2017</v>
      </c>
      <c r="C839" s="96">
        <v>8474259084</v>
      </c>
      <c r="D839" s="103">
        <v>757</v>
      </c>
      <c r="E839" s="111">
        <v>1602</v>
      </c>
      <c r="F839" s="98">
        <v>163020</v>
      </c>
      <c r="G839" s="98"/>
      <c r="H839" s="99" t="s">
        <v>24</v>
      </c>
      <c r="I839" s="106" t="s">
        <v>1562</v>
      </c>
      <c r="J839" s="103" t="s">
        <v>1575</v>
      </c>
      <c r="K839" s="97" t="str">
        <f t="shared" si="41"/>
        <v>17CN</v>
      </c>
      <c r="L839" s="110"/>
      <c r="M839" s="100"/>
    </row>
    <row r="840" spans="1:13" ht="17" x14ac:dyDescent="0.2">
      <c r="A840" s="17">
        <f t="shared" si="43"/>
        <v>837</v>
      </c>
      <c r="B840" s="87" t="str">
        <f t="shared" si="42"/>
        <v>TK.HQ973.2018</v>
      </c>
      <c r="C840" s="96">
        <v>8474259084</v>
      </c>
      <c r="D840" s="103">
        <v>757</v>
      </c>
      <c r="E840" s="111">
        <v>1602</v>
      </c>
      <c r="F840" s="98">
        <v>163020</v>
      </c>
      <c r="G840" s="98"/>
      <c r="H840" s="99" t="s">
        <v>25</v>
      </c>
      <c r="I840" s="106" t="s">
        <v>1562</v>
      </c>
      <c r="J840" s="103" t="s">
        <v>1575</v>
      </c>
      <c r="K840" s="97" t="str">
        <f t="shared" si="41"/>
        <v>18CN</v>
      </c>
      <c r="L840" s="110"/>
      <c r="M840" s="100"/>
    </row>
    <row r="841" spans="1:13" ht="17" x14ac:dyDescent="0.2">
      <c r="A841" s="17">
        <f t="shared" si="43"/>
        <v>838</v>
      </c>
      <c r="B841" s="87" t="str">
        <f t="shared" si="42"/>
        <v>TK.HQ973.2019</v>
      </c>
      <c r="C841" s="96">
        <v>8474259084</v>
      </c>
      <c r="D841" s="103">
        <v>757</v>
      </c>
      <c r="E841" s="111">
        <v>1602</v>
      </c>
      <c r="F841" s="98">
        <v>163020</v>
      </c>
      <c r="G841" s="98"/>
      <c r="H841" s="99" t="s">
        <v>26</v>
      </c>
      <c r="I841" s="106" t="s">
        <v>1562</v>
      </c>
      <c r="J841" s="103" t="s">
        <v>1575</v>
      </c>
      <c r="K841" s="97" t="str">
        <f t="shared" si="41"/>
        <v>19CN</v>
      </c>
      <c r="L841" s="110"/>
      <c r="M841" s="100"/>
    </row>
    <row r="842" spans="1:13" ht="17" x14ac:dyDescent="0.2">
      <c r="A842" s="17">
        <f t="shared" si="43"/>
        <v>839</v>
      </c>
      <c r="B842" s="87" t="str">
        <f t="shared" si="42"/>
        <v>TK.HQ973.2020</v>
      </c>
      <c r="C842" s="96">
        <v>8474259084</v>
      </c>
      <c r="D842" s="103">
        <v>757</v>
      </c>
      <c r="E842" s="111">
        <v>1602</v>
      </c>
      <c r="F842" s="98">
        <v>163020</v>
      </c>
      <c r="G842" s="98"/>
      <c r="H842" s="99" t="s">
        <v>27</v>
      </c>
      <c r="I842" s="106" t="s">
        <v>1562</v>
      </c>
      <c r="J842" s="103" t="s">
        <v>1575</v>
      </c>
      <c r="K842" s="97" t="str">
        <f t="shared" si="41"/>
        <v>20CN</v>
      </c>
      <c r="L842" s="110"/>
      <c r="M842" s="100"/>
    </row>
    <row r="843" spans="1:13" ht="17" x14ac:dyDescent="0.2">
      <c r="A843" s="17">
        <f t="shared" si="43"/>
        <v>840</v>
      </c>
      <c r="B843" s="87" t="str">
        <f t="shared" si="42"/>
        <v>TK.HQ973.2021</v>
      </c>
      <c r="C843" s="96">
        <v>8474259084</v>
      </c>
      <c r="D843" s="103">
        <v>757</v>
      </c>
      <c r="E843" s="111">
        <v>1602</v>
      </c>
      <c r="F843" s="98">
        <v>163020</v>
      </c>
      <c r="G843" s="98"/>
      <c r="H843" s="99" t="s">
        <v>28</v>
      </c>
      <c r="I843" s="106" t="s">
        <v>1562</v>
      </c>
      <c r="J843" s="103" t="s">
        <v>1575</v>
      </c>
      <c r="K843" s="97" t="str">
        <f t="shared" si="41"/>
        <v>21CN</v>
      </c>
      <c r="L843" s="110"/>
      <c r="M843" s="100"/>
    </row>
    <row r="844" spans="1:13" s="41" customFormat="1" ht="17" x14ac:dyDescent="0.2">
      <c r="A844" s="116"/>
      <c r="B844" s="126"/>
      <c r="C844" s="118">
        <v>8044302651</v>
      </c>
      <c r="D844" s="119"/>
      <c r="E844" s="120"/>
      <c r="F844" s="121">
        <v>296378</v>
      </c>
      <c r="G844" s="121"/>
      <c r="H844" s="122" t="s">
        <v>27</v>
      </c>
      <c r="I844" s="123"/>
      <c r="J844" s="119" t="s">
        <v>1576</v>
      </c>
      <c r="K844" s="124"/>
      <c r="L844" s="110"/>
      <c r="M844" s="125"/>
    </row>
    <row r="845" spans="1:13" ht="17" x14ac:dyDescent="0.2">
      <c r="A845" s="17"/>
      <c r="B845" s="95"/>
      <c r="C845" s="96">
        <v>8044302651</v>
      </c>
      <c r="D845" s="103"/>
      <c r="E845" s="111"/>
      <c r="F845" s="98">
        <v>296378</v>
      </c>
      <c r="G845" s="98"/>
      <c r="H845" s="99" t="s">
        <v>28</v>
      </c>
      <c r="I845" s="106"/>
      <c r="J845" s="103" t="s">
        <v>1576</v>
      </c>
      <c r="K845" s="97"/>
      <c r="L845" s="110"/>
      <c r="M845" s="100"/>
    </row>
    <row r="846" spans="1:13" ht="17" x14ac:dyDescent="0.2">
      <c r="A846" s="17"/>
      <c r="B846" s="95"/>
      <c r="C846" s="96">
        <v>8056676323</v>
      </c>
      <c r="D846" s="103"/>
      <c r="E846" s="111"/>
      <c r="F846" s="98">
        <v>43835</v>
      </c>
      <c r="G846" s="98"/>
      <c r="H846" s="99" t="s">
        <v>27</v>
      </c>
      <c r="I846" s="106"/>
      <c r="J846" s="103" t="s">
        <v>1577</v>
      </c>
      <c r="K846" s="97"/>
      <c r="L846" s="110"/>
      <c r="M846" s="100"/>
    </row>
    <row r="847" spans="1:13" ht="17" x14ac:dyDescent="0.2">
      <c r="A847" s="17"/>
      <c r="B847" s="95"/>
      <c r="C847" s="96">
        <v>8056676323</v>
      </c>
      <c r="D847" s="103"/>
      <c r="E847" s="111"/>
      <c r="F847" s="98">
        <v>263010</v>
      </c>
      <c r="G847" s="98"/>
      <c r="H847" s="99" t="s">
        <v>28</v>
      </c>
      <c r="I847" s="106"/>
      <c r="J847" s="103" t="s">
        <v>1577</v>
      </c>
      <c r="K847" s="97"/>
      <c r="L847" s="110"/>
      <c r="M847" s="100"/>
    </row>
    <row r="848" spans="1:13" ht="17" x14ac:dyDescent="0.2">
      <c r="A848" s="17"/>
      <c r="B848" s="95"/>
      <c r="C848" s="96">
        <v>4000535161</v>
      </c>
      <c r="D848" s="103"/>
      <c r="E848" s="111"/>
      <c r="F848" s="98">
        <v>-99625</v>
      </c>
      <c r="G848" s="98"/>
      <c r="H848" s="99" t="s">
        <v>30</v>
      </c>
      <c r="I848" s="106"/>
      <c r="J848" s="103" t="s">
        <v>1578</v>
      </c>
      <c r="K848" s="97"/>
      <c r="L848" s="110"/>
      <c r="M848" s="100"/>
    </row>
    <row r="849" spans="1:13" ht="17" x14ac:dyDescent="0.2">
      <c r="A849" s="17"/>
      <c r="B849" s="95"/>
      <c r="C849" s="96">
        <v>8456670245</v>
      </c>
      <c r="D849" s="103"/>
      <c r="E849" s="111"/>
      <c r="F849" s="98">
        <v>74234</v>
      </c>
      <c r="G849" s="98"/>
      <c r="H849" s="99" t="s">
        <v>25</v>
      </c>
      <c r="I849" s="106"/>
      <c r="J849" s="103" t="s">
        <v>1579</v>
      </c>
      <c r="K849" s="97"/>
      <c r="L849" s="110"/>
      <c r="M849" s="100"/>
    </row>
    <row r="850" spans="1:13" ht="17" x14ac:dyDescent="0.2">
      <c r="A850" s="17"/>
      <c r="B850" s="95"/>
      <c r="C850" s="96">
        <v>8456670245</v>
      </c>
      <c r="D850" s="103"/>
      <c r="E850" s="111"/>
      <c r="F850" s="98">
        <v>127259</v>
      </c>
      <c r="G850" s="98"/>
      <c r="H850" s="99" t="s">
        <v>26</v>
      </c>
      <c r="I850" s="106"/>
      <c r="J850" s="103" t="s">
        <v>1579</v>
      </c>
      <c r="K850" s="97"/>
      <c r="L850" s="110"/>
      <c r="M850" s="100"/>
    </row>
    <row r="851" spans="1:13" ht="17" x14ac:dyDescent="0.2">
      <c r="A851" s="17"/>
      <c r="B851" s="95"/>
      <c r="C851" s="96">
        <v>8456670245</v>
      </c>
      <c r="D851" s="103"/>
      <c r="E851" s="111"/>
      <c r="F851" s="98">
        <v>127259</v>
      </c>
      <c r="G851" s="98"/>
      <c r="H851" s="99" t="s">
        <v>27</v>
      </c>
      <c r="I851" s="106"/>
      <c r="J851" s="103" t="s">
        <v>1579</v>
      </c>
      <c r="K851" s="97"/>
      <c r="L851" s="110"/>
      <c r="M851" s="100"/>
    </row>
    <row r="852" spans="1:13" ht="17" x14ac:dyDescent="0.2">
      <c r="A852" s="17"/>
      <c r="B852" s="95"/>
      <c r="C852" s="96">
        <v>8456670245</v>
      </c>
      <c r="D852" s="103"/>
      <c r="E852" s="111"/>
      <c r="F852" s="98">
        <v>127259</v>
      </c>
      <c r="G852" s="98"/>
      <c r="H852" s="99" t="s">
        <v>28</v>
      </c>
      <c r="I852" s="106"/>
      <c r="J852" s="103" t="s">
        <v>1579</v>
      </c>
      <c r="K852" s="97"/>
      <c r="L852" s="110"/>
      <c r="M852" s="100"/>
    </row>
    <row r="853" spans="1:13" ht="17" x14ac:dyDescent="0.2">
      <c r="A853" s="17"/>
      <c r="B853" s="95"/>
      <c r="C853" s="96">
        <v>8456948885</v>
      </c>
      <c r="D853" s="103"/>
      <c r="E853" s="111"/>
      <c r="F853" s="98">
        <v>-298875</v>
      </c>
      <c r="G853" s="98"/>
      <c r="H853" s="99" t="s">
        <v>30</v>
      </c>
      <c r="I853" s="106"/>
      <c r="J853" s="103" t="s">
        <v>1580</v>
      </c>
      <c r="K853" s="97"/>
      <c r="L853" s="110"/>
      <c r="M853" s="100"/>
    </row>
    <row r="854" spans="1:13" ht="17" x14ac:dyDescent="0.2">
      <c r="A854" s="17"/>
      <c r="B854" s="95"/>
      <c r="C854" s="96">
        <v>8594711055</v>
      </c>
      <c r="D854" s="103"/>
      <c r="E854" s="111"/>
      <c r="F854" s="98">
        <v>33875</v>
      </c>
      <c r="G854" s="98"/>
      <c r="H854" s="99" t="s">
        <v>26</v>
      </c>
      <c r="I854" s="106"/>
      <c r="J854" s="103" t="s">
        <v>1581</v>
      </c>
      <c r="K854" s="97"/>
      <c r="L854" s="110"/>
      <c r="M854" s="100"/>
    </row>
    <row r="855" spans="1:13" ht="17" x14ac:dyDescent="0.2">
      <c r="A855" s="17"/>
      <c r="B855" s="95"/>
      <c r="C855" s="96">
        <v>8594711055</v>
      </c>
      <c r="D855" s="103"/>
      <c r="E855" s="111"/>
      <c r="F855" s="98">
        <v>81300</v>
      </c>
      <c r="G855" s="98"/>
      <c r="H855" s="99" t="s">
        <v>27</v>
      </c>
      <c r="I855" s="106"/>
      <c r="J855" s="103" t="s">
        <v>1581</v>
      </c>
      <c r="K855" s="97"/>
      <c r="L855" s="110"/>
      <c r="M855" s="100"/>
    </row>
    <row r="856" spans="1:13" ht="17" x14ac:dyDescent="0.2">
      <c r="A856" s="17"/>
      <c r="B856" s="95"/>
      <c r="C856" s="96">
        <v>8594711055</v>
      </c>
      <c r="D856" s="103"/>
      <c r="E856" s="111"/>
      <c r="F856" s="98">
        <v>81300</v>
      </c>
      <c r="G856" s="98"/>
      <c r="H856" s="99" t="s">
        <v>28</v>
      </c>
      <c r="I856" s="106"/>
      <c r="J856" s="103" t="s">
        <v>1581</v>
      </c>
      <c r="K856" s="97"/>
      <c r="L856" s="110"/>
      <c r="M856" s="100"/>
    </row>
    <row r="857" spans="1:13" ht="17" x14ac:dyDescent="0.2">
      <c r="A857" s="17"/>
      <c r="B857" s="95"/>
      <c r="C857" s="96">
        <v>8766701246</v>
      </c>
      <c r="D857" s="103"/>
      <c r="E857" s="111"/>
      <c r="F857" s="98">
        <v>-139475</v>
      </c>
      <c r="G857" s="98"/>
      <c r="H857" s="99" t="s">
        <v>30</v>
      </c>
      <c r="I857" s="106"/>
      <c r="J857" s="103" t="s">
        <v>1582</v>
      </c>
      <c r="K857" s="97"/>
      <c r="L857" s="110"/>
      <c r="M857" s="100"/>
    </row>
    <row r="858" spans="1:13" s="41" customFormat="1" ht="17" x14ac:dyDescent="0.2">
      <c r="A858" s="116"/>
      <c r="B858" s="126"/>
      <c r="C858" s="118">
        <v>8365158946</v>
      </c>
      <c r="D858" s="119"/>
      <c r="E858" s="120"/>
      <c r="F858" s="121">
        <v>-55800</v>
      </c>
      <c r="G858" s="121"/>
      <c r="H858" s="122" t="s">
        <v>30</v>
      </c>
      <c r="I858" s="123"/>
      <c r="J858" s="119" t="s">
        <v>1583</v>
      </c>
      <c r="K858" s="124"/>
      <c r="L858" s="110"/>
      <c r="M858" s="125"/>
    </row>
    <row r="859" spans="1:13" ht="17" x14ac:dyDescent="0.2">
      <c r="A859" s="17"/>
      <c r="B859" s="95"/>
      <c r="C859" s="96" t="s">
        <v>1584</v>
      </c>
      <c r="D859" s="103"/>
      <c r="E859" s="111"/>
      <c r="F859" s="98">
        <v>55043</v>
      </c>
      <c r="G859" s="98"/>
      <c r="H859" s="99" t="s">
        <v>24</v>
      </c>
      <c r="I859" s="106"/>
      <c r="J859" s="103" t="s">
        <v>1585</v>
      </c>
      <c r="K859" s="97"/>
      <c r="L859" s="110"/>
      <c r="M859" s="100"/>
    </row>
    <row r="860" spans="1:13" ht="17" x14ac:dyDescent="0.2">
      <c r="A860" s="17"/>
      <c r="B860" s="95"/>
      <c r="C860" s="96" t="s">
        <v>1584</v>
      </c>
      <c r="D860" s="103"/>
      <c r="E860" s="111"/>
      <c r="F860" s="98">
        <v>110085</v>
      </c>
      <c r="G860" s="98"/>
      <c r="H860" s="99" t="s">
        <v>25</v>
      </c>
      <c r="I860" s="106"/>
      <c r="J860" s="103" t="s">
        <v>1585</v>
      </c>
      <c r="K860" s="97"/>
      <c r="L860" s="110"/>
      <c r="M860" s="100"/>
    </row>
    <row r="861" spans="1:13" ht="17" x14ac:dyDescent="0.2">
      <c r="A861" s="17"/>
      <c r="B861" s="95"/>
      <c r="C861" s="96" t="s">
        <v>1584</v>
      </c>
      <c r="D861" s="103"/>
      <c r="E861" s="111"/>
      <c r="F861" s="98">
        <v>110085</v>
      </c>
      <c r="G861" s="98"/>
      <c r="H861" s="99" t="s">
        <v>26</v>
      </c>
      <c r="I861" s="106"/>
      <c r="J861" s="103" t="s">
        <v>1585</v>
      </c>
      <c r="K861" s="97"/>
      <c r="L861" s="110"/>
      <c r="M861" s="100"/>
    </row>
    <row r="862" spans="1:13" ht="17" x14ac:dyDescent="0.2">
      <c r="A862" s="17"/>
      <c r="B862" s="95"/>
      <c r="C862" s="96" t="s">
        <v>1584</v>
      </c>
      <c r="D862" s="103"/>
      <c r="E862" s="111"/>
      <c r="F862" s="98">
        <v>110085</v>
      </c>
      <c r="G862" s="98"/>
      <c r="H862" s="99" t="s">
        <v>27</v>
      </c>
      <c r="I862" s="106"/>
      <c r="J862" s="103" t="s">
        <v>1585</v>
      </c>
      <c r="K862" s="97"/>
      <c r="L862" s="110"/>
      <c r="M862" s="100"/>
    </row>
    <row r="863" spans="1:13" ht="17" x14ac:dyDescent="0.2">
      <c r="A863" s="17"/>
      <c r="B863" s="95"/>
      <c r="C863" s="96" t="s">
        <v>1584</v>
      </c>
      <c r="D863" s="103"/>
      <c r="E863" s="111"/>
      <c r="F863" s="98">
        <v>110085</v>
      </c>
      <c r="G863" s="98"/>
      <c r="H863" s="99" t="s">
        <v>28</v>
      </c>
      <c r="I863" s="106"/>
      <c r="J863" s="103" t="s">
        <v>1585</v>
      </c>
      <c r="K863" s="97"/>
      <c r="L863" s="110"/>
      <c r="M863" s="100"/>
    </row>
    <row r="864" spans="1:13" ht="17" x14ac:dyDescent="0.2">
      <c r="A864" s="17"/>
      <c r="B864" s="95"/>
      <c r="C864" s="96" t="s">
        <v>1584</v>
      </c>
      <c r="D864" s="103"/>
      <c r="E864" s="111"/>
      <c r="F864" s="98">
        <v>55043</v>
      </c>
      <c r="G864" s="98"/>
      <c r="H864" s="99" t="s">
        <v>24</v>
      </c>
      <c r="I864" s="106"/>
      <c r="J864" s="103" t="s">
        <v>1586</v>
      </c>
      <c r="K864" s="97"/>
      <c r="L864" s="110"/>
      <c r="M864" s="100"/>
    </row>
    <row r="865" spans="1:13" ht="17" x14ac:dyDescent="0.2">
      <c r="A865" s="17"/>
      <c r="B865" s="95"/>
      <c r="C865" s="96" t="s">
        <v>1584</v>
      </c>
      <c r="D865" s="103"/>
      <c r="E865" s="111"/>
      <c r="F865" s="98">
        <v>110085</v>
      </c>
      <c r="G865" s="98"/>
      <c r="H865" s="99" t="s">
        <v>25</v>
      </c>
      <c r="I865" s="106"/>
      <c r="J865" s="103" t="s">
        <v>1586</v>
      </c>
      <c r="K865" s="97"/>
      <c r="L865" s="110"/>
      <c r="M865" s="100"/>
    </row>
    <row r="866" spans="1:13" ht="17" x14ac:dyDescent="0.2">
      <c r="A866" s="17"/>
      <c r="B866" s="95"/>
      <c r="C866" s="96" t="s">
        <v>1584</v>
      </c>
      <c r="D866" s="103"/>
      <c r="E866" s="111"/>
      <c r="F866" s="98">
        <v>110085</v>
      </c>
      <c r="G866" s="98"/>
      <c r="H866" s="99" t="s">
        <v>26</v>
      </c>
      <c r="I866" s="106"/>
      <c r="J866" s="103" t="s">
        <v>1586</v>
      </c>
      <c r="K866" s="97"/>
      <c r="L866" s="110"/>
      <c r="M866" s="100"/>
    </row>
    <row r="867" spans="1:13" ht="17" x14ac:dyDescent="0.2">
      <c r="A867" s="17"/>
      <c r="B867" s="95"/>
      <c r="C867" s="96" t="s">
        <v>1584</v>
      </c>
      <c r="D867" s="103"/>
      <c r="E867" s="111"/>
      <c r="F867" s="98">
        <v>110085</v>
      </c>
      <c r="G867" s="98"/>
      <c r="H867" s="99" t="s">
        <v>27</v>
      </c>
      <c r="I867" s="106"/>
      <c r="J867" s="103" t="s">
        <v>1586</v>
      </c>
      <c r="K867" s="97"/>
      <c r="L867" s="110"/>
      <c r="M867" s="100"/>
    </row>
    <row r="868" spans="1:13" ht="17" x14ac:dyDescent="0.2">
      <c r="A868" s="17"/>
      <c r="B868" s="95"/>
      <c r="C868" s="96" t="s">
        <v>1584</v>
      </c>
      <c r="D868" s="103"/>
      <c r="E868" s="111"/>
      <c r="F868" s="98">
        <v>110085</v>
      </c>
      <c r="G868" s="98"/>
      <c r="H868" s="99" t="s">
        <v>28</v>
      </c>
      <c r="I868" s="106"/>
      <c r="J868" s="103" t="s">
        <v>1586</v>
      </c>
      <c r="K868" s="97"/>
      <c r="L868" s="110"/>
      <c r="M868" s="100"/>
    </row>
    <row r="869" spans="1:13" ht="17" x14ac:dyDescent="0.2">
      <c r="A869" s="17"/>
      <c r="B869" s="95"/>
      <c r="C869" s="96" t="s">
        <v>1584</v>
      </c>
      <c r="D869" s="103"/>
      <c r="E869" s="111"/>
      <c r="F869" s="98">
        <v>55043</v>
      </c>
      <c r="G869" s="98"/>
      <c r="H869" s="99" t="s">
        <v>24</v>
      </c>
      <c r="I869" s="106"/>
      <c r="J869" s="103" t="s">
        <v>1587</v>
      </c>
      <c r="K869" s="97"/>
      <c r="L869" s="110"/>
      <c r="M869" s="100"/>
    </row>
    <row r="870" spans="1:13" ht="17" x14ac:dyDescent="0.2">
      <c r="A870" s="17"/>
      <c r="B870" s="95"/>
      <c r="C870" s="96" t="s">
        <v>1584</v>
      </c>
      <c r="D870" s="103"/>
      <c r="E870" s="111"/>
      <c r="F870" s="98">
        <v>110085</v>
      </c>
      <c r="G870" s="98"/>
      <c r="H870" s="99" t="s">
        <v>25</v>
      </c>
      <c r="I870" s="106"/>
      <c r="J870" s="103" t="s">
        <v>1587</v>
      </c>
      <c r="K870" s="97"/>
      <c r="L870" s="110"/>
      <c r="M870" s="100"/>
    </row>
    <row r="871" spans="1:13" ht="17" x14ac:dyDescent="0.2">
      <c r="A871" s="17"/>
      <c r="B871" s="95"/>
      <c r="C871" s="96" t="s">
        <v>1584</v>
      </c>
      <c r="D871" s="103"/>
      <c r="E871" s="111"/>
      <c r="F871" s="98">
        <v>110085</v>
      </c>
      <c r="G871" s="98"/>
      <c r="H871" s="99" t="s">
        <v>26</v>
      </c>
      <c r="I871" s="106"/>
      <c r="J871" s="103" t="s">
        <v>1587</v>
      </c>
      <c r="K871" s="97"/>
      <c r="L871" s="110"/>
      <c r="M871" s="100"/>
    </row>
    <row r="872" spans="1:13" ht="17" x14ac:dyDescent="0.2">
      <c r="A872" s="17"/>
      <c r="B872" s="95"/>
      <c r="C872" s="96" t="s">
        <v>1584</v>
      </c>
      <c r="D872" s="103"/>
      <c r="E872" s="111"/>
      <c r="F872" s="98">
        <v>110085</v>
      </c>
      <c r="G872" s="98"/>
      <c r="H872" s="99" t="s">
        <v>27</v>
      </c>
      <c r="I872" s="106"/>
      <c r="J872" s="103" t="s">
        <v>1587</v>
      </c>
      <c r="K872" s="97"/>
      <c r="L872" s="110"/>
      <c r="M872" s="100"/>
    </row>
    <row r="873" spans="1:13" ht="17" x14ac:dyDescent="0.2">
      <c r="A873" s="17"/>
      <c r="B873" s="95"/>
      <c r="C873" s="96" t="s">
        <v>1584</v>
      </c>
      <c r="D873" s="103"/>
      <c r="E873" s="111"/>
      <c r="F873" s="98">
        <v>110085</v>
      </c>
      <c r="G873" s="98"/>
      <c r="H873" s="99" t="s">
        <v>28</v>
      </c>
      <c r="I873" s="106"/>
      <c r="J873" s="103" t="s">
        <v>1587</v>
      </c>
      <c r="K873" s="97"/>
      <c r="L873" s="110"/>
      <c r="M873" s="100"/>
    </row>
    <row r="874" spans="1:13" ht="17" x14ac:dyDescent="0.2">
      <c r="A874" s="17"/>
      <c r="B874" s="95"/>
      <c r="C874" s="96">
        <v>8031239924</v>
      </c>
      <c r="D874" s="103"/>
      <c r="E874" s="111"/>
      <c r="F874" s="98">
        <v>-209213</v>
      </c>
      <c r="G874" s="98"/>
      <c r="H874" s="99" t="s">
        <v>30</v>
      </c>
      <c r="I874" s="106"/>
      <c r="J874" s="103" t="s">
        <v>1588</v>
      </c>
      <c r="K874" s="97"/>
      <c r="L874" s="110"/>
      <c r="M874" s="100"/>
    </row>
    <row r="875" spans="1:13" ht="17" x14ac:dyDescent="0.2">
      <c r="A875" s="17"/>
      <c r="B875" s="95"/>
      <c r="C875" s="96">
        <v>8293652776</v>
      </c>
      <c r="D875" s="103"/>
      <c r="E875" s="111"/>
      <c r="F875" s="98">
        <v>207315</v>
      </c>
      <c r="G875" s="98"/>
      <c r="H875" s="99" t="s">
        <v>26</v>
      </c>
      <c r="I875" s="106"/>
      <c r="J875" s="103" t="s">
        <v>1589</v>
      </c>
      <c r="K875" s="97"/>
      <c r="L875" s="110"/>
      <c r="M875" s="100"/>
    </row>
    <row r="876" spans="1:13" ht="17" x14ac:dyDescent="0.2">
      <c r="A876" s="17"/>
      <c r="B876" s="95"/>
      <c r="C876" s="96">
        <v>8293652776</v>
      </c>
      <c r="D876" s="103"/>
      <c r="E876" s="111"/>
      <c r="F876" s="98">
        <v>276420</v>
      </c>
      <c r="G876" s="98"/>
      <c r="H876" s="99" t="s">
        <v>27</v>
      </c>
      <c r="I876" s="106"/>
      <c r="J876" s="103" t="s">
        <v>1589</v>
      </c>
      <c r="K876" s="97"/>
      <c r="L876" s="110"/>
      <c r="M876" s="100"/>
    </row>
    <row r="877" spans="1:13" ht="17" x14ac:dyDescent="0.2">
      <c r="A877" s="17"/>
      <c r="B877" s="95"/>
      <c r="C877" s="96">
        <v>8293652776</v>
      </c>
      <c r="D877" s="103"/>
      <c r="E877" s="111"/>
      <c r="F877" s="98">
        <v>276420</v>
      </c>
      <c r="G877" s="98"/>
      <c r="H877" s="99" t="s">
        <v>28</v>
      </c>
      <c r="I877" s="106"/>
      <c r="J877" s="103" t="s">
        <v>1589</v>
      </c>
      <c r="K877" s="97"/>
      <c r="L877" s="110"/>
      <c r="M877" s="100"/>
    </row>
    <row r="878" spans="1:13" ht="17" x14ac:dyDescent="0.2">
      <c r="A878" s="17"/>
      <c r="B878" s="95"/>
      <c r="C878" s="96" t="s">
        <v>1590</v>
      </c>
      <c r="D878" s="103"/>
      <c r="E878" s="111"/>
      <c r="F878" s="98">
        <v>179325</v>
      </c>
      <c r="G878" s="98"/>
      <c r="H878" s="99" t="s">
        <v>27</v>
      </c>
      <c r="I878" s="106"/>
      <c r="J878" s="103" t="s">
        <v>1591</v>
      </c>
      <c r="K878" s="97"/>
      <c r="L878" s="110"/>
      <c r="M878" s="100"/>
    </row>
    <row r="879" spans="1:13" ht="17" x14ac:dyDescent="0.2">
      <c r="A879" s="17"/>
      <c r="B879" s="95"/>
      <c r="C879" s="96" t="s">
        <v>1590</v>
      </c>
      <c r="D879" s="103"/>
      <c r="E879" s="111"/>
      <c r="F879" s="98">
        <v>239100</v>
      </c>
      <c r="G879" s="98"/>
      <c r="H879" s="99" t="s">
        <v>28</v>
      </c>
      <c r="I879" s="106"/>
      <c r="J879" s="103" t="s">
        <v>1591</v>
      </c>
      <c r="K879" s="97"/>
      <c r="L879" s="110"/>
      <c r="M879" s="100"/>
    </row>
    <row r="880" spans="1:13" ht="17" x14ac:dyDescent="0.2">
      <c r="A880" s="17"/>
      <c r="B880" s="95"/>
      <c r="C880" s="96">
        <v>8150645185</v>
      </c>
      <c r="D880" s="103"/>
      <c r="E880" s="111"/>
      <c r="F880" s="98">
        <v>-125290</v>
      </c>
      <c r="G880" s="98"/>
      <c r="H880" s="99" t="s">
        <v>29</v>
      </c>
      <c r="I880" s="106"/>
      <c r="J880" s="103" t="s">
        <v>1592</v>
      </c>
      <c r="K880" s="97"/>
      <c r="L880" s="110"/>
      <c r="M880" s="100"/>
    </row>
    <row r="881" spans="1:13" ht="17" x14ac:dyDescent="0.2">
      <c r="A881" s="17"/>
      <c r="B881" s="95"/>
      <c r="C881" s="96">
        <v>8442678124</v>
      </c>
      <c r="D881" s="103"/>
      <c r="E881" s="111"/>
      <c r="F881" s="98">
        <v>-101073</v>
      </c>
      <c r="G881" s="98"/>
      <c r="H881" s="99" t="s">
        <v>30</v>
      </c>
      <c r="I881" s="106"/>
      <c r="J881" s="103" t="s">
        <v>1593</v>
      </c>
      <c r="K881" s="97"/>
      <c r="L881" s="110"/>
      <c r="M881" s="100"/>
    </row>
    <row r="882" spans="1:13" ht="17" x14ac:dyDescent="0.2">
      <c r="A882" s="17"/>
      <c r="B882" s="95"/>
      <c r="C882" s="96">
        <v>8442678124</v>
      </c>
      <c r="D882" s="103"/>
      <c r="E882" s="111"/>
      <c r="F882" s="98">
        <v>-10688</v>
      </c>
      <c r="G882" s="98"/>
      <c r="H882" s="99" t="s">
        <v>30</v>
      </c>
      <c r="I882" s="106"/>
      <c r="J882" s="103" t="s">
        <v>1594</v>
      </c>
      <c r="K882" s="97"/>
      <c r="L882" s="110"/>
      <c r="M882" s="100"/>
    </row>
    <row r="883" spans="1:13" ht="17" x14ac:dyDescent="0.2">
      <c r="A883" s="17"/>
      <c r="B883" s="95"/>
      <c r="C883" s="96">
        <v>8442678124</v>
      </c>
      <c r="D883" s="103"/>
      <c r="E883" s="111"/>
      <c r="F883" s="98">
        <v>-10688</v>
      </c>
      <c r="G883" s="98"/>
      <c r="H883" s="99" t="s">
        <v>30</v>
      </c>
      <c r="I883" s="106"/>
      <c r="J883" s="103" t="s">
        <v>1595</v>
      </c>
      <c r="K883" s="97"/>
      <c r="L883" s="110"/>
      <c r="M883" s="100"/>
    </row>
    <row r="884" spans="1:13" ht="17" x14ac:dyDescent="0.2">
      <c r="A884" s="17"/>
      <c r="B884" s="95"/>
      <c r="C884" s="96">
        <v>8442678124</v>
      </c>
      <c r="D884" s="103"/>
      <c r="E884" s="111"/>
      <c r="F884" s="98">
        <v>-10688</v>
      </c>
      <c r="G884" s="98"/>
      <c r="H884" s="99" t="s">
        <v>30</v>
      </c>
      <c r="I884" s="106"/>
      <c r="J884" s="103" t="s">
        <v>1596</v>
      </c>
      <c r="K884" s="97"/>
      <c r="L884" s="110"/>
      <c r="M884" s="100"/>
    </row>
    <row r="885" spans="1:13" ht="17" x14ac:dyDescent="0.2">
      <c r="A885" s="17"/>
      <c r="B885" s="95"/>
      <c r="C885" s="96">
        <v>8442678124</v>
      </c>
      <c r="D885" s="103"/>
      <c r="E885" s="111"/>
      <c r="F885" s="98">
        <v>-10688</v>
      </c>
      <c r="G885" s="98"/>
      <c r="H885" s="99" t="s">
        <v>30</v>
      </c>
      <c r="I885" s="106"/>
      <c r="J885" s="103" t="s">
        <v>1597</v>
      </c>
      <c r="K885" s="97"/>
      <c r="L885" s="110"/>
      <c r="M885" s="100"/>
    </row>
    <row r="886" spans="1:13" ht="17" x14ac:dyDescent="0.2">
      <c r="A886" s="17"/>
      <c r="B886" s="95"/>
      <c r="C886" s="96">
        <v>8321103900</v>
      </c>
      <c r="D886" s="103"/>
      <c r="E886" s="111"/>
      <c r="F886" s="98">
        <v>27720</v>
      </c>
      <c r="G886" s="98"/>
      <c r="H886" s="99" t="s">
        <v>18</v>
      </c>
      <c r="I886" s="106"/>
      <c r="J886" s="103" t="s">
        <v>1598</v>
      </c>
      <c r="K886" s="97"/>
      <c r="L886" s="110"/>
      <c r="M886" s="100"/>
    </row>
    <row r="887" spans="1:13" ht="17" x14ac:dyDescent="0.2">
      <c r="A887" s="17"/>
      <c r="B887" s="95"/>
      <c r="C887" s="96">
        <v>8321103900</v>
      </c>
      <c r="D887" s="103"/>
      <c r="E887" s="111"/>
      <c r="F887" s="98">
        <v>30240</v>
      </c>
      <c r="G887" s="98"/>
      <c r="H887" s="99" t="s">
        <v>21</v>
      </c>
      <c r="I887" s="106"/>
      <c r="J887" s="103" t="s">
        <v>1598</v>
      </c>
      <c r="K887" s="97"/>
      <c r="L887" s="110"/>
      <c r="M887" s="100"/>
    </row>
    <row r="888" spans="1:13" ht="17" x14ac:dyDescent="0.2">
      <c r="A888" s="17"/>
      <c r="B888" s="95"/>
      <c r="C888" s="96">
        <v>8321103900</v>
      </c>
      <c r="D888" s="103"/>
      <c r="E888" s="111"/>
      <c r="F888" s="98">
        <v>30240</v>
      </c>
      <c r="G888" s="98"/>
      <c r="H888" s="99" t="s">
        <v>15</v>
      </c>
      <c r="I888" s="106"/>
      <c r="J888" s="103" t="s">
        <v>1598</v>
      </c>
      <c r="K888" s="97"/>
      <c r="L888" s="110"/>
      <c r="M888" s="100"/>
    </row>
    <row r="889" spans="1:13" ht="17" x14ac:dyDescent="0.2">
      <c r="A889" s="17"/>
      <c r="B889" s="95"/>
      <c r="C889" s="96">
        <v>8321103900</v>
      </c>
      <c r="D889" s="103"/>
      <c r="E889" s="111"/>
      <c r="F889" s="98">
        <v>30240</v>
      </c>
      <c r="G889" s="98"/>
      <c r="H889" s="99" t="s">
        <v>12</v>
      </c>
      <c r="I889" s="106"/>
      <c r="J889" s="103" t="s">
        <v>1598</v>
      </c>
      <c r="K889" s="97"/>
      <c r="L889" s="110"/>
      <c r="M889" s="100"/>
    </row>
    <row r="890" spans="1:13" ht="17" x14ac:dyDescent="0.2">
      <c r="A890" s="17"/>
      <c r="B890" s="95"/>
      <c r="C890" s="96">
        <v>8321103900</v>
      </c>
      <c r="D890" s="103"/>
      <c r="E890" s="111"/>
      <c r="F890" s="98">
        <v>30240</v>
      </c>
      <c r="G890" s="98"/>
      <c r="H890" s="99" t="s">
        <v>14</v>
      </c>
      <c r="I890" s="106"/>
      <c r="J890" s="103" t="s">
        <v>1598</v>
      </c>
      <c r="K890" s="97"/>
      <c r="L890" s="110"/>
      <c r="M890" s="100"/>
    </row>
    <row r="891" spans="1:13" ht="17" x14ac:dyDescent="0.2">
      <c r="A891" s="17"/>
      <c r="B891" s="95"/>
      <c r="C891" s="96">
        <v>8321103900</v>
      </c>
      <c r="D891" s="103"/>
      <c r="E891" s="111"/>
      <c r="F891" s="98">
        <v>105840</v>
      </c>
      <c r="G891" s="98"/>
      <c r="H891" s="99" t="s">
        <v>24</v>
      </c>
      <c r="I891" s="106"/>
      <c r="J891" s="103" t="s">
        <v>1598</v>
      </c>
      <c r="K891" s="97"/>
      <c r="L891" s="110"/>
      <c r="M891" s="100"/>
    </row>
    <row r="892" spans="1:13" ht="17" x14ac:dyDescent="0.2">
      <c r="A892" s="17"/>
      <c r="B892" s="95"/>
      <c r="C892" s="96">
        <v>8321103900</v>
      </c>
      <c r="D892" s="103"/>
      <c r="E892" s="111"/>
      <c r="F892" s="98">
        <v>105840</v>
      </c>
      <c r="G892" s="98"/>
      <c r="H892" s="99" t="s">
        <v>25</v>
      </c>
      <c r="I892" s="106"/>
      <c r="J892" s="103" t="s">
        <v>1598</v>
      </c>
      <c r="K892" s="97"/>
      <c r="L892" s="110"/>
      <c r="M892" s="100"/>
    </row>
    <row r="893" spans="1:13" ht="17" x14ac:dyDescent="0.2">
      <c r="A893" s="17"/>
      <c r="B893" s="95"/>
      <c r="C893" s="96">
        <v>8321103900</v>
      </c>
      <c r="D893" s="103"/>
      <c r="E893" s="111"/>
      <c r="F893" s="98">
        <v>105840</v>
      </c>
      <c r="G893" s="98"/>
      <c r="H893" s="99" t="s">
        <v>26</v>
      </c>
      <c r="I893" s="106"/>
      <c r="J893" s="103" t="s">
        <v>1598</v>
      </c>
      <c r="K893" s="97"/>
      <c r="L893" s="110"/>
      <c r="M893" s="100"/>
    </row>
    <row r="894" spans="1:13" ht="17" x14ac:dyDescent="0.2">
      <c r="A894" s="17"/>
      <c r="B894" s="95"/>
      <c r="C894" s="96">
        <v>8321103900</v>
      </c>
      <c r="D894" s="103"/>
      <c r="E894" s="111"/>
      <c r="F894" s="98">
        <v>105840</v>
      </c>
      <c r="G894" s="98"/>
      <c r="H894" s="99" t="s">
        <v>27</v>
      </c>
      <c r="I894" s="106"/>
      <c r="J894" s="103" t="s">
        <v>1598</v>
      </c>
      <c r="K894" s="97"/>
      <c r="L894" s="110"/>
      <c r="M894" s="100"/>
    </row>
    <row r="895" spans="1:13" ht="17" x14ac:dyDescent="0.2">
      <c r="A895" s="17"/>
      <c r="B895" s="95"/>
      <c r="C895" s="96">
        <v>8321103900</v>
      </c>
      <c r="D895" s="103"/>
      <c r="E895" s="111"/>
      <c r="F895" s="98">
        <v>105840</v>
      </c>
      <c r="G895" s="98"/>
      <c r="H895" s="99" t="s">
        <v>28</v>
      </c>
      <c r="I895" s="106"/>
      <c r="J895" s="103" t="s">
        <v>1598</v>
      </c>
      <c r="K895" s="97"/>
      <c r="L895" s="110"/>
      <c r="M895" s="100"/>
    </row>
    <row r="896" spans="1:13" ht="17" x14ac:dyDescent="0.2">
      <c r="A896" s="17"/>
      <c r="B896" s="95"/>
      <c r="C896" s="96">
        <v>8051308478</v>
      </c>
      <c r="D896" s="103"/>
      <c r="E896" s="111"/>
      <c r="F896" s="98">
        <v>102375</v>
      </c>
      <c r="G896" s="98"/>
      <c r="H896" s="99" t="s">
        <v>26</v>
      </c>
      <c r="I896" s="106"/>
      <c r="J896" s="103" t="s">
        <v>1599</v>
      </c>
      <c r="K896" s="97"/>
      <c r="L896" s="110"/>
      <c r="M896" s="100"/>
    </row>
    <row r="897" spans="1:13" ht="17" x14ac:dyDescent="0.2">
      <c r="A897" s="17"/>
      <c r="B897" s="95"/>
      <c r="C897" s="96">
        <v>8051308478</v>
      </c>
      <c r="D897" s="103"/>
      <c r="E897" s="111"/>
      <c r="F897" s="98">
        <v>175500</v>
      </c>
      <c r="G897" s="98"/>
      <c r="H897" s="99" t="s">
        <v>27</v>
      </c>
      <c r="I897" s="106"/>
      <c r="J897" s="103" t="s">
        <v>1599</v>
      </c>
      <c r="K897" s="97"/>
      <c r="L897" s="110"/>
      <c r="M897" s="100"/>
    </row>
    <row r="898" spans="1:13" ht="17" x14ac:dyDescent="0.2">
      <c r="A898" s="17"/>
      <c r="B898" s="95"/>
      <c r="C898" s="96">
        <v>8051308478</v>
      </c>
      <c r="D898" s="103"/>
      <c r="E898" s="111"/>
      <c r="F898" s="98">
        <v>175500</v>
      </c>
      <c r="G898" s="98"/>
      <c r="H898" s="99" t="s">
        <v>28</v>
      </c>
      <c r="I898" s="106"/>
      <c r="J898" s="103" t="s">
        <v>1599</v>
      </c>
      <c r="K898" s="97"/>
      <c r="L898" s="110"/>
      <c r="M898" s="100"/>
    </row>
    <row r="899" spans="1:13" ht="17" x14ac:dyDescent="0.2">
      <c r="A899" s="17"/>
      <c r="B899" s="95"/>
      <c r="C899" s="96">
        <v>8019292110</v>
      </c>
      <c r="D899" s="103"/>
      <c r="E899" s="111"/>
      <c r="F899" s="98">
        <v>-39850</v>
      </c>
      <c r="G899" s="98"/>
      <c r="H899" s="99" t="s">
        <v>29</v>
      </c>
      <c r="I899" s="106"/>
      <c r="J899" s="103" t="s">
        <v>1600</v>
      </c>
      <c r="K899" s="97"/>
      <c r="L899" s="110"/>
      <c r="M899" s="100"/>
    </row>
    <row r="900" spans="1:13" ht="17" x14ac:dyDescent="0.2">
      <c r="A900" s="17"/>
      <c r="B900" s="95"/>
      <c r="C900" s="96">
        <v>8022161615</v>
      </c>
      <c r="D900" s="103"/>
      <c r="E900" s="111"/>
      <c r="F900" s="98">
        <v>5040</v>
      </c>
      <c r="G900" s="98"/>
      <c r="H900" s="99" t="s">
        <v>26</v>
      </c>
      <c r="I900" s="106"/>
      <c r="J900" s="103" t="s">
        <v>1601</v>
      </c>
      <c r="K900" s="97"/>
      <c r="L900" s="110"/>
      <c r="M900" s="100"/>
    </row>
    <row r="901" spans="1:13" ht="17" x14ac:dyDescent="0.2">
      <c r="A901" s="17"/>
      <c r="B901" s="95"/>
      <c r="C901" s="96">
        <v>8022161615</v>
      </c>
      <c r="D901" s="103"/>
      <c r="E901" s="111"/>
      <c r="F901" s="98">
        <v>15120</v>
      </c>
      <c r="G901" s="98"/>
      <c r="H901" s="99" t="s">
        <v>27</v>
      </c>
      <c r="I901" s="106"/>
      <c r="J901" s="103" t="s">
        <v>1601</v>
      </c>
      <c r="K901" s="97"/>
      <c r="L901" s="110"/>
      <c r="M901" s="100"/>
    </row>
    <row r="902" spans="1:13" ht="17" x14ac:dyDescent="0.2">
      <c r="A902" s="17"/>
      <c r="B902" s="95"/>
      <c r="C902" s="96">
        <v>8022161615</v>
      </c>
      <c r="D902" s="103"/>
      <c r="E902" s="111"/>
      <c r="F902" s="98">
        <v>15120</v>
      </c>
      <c r="G902" s="98"/>
      <c r="H902" s="99" t="s">
        <v>28</v>
      </c>
      <c r="I902" s="106"/>
      <c r="J902" s="103" t="s">
        <v>1601</v>
      </c>
      <c r="K902" s="97"/>
      <c r="L902" s="110"/>
      <c r="M902" s="100"/>
    </row>
    <row r="903" spans="1:13" ht="17" x14ac:dyDescent="0.2">
      <c r="A903" s="17"/>
      <c r="B903" s="95"/>
      <c r="C903" s="96">
        <v>8124309606</v>
      </c>
      <c r="D903" s="103"/>
      <c r="E903" s="111"/>
      <c r="F903" s="98">
        <v>8808</v>
      </c>
      <c r="G903" s="98"/>
      <c r="H903" s="99" t="s">
        <v>18</v>
      </c>
      <c r="I903" s="106"/>
      <c r="J903" s="103" t="s">
        <v>1602</v>
      </c>
      <c r="K903" s="97"/>
      <c r="L903" s="110"/>
      <c r="M903" s="100"/>
    </row>
    <row r="904" spans="1:13" ht="17" x14ac:dyDescent="0.2">
      <c r="A904" s="17"/>
      <c r="B904" s="95"/>
      <c r="C904" s="96">
        <v>8124309606</v>
      </c>
      <c r="D904" s="103"/>
      <c r="E904" s="111"/>
      <c r="F904" s="98">
        <v>9609</v>
      </c>
      <c r="G904" s="98"/>
      <c r="H904" s="99" t="s">
        <v>21</v>
      </c>
      <c r="I904" s="106"/>
      <c r="J904" s="103" t="s">
        <v>1602</v>
      </c>
      <c r="K904" s="97"/>
      <c r="L904" s="110"/>
      <c r="M904" s="100"/>
    </row>
    <row r="905" spans="1:13" ht="17" x14ac:dyDescent="0.2">
      <c r="A905" s="17"/>
      <c r="B905" s="95"/>
      <c r="C905" s="96">
        <v>8124309606</v>
      </c>
      <c r="D905" s="103"/>
      <c r="E905" s="111"/>
      <c r="F905" s="98">
        <v>9609</v>
      </c>
      <c r="G905" s="98"/>
      <c r="H905" s="99" t="s">
        <v>15</v>
      </c>
      <c r="I905" s="106"/>
      <c r="J905" s="103" t="s">
        <v>1602</v>
      </c>
      <c r="K905" s="97"/>
      <c r="L905" s="110"/>
      <c r="M905" s="100"/>
    </row>
    <row r="906" spans="1:13" ht="17" x14ac:dyDescent="0.2">
      <c r="A906" s="17"/>
      <c r="B906" s="95"/>
      <c r="C906" s="96">
        <v>8124309606</v>
      </c>
      <c r="D906" s="103"/>
      <c r="E906" s="111"/>
      <c r="F906" s="98">
        <v>9609</v>
      </c>
      <c r="G906" s="98"/>
      <c r="H906" s="99" t="s">
        <v>12</v>
      </c>
      <c r="I906" s="106"/>
      <c r="J906" s="103" t="s">
        <v>1602</v>
      </c>
      <c r="K906" s="97"/>
      <c r="L906" s="110"/>
      <c r="M906" s="100"/>
    </row>
    <row r="907" spans="1:13" ht="17" x14ac:dyDescent="0.2">
      <c r="A907" s="17"/>
      <c r="B907" s="95"/>
      <c r="C907" s="96">
        <v>8124309606</v>
      </c>
      <c r="D907" s="103"/>
      <c r="E907" s="111"/>
      <c r="F907" s="98">
        <v>9609</v>
      </c>
      <c r="G907" s="98"/>
      <c r="H907" s="99" t="s">
        <v>14</v>
      </c>
      <c r="I907" s="106"/>
      <c r="J907" s="103" t="s">
        <v>1602</v>
      </c>
      <c r="K907" s="97"/>
      <c r="L907" s="110"/>
      <c r="M907" s="100"/>
    </row>
    <row r="908" spans="1:13" ht="17" x14ac:dyDescent="0.2">
      <c r="A908" s="17"/>
      <c r="B908" s="95"/>
      <c r="C908" s="96">
        <v>8124309606</v>
      </c>
      <c r="D908" s="103"/>
      <c r="E908" s="111"/>
      <c r="F908" s="98">
        <v>22126</v>
      </c>
      <c r="G908" s="98"/>
      <c r="H908" s="99" t="s">
        <v>24</v>
      </c>
      <c r="I908" s="106"/>
      <c r="J908" s="103" t="s">
        <v>1602</v>
      </c>
      <c r="K908" s="97"/>
      <c r="L908" s="110"/>
      <c r="M908" s="100"/>
    </row>
    <row r="909" spans="1:13" ht="17" x14ac:dyDescent="0.2">
      <c r="A909" s="17"/>
      <c r="B909" s="95"/>
      <c r="C909" s="96">
        <v>8124309606</v>
      </c>
      <c r="D909" s="103"/>
      <c r="E909" s="111"/>
      <c r="F909" s="98">
        <v>22126</v>
      </c>
      <c r="G909" s="98"/>
      <c r="H909" s="99" t="s">
        <v>25</v>
      </c>
      <c r="I909" s="106"/>
      <c r="J909" s="103" t="s">
        <v>1602</v>
      </c>
      <c r="K909" s="97"/>
      <c r="L909" s="110"/>
      <c r="M909" s="100"/>
    </row>
    <row r="910" spans="1:13" ht="17" x14ac:dyDescent="0.2">
      <c r="A910" s="17"/>
      <c r="B910" s="95"/>
      <c r="C910" s="96">
        <v>8124309606</v>
      </c>
      <c r="D910" s="103"/>
      <c r="E910" s="111"/>
      <c r="F910" s="98">
        <v>22126</v>
      </c>
      <c r="G910" s="98"/>
      <c r="H910" s="99" t="s">
        <v>26</v>
      </c>
      <c r="I910" s="106"/>
      <c r="J910" s="103" t="s">
        <v>1602</v>
      </c>
      <c r="K910" s="97"/>
      <c r="L910" s="110"/>
      <c r="M910" s="100"/>
    </row>
    <row r="911" spans="1:13" ht="17" x14ac:dyDescent="0.2">
      <c r="A911" s="17"/>
      <c r="B911" s="95"/>
      <c r="C911" s="96">
        <v>8124309606</v>
      </c>
      <c r="D911" s="103"/>
      <c r="E911" s="111"/>
      <c r="F911" s="98">
        <v>22126</v>
      </c>
      <c r="G911" s="98"/>
      <c r="H911" s="99" t="s">
        <v>27</v>
      </c>
      <c r="I911" s="106"/>
      <c r="J911" s="103" t="s">
        <v>1602</v>
      </c>
      <c r="K911" s="97"/>
      <c r="L911" s="110"/>
      <c r="M911" s="100"/>
    </row>
    <row r="912" spans="1:13" ht="17" x14ac:dyDescent="0.2">
      <c r="A912" s="17"/>
      <c r="B912" s="95"/>
      <c r="C912" s="96">
        <v>8124309606</v>
      </c>
      <c r="D912" s="103"/>
      <c r="E912" s="111"/>
      <c r="F912" s="98">
        <v>22126</v>
      </c>
      <c r="G912" s="98"/>
      <c r="H912" s="99" t="s">
        <v>28</v>
      </c>
      <c r="I912" s="106"/>
      <c r="J912" s="103" t="s">
        <v>1602</v>
      </c>
      <c r="K912" s="97"/>
      <c r="L912" s="110"/>
      <c r="M912" s="100"/>
    </row>
    <row r="913" spans="1:13" ht="17" x14ac:dyDescent="0.2">
      <c r="A913" s="17"/>
      <c r="B913" s="95"/>
      <c r="C913" s="96">
        <v>8124309606</v>
      </c>
      <c r="D913" s="103"/>
      <c r="E913" s="111"/>
      <c r="F913" s="98">
        <v>28060</v>
      </c>
      <c r="G913" s="98"/>
      <c r="H913" s="99" t="s">
        <v>18</v>
      </c>
      <c r="I913" s="106"/>
      <c r="J913" s="103" t="s">
        <v>1603</v>
      </c>
      <c r="K913" s="97"/>
      <c r="L913" s="110"/>
      <c r="M913" s="100"/>
    </row>
    <row r="914" spans="1:13" ht="17" x14ac:dyDescent="0.2">
      <c r="A914" s="17"/>
      <c r="B914" s="95"/>
      <c r="C914" s="96">
        <v>8124309606</v>
      </c>
      <c r="D914" s="103"/>
      <c r="E914" s="111"/>
      <c r="F914" s="98">
        <v>30611</v>
      </c>
      <c r="G914" s="98"/>
      <c r="H914" s="99" t="s">
        <v>21</v>
      </c>
      <c r="I914" s="106"/>
      <c r="J914" s="103" t="s">
        <v>1603</v>
      </c>
      <c r="K914" s="97"/>
      <c r="L914" s="110"/>
      <c r="M914" s="100"/>
    </row>
    <row r="915" spans="1:13" ht="17" x14ac:dyDescent="0.2">
      <c r="A915" s="17"/>
      <c r="B915" s="95"/>
      <c r="C915" s="96">
        <v>8124309606</v>
      </c>
      <c r="D915" s="103"/>
      <c r="E915" s="111"/>
      <c r="F915" s="98">
        <v>30611</v>
      </c>
      <c r="G915" s="98"/>
      <c r="H915" s="99" t="s">
        <v>15</v>
      </c>
      <c r="I915" s="106"/>
      <c r="J915" s="103" t="s">
        <v>1603</v>
      </c>
      <c r="K915" s="97"/>
      <c r="L915" s="110"/>
      <c r="M915" s="100"/>
    </row>
    <row r="916" spans="1:13" ht="17" x14ac:dyDescent="0.2">
      <c r="A916" s="17"/>
      <c r="B916" s="95"/>
      <c r="C916" s="96">
        <v>8124309606</v>
      </c>
      <c r="D916" s="103"/>
      <c r="E916" s="111"/>
      <c r="F916" s="98">
        <v>30611</v>
      </c>
      <c r="G916" s="98"/>
      <c r="H916" s="99" t="s">
        <v>12</v>
      </c>
      <c r="I916" s="106"/>
      <c r="J916" s="103" t="s">
        <v>1603</v>
      </c>
      <c r="K916" s="97"/>
      <c r="L916" s="110"/>
      <c r="M916" s="100"/>
    </row>
    <row r="917" spans="1:13" ht="17" x14ac:dyDescent="0.2">
      <c r="A917" s="17"/>
      <c r="B917" s="95"/>
      <c r="C917" s="96">
        <v>8124309606</v>
      </c>
      <c r="D917" s="103"/>
      <c r="E917" s="111"/>
      <c r="F917" s="98">
        <v>30611</v>
      </c>
      <c r="G917" s="98"/>
      <c r="H917" s="99" t="s">
        <v>14</v>
      </c>
      <c r="I917" s="106"/>
      <c r="J917" s="103" t="s">
        <v>1603</v>
      </c>
      <c r="K917" s="97"/>
      <c r="L917" s="110"/>
      <c r="M917" s="100"/>
    </row>
    <row r="918" spans="1:13" ht="17" x14ac:dyDescent="0.2">
      <c r="A918" s="17"/>
      <c r="B918" s="95"/>
      <c r="C918" s="96">
        <v>8124309606</v>
      </c>
      <c r="D918" s="103"/>
      <c r="E918" s="111"/>
      <c r="F918" s="98">
        <v>227858</v>
      </c>
      <c r="G918" s="98"/>
      <c r="H918" s="99" t="s">
        <v>24</v>
      </c>
      <c r="I918" s="106"/>
      <c r="J918" s="103" t="s">
        <v>1603</v>
      </c>
      <c r="K918" s="97"/>
      <c r="L918" s="110"/>
      <c r="M918" s="100"/>
    </row>
    <row r="919" spans="1:13" ht="17" x14ac:dyDescent="0.2">
      <c r="A919" s="17"/>
      <c r="B919" s="95"/>
      <c r="C919" s="96">
        <v>8124309606</v>
      </c>
      <c r="D919" s="103"/>
      <c r="E919" s="111"/>
      <c r="F919" s="98">
        <v>227858</v>
      </c>
      <c r="G919" s="98"/>
      <c r="H919" s="99" t="s">
        <v>25</v>
      </c>
      <c r="I919" s="106"/>
      <c r="J919" s="103" t="s">
        <v>1603</v>
      </c>
      <c r="K919" s="97"/>
      <c r="L919" s="110"/>
      <c r="M919" s="100"/>
    </row>
    <row r="920" spans="1:13" ht="17" x14ac:dyDescent="0.2">
      <c r="A920" s="17"/>
      <c r="B920" s="95"/>
      <c r="C920" s="96">
        <v>8124309606</v>
      </c>
      <c r="D920" s="103"/>
      <c r="E920" s="111"/>
      <c r="F920" s="98">
        <v>227858</v>
      </c>
      <c r="G920" s="98"/>
      <c r="H920" s="99" t="s">
        <v>26</v>
      </c>
      <c r="I920" s="106"/>
      <c r="J920" s="103" t="s">
        <v>1603</v>
      </c>
      <c r="K920" s="97"/>
      <c r="L920" s="110"/>
      <c r="M920" s="100"/>
    </row>
    <row r="921" spans="1:13" ht="17" x14ac:dyDescent="0.2">
      <c r="A921" s="17"/>
      <c r="B921" s="95"/>
      <c r="C921" s="96">
        <v>8124309606</v>
      </c>
      <c r="D921" s="103"/>
      <c r="E921" s="111"/>
      <c r="F921" s="98">
        <v>227858</v>
      </c>
      <c r="G921" s="98"/>
      <c r="H921" s="99" t="s">
        <v>27</v>
      </c>
      <c r="I921" s="106"/>
      <c r="J921" s="103" t="s">
        <v>1603</v>
      </c>
      <c r="K921" s="97"/>
      <c r="L921" s="110"/>
      <c r="M921" s="100"/>
    </row>
    <row r="922" spans="1:13" ht="17" x14ac:dyDescent="0.2">
      <c r="A922" s="17"/>
      <c r="B922" s="95"/>
      <c r="C922" s="96">
        <v>8124309606</v>
      </c>
      <c r="D922" s="103"/>
      <c r="E922" s="111"/>
      <c r="F922" s="98">
        <v>227858</v>
      </c>
      <c r="G922" s="98"/>
      <c r="H922" s="99" t="s">
        <v>28</v>
      </c>
      <c r="I922" s="106"/>
      <c r="J922" s="103" t="s">
        <v>1603</v>
      </c>
      <c r="K922" s="97"/>
      <c r="L922" s="110"/>
      <c r="M922" s="100"/>
    </row>
    <row r="923" spans="1:13" ht="17" x14ac:dyDescent="0.2">
      <c r="A923" s="17"/>
      <c r="B923" s="95"/>
      <c r="C923" s="96">
        <v>8071144813</v>
      </c>
      <c r="D923" s="103"/>
      <c r="E923" s="111"/>
      <c r="F923" s="98">
        <v>49796</v>
      </c>
      <c r="G923" s="98"/>
      <c r="H923" s="99" t="s">
        <v>25</v>
      </c>
      <c r="I923" s="106"/>
      <c r="J923" s="103" t="s">
        <v>1604</v>
      </c>
      <c r="K923" s="97"/>
      <c r="L923" s="110"/>
      <c r="M923" s="100"/>
    </row>
    <row r="924" spans="1:13" ht="17" x14ac:dyDescent="0.2">
      <c r="A924" s="17"/>
      <c r="B924" s="95"/>
      <c r="C924" s="96">
        <v>8071144813</v>
      </c>
      <c r="D924" s="103"/>
      <c r="E924" s="111"/>
      <c r="F924" s="98">
        <v>85365</v>
      </c>
      <c r="G924" s="98"/>
      <c r="H924" s="99" t="s">
        <v>26</v>
      </c>
      <c r="I924" s="106"/>
      <c r="J924" s="103" t="s">
        <v>1604</v>
      </c>
      <c r="K924" s="97"/>
      <c r="L924" s="110"/>
      <c r="M924" s="100"/>
    </row>
    <row r="925" spans="1:13" ht="17" x14ac:dyDescent="0.2">
      <c r="A925" s="17"/>
      <c r="B925" s="95"/>
      <c r="C925" s="96">
        <v>8071144813</v>
      </c>
      <c r="D925" s="103"/>
      <c r="E925" s="111"/>
      <c r="F925" s="98">
        <v>85365</v>
      </c>
      <c r="G925" s="98"/>
      <c r="H925" s="99" t="s">
        <v>27</v>
      </c>
      <c r="I925" s="106"/>
      <c r="J925" s="103" t="s">
        <v>1604</v>
      </c>
      <c r="K925" s="97"/>
      <c r="L925" s="110"/>
      <c r="M925" s="100"/>
    </row>
    <row r="926" spans="1:13" ht="17" x14ac:dyDescent="0.2">
      <c r="A926" s="17"/>
      <c r="B926" s="95"/>
      <c r="C926" s="96">
        <v>8071144813</v>
      </c>
      <c r="D926" s="103"/>
      <c r="E926" s="111"/>
      <c r="F926" s="98">
        <v>85365</v>
      </c>
      <c r="G926" s="98"/>
      <c r="H926" s="99" t="s">
        <v>28</v>
      </c>
      <c r="I926" s="106"/>
      <c r="J926" s="103" t="s">
        <v>1604</v>
      </c>
      <c r="K926" s="97"/>
      <c r="L926" s="110"/>
      <c r="M926" s="100"/>
    </row>
    <row r="927" spans="1:13" ht="17" x14ac:dyDescent="0.2">
      <c r="A927" s="17"/>
      <c r="B927" s="95"/>
      <c r="C927" s="96">
        <v>8752732766</v>
      </c>
      <c r="D927" s="103"/>
      <c r="E927" s="111"/>
      <c r="F927" s="98">
        <v>1400</v>
      </c>
      <c r="G927" s="98"/>
      <c r="H927" s="99" t="s">
        <v>28</v>
      </c>
      <c r="I927" s="106"/>
      <c r="J927" s="103" t="s">
        <v>1605</v>
      </c>
      <c r="K927" s="97"/>
      <c r="L927" s="110"/>
      <c r="M927" s="100"/>
    </row>
    <row r="928" spans="1:13" ht="17" x14ac:dyDescent="0.2">
      <c r="A928" s="17"/>
      <c r="B928" s="95"/>
      <c r="C928" s="96" t="s">
        <v>1606</v>
      </c>
      <c r="D928" s="103"/>
      <c r="E928" s="111"/>
      <c r="F928" s="98">
        <v>-241312</v>
      </c>
      <c r="G928" s="98"/>
      <c r="H928" s="99" t="s">
        <v>30</v>
      </c>
      <c r="I928" s="106"/>
      <c r="J928" s="103" t="s">
        <v>1607</v>
      </c>
      <c r="K928" s="97"/>
      <c r="L928" s="110"/>
      <c r="M928" s="100"/>
    </row>
    <row r="929" spans="1:13" ht="17" x14ac:dyDescent="0.2">
      <c r="A929" s="17"/>
      <c r="B929" s="95"/>
      <c r="C929" s="96">
        <v>8000440823</v>
      </c>
      <c r="D929" s="103"/>
      <c r="E929" s="111"/>
      <c r="F929" s="98">
        <v>78251</v>
      </c>
      <c r="G929" s="98"/>
      <c r="H929" s="99" t="s">
        <v>28</v>
      </c>
      <c r="I929" s="106"/>
      <c r="J929" s="103" t="s">
        <v>1608</v>
      </c>
      <c r="K929" s="97"/>
      <c r="L929" s="110"/>
      <c r="M929" s="100"/>
    </row>
    <row r="930" spans="1:13" ht="17" x14ac:dyDescent="0.2">
      <c r="A930" s="17"/>
      <c r="B930" s="95"/>
      <c r="C930" s="96">
        <v>8074743029</v>
      </c>
      <c r="D930" s="103"/>
      <c r="E930" s="111"/>
      <c r="F930" s="98">
        <v>-102287</v>
      </c>
      <c r="G930" s="98"/>
      <c r="H930" s="99" t="s">
        <v>30</v>
      </c>
      <c r="I930" s="106"/>
      <c r="J930" s="103" t="s">
        <v>1609</v>
      </c>
      <c r="K930" s="97"/>
      <c r="L930" s="110"/>
      <c r="M930" s="100"/>
    </row>
    <row r="931" spans="1:13" ht="17" x14ac:dyDescent="0.2">
      <c r="A931" s="17"/>
      <c r="B931" s="95"/>
      <c r="C931" s="96">
        <v>8687282698</v>
      </c>
      <c r="D931" s="103"/>
      <c r="E931" s="111"/>
      <c r="F931" s="98">
        <v>179325</v>
      </c>
      <c r="G931" s="98"/>
      <c r="H931" s="99" t="s">
        <v>28</v>
      </c>
      <c r="I931" s="106"/>
      <c r="J931" s="103" t="s">
        <v>1610</v>
      </c>
      <c r="K931" s="97"/>
      <c r="L931" s="110"/>
      <c r="M931" s="100"/>
    </row>
    <row r="932" spans="1:13" ht="17" x14ac:dyDescent="0.2">
      <c r="A932" s="17"/>
      <c r="B932" s="95"/>
      <c r="C932" s="96">
        <v>8521741273</v>
      </c>
      <c r="D932" s="103"/>
      <c r="E932" s="111"/>
      <c r="F932" s="98">
        <v>-87455</v>
      </c>
      <c r="G932" s="98"/>
      <c r="H932" s="99" t="s">
        <v>29</v>
      </c>
      <c r="I932" s="106"/>
      <c r="J932" s="103" t="s">
        <v>1611</v>
      </c>
      <c r="K932" s="97"/>
      <c r="L932" s="110"/>
      <c r="M932" s="100"/>
    </row>
    <row r="933" spans="1:13" ht="17" x14ac:dyDescent="0.2">
      <c r="A933" s="17"/>
      <c r="B933" s="95"/>
      <c r="C933" s="96" t="s">
        <v>1612</v>
      </c>
      <c r="D933" s="103"/>
      <c r="E933" s="111"/>
      <c r="F933" s="98">
        <v>-15275</v>
      </c>
      <c r="G933" s="98"/>
      <c r="H933" s="99" t="s">
        <v>30</v>
      </c>
      <c r="I933" s="106"/>
      <c r="J933" s="103" t="s">
        <v>1613</v>
      </c>
      <c r="K933" s="97"/>
      <c r="L933" s="110"/>
      <c r="M933" s="100"/>
    </row>
    <row r="934" spans="1:13" ht="17" x14ac:dyDescent="0.2">
      <c r="A934" s="17"/>
      <c r="B934" s="95"/>
      <c r="C934" s="96">
        <v>8269738415</v>
      </c>
      <c r="D934" s="103"/>
      <c r="E934" s="111"/>
      <c r="F934" s="98">
        <v>-39850</v>
      </c>
      <c r="G934" s="98"/>
      <c r="H934" s="99" t="s">
        <v>29</v>
      </c>
      <c r="I934" s="106"/>
      <c r="J934" s="103" t="s">
        <v>1614</v>
      </c>
      <c r="K934" s="97"/>
      <c r="L934" s="110"/>
      <c r="M934" s="100"/>
    </row>
    <row r="935" spans="1:13" ht="17" x14ac:dyDescent="0.2">
      <c r="A935" s="17"/>
      <c r="B935" s="95"/>
      <c r="C935" s="96">
        <v>8058324341</v>
      </c>
      <c r="D935" s="103"/>
      <c r="E935" s="111"/>
      <c r="F935" s="98">
        <v>39000</v>
      </c>
      <c r="G935" s="98"/>
      <c r="H935" s="99" t="s">
        <v>26</v>
      </c>
      <c r="I935" s="106"/>
      <c r="J935" s="103" t="s">
        <v>1615</v>
      </c>
      <c r="K935" s="97"/>
      <c r="L935" s="110"/>
      <c r="M935" s="100"/>
    </row>
    <row r="936" spans="1:13" ht="17" x14ac:dyDescent="0.2">
      <c r="A936" s="17"/>
      <c r="B936" s="95"/>
      <c r="C936" s="96">
        <v>8058324341</v>
      </c>
      <c r="D936" s="103"/>
      <c r="E936" s="111"/>
      <c r="F936" s="98">
        <v>46800</v>
      </c>
      <c r="G936" s="98"/>
      <c r="H936" s="99" t="s">
        <v>27</v>
      </c>
      <c r="I936" s="106"/>
      <c r="J936" s="103" t="s">
        <v>1615</v>
      </c>
      <c r="K936" s="97"/>
      <c r="L936" s="110"/>
      <c r="M936" s="100"/>
    </row>
    <row r="937" spans="1:13" ht="17" x14ac:dyDescent="0.2">
      <c r="A937" s="17"/>
      <c r="B937" s="95"/>
      <c r="C937" s="96">
        <v>8058324341</v>
      </c>
      <c r="D937" s="103"/>
      <c r="E937" s="111"/>
      <c r="F937" s="98">
        <v>46800</v>
      </c>
      <c r="G937" s="98"/>
      <c r="H937" s="99" t="s">
        <v>28</v>
      </c>
      <c r="I937" s="106"/>
      <c r="J937" s="103" t="s">
        <v>1615</v>
      </c>
      <c r="K937" s="97"/>
      <c r="L937" s="110"/>
      <c r="M937" s="100"/>
    </row>
    <row r="938" spans="1:13" ht="17" x14ac:dyDescent="0.2">
      <c r="A938" s="17"/>
      <c r="B938" s="95"/>
      <c r="C938" s="96">
        <v>8171637033</v>
      </c>
      <c r="D938" s="103"/>
      <c r="E938" s="111"/>
      <c r="F938" s="98">
        <v>-41843</v>
      </c>
      <c r="G938" s="98"/>
      <c r="H938" s="99" t="s">
        <v>29</v>
      </c>
      <c r="I938" s="106"/>
      <c r="J938" s="103" t="s">
        <v>1616</v>
      </c>
      <c r="K938" s="97"/>
      <c r="L938" s="110"/>
      <c r="M938" s="100"/>
    </row>
    <row r="939" spans="1:13" ht="17" x14ac:dyDescent="0.2">
      <c r="A939" s="17"/>
      <c r="B939" s="95"/>
      <c r="C939" s="96">
        <v>8171637033</v>
      </c>
      <c r="D939" s="103"/>
      <c r="E939" s="111"/>
      <c r="F939" s="98">
        <v>-19312</v>
      </c>
      <c r="G939" s="98"/>
      <c r="H939" s="99" t="s">
        <v>29</v>
      </c>
      <c r="I939" s="106"/>
      <c r="J939" s="103" t="s">
        <v>1617</v>
      </c>
      <c r="K939" s="97"/>
      <c r="L939" s="110"/>
      <c r="M939" s="100"/>
    </row>
    <row r="940" spans="1:13" ht="17" x14ac:dyDescent="0.2">
      <c r="A940" s="17"/>
      <c r="B940" s="95"/>
      <c r="C940" s="96">
        <v>8877491756</v>
      </c>
      <c r="D940" s="103"/>
      <c r="E940" s="111"/>
      <c r="F940" s="98">
        <v>-521360</v>
      </c>
      <c r="G940" s="98"/>
      <c r="H940" s="99" t="s">
        <v>26</v>
      </c>
      <c r="I940" s="106"/>
      <c r="J940" s="103" t="s">
        <v>1618</v>
      </c>
      <c r="K940" s="97"/>
      <c r="L940" s="110"/>
      <c r="M940" s="100"/>
    </row>
    <row r="941" spans="1:13" ht="17" x14ac:dyDescent="0.2">
      <c r="A941" s="17"/>
      <c r="B941" s="95"/>
      <c r="C941" s="96">
        <v>8877491756</v>
      </c>
      <c r="D941" s="103"/>
      <c r="E941" s="111"/>
      <c r="F941" s="98">
        <v>-893760</v>
      </c>
      <c r="G941" s="98"/>
      <c r="H941" s="99" t="s">
        <v>27</v>
      </c>
      <c r="I941" s="106"/>
      <c r="J941" s="103" t="s">
        <v>1618</v>
      </c>
      <c r="K941" s="97"/>
      <c r="L941" s="110"/>
      <c r="M941" s="100"/>
    </row>
    <row r="942" spans="1:13" ht="17" x14ac:dyDescent="0.2">
      <c r="A942" s="17"/>
      <c r="B942" s="95"/>
      <c r="C942" s="96">
        <v>8877491756</v>
      </c>
      <c r="D942" s="103"/>
      <c r="E942" s="111"/>
      <c r="F942" s="98">
        <v>-893760</v>
      </c>
      <c r="G942" s="98"/>
      <c r="H942" s="99" t="s">
        <v>28</v>
      </c>
      <c r="I942" s="106"/>
      <c r="J942" s="103" t="s">
        <v>1618</v>
      </c>
      <c r="K942" s="97"/>
      <c r="L942" s="110"/>
      <c r="M942" s="100"/>
    </row>
    <row r="943" spans="1:13" ht="17" x14ac:dyDescent="0.2">
      <c r="A943" s="17"/>
      <c r="B943" s="95"/>
      <c r="C943" s="96">
        <v>8877484170</v>
      </c>
      <c r="D943" s="103"/>
      <c r="E943" s="111"/>
      <c r="F943" s="98">
        <v>12110</v>
      </c>
      <c r="G943" s="98"/>
      <c r="H943" s="99" t="s">
        <v>27</v>
      </c>
      <c r="I943" s="106"/>
      <c r="J943" s="103" t="s">
        <v>1619</v>
      </c>
      <c r="K943" s="97"/>
      <c r="L943" s="110"/>
      <c r="M943" s="100"/>
    </row>
    <row r="944" spans="1:13" ht="17" x14ac:dyDescent="0.2">
      <c r="A944" s="17"/>
      <c r="B944" s="95"/>
      <c r="C944" s="96">
        <v>8877484170</v>
      </c>
      <c r="D944" s="103"/>
      <c r="E944" s="111"/>
      <c r="F944" s="98">
        <v>14532</v>
      </c>
      <c r="G944" s="98"/>
      <c r="H944" s="99" t="s">
        <v>28</v>
      </c>
      <c r="I944" s="106"/>
      <c r="J944" s="103" t="s">
        <v>1619</v>
      </c>
      <c r="K944" s="97"/>
      <c r="L944" s="110"/>
      <c r="M944" s="100"/>
    </row>
    <row r="945" spans="1:13" ht="17" x14ac:dyDescent="0.2">
      <c r="A945" s="17"/>
      <c r="B945" s="95"/>
      <c r="C945" s="96">
        <v>8877503289</v>
      </c>
      <c r="D945" s="103"/>
      <c r="E945" s="111"/>
      <c r="F945" s="98">
        <v>15770</v>
      </c>
      <c r="G945" s="98"/>
      <c r="H945" s="99" t="s">
        <v>24</v>
      </c>
      <c r="I945" s="106"/>
      <c r="J945" s="103" t="s">
        <v>1620</v>
      </c>
      <c r="K945" s="97"/>
      <c r="L945" s="110"/>
      <c r="M945" s="100"/>
    </row>
    <row r="946" spans="1:13" ht="17" x14ac:dyDescent="0.2">
      <c r="A946" s="17"/>
      <c r="B946" s="95"/>
      <c r="C946" s="96">
        <v>8877503289</v>
      </c>
      <c r="D946" s="103"/>
      <c r="E946" s="111"/>
      <c r="F946" s="98">
        <v>63078</v>
      </c>
      <c r="G946" s="98"/>
      <c r="H946" s="99" t="s">
        <v>25</v>
      </c>
      <c r="I946" s="106"/>
      <c r="J946" s="103" t="s">
        <v>1620</v>
      </c>
      <c r="K946" s="97"/>
      <c r="L946" s="110"/>
      <c r="M946" s="100"/>
    </row>
    <row r="947" spans="1:13" ht="17" x14ac:dyDescent="0.2">
      <c r="A947" s="17"/>
      <c r="B947" s="95"/>
      <c r="C947" s="96">
        <v>8877503289</v>
      </c>
      <c r="D947" s="103"/>
      <c r="E947" s="111"/>
      <c r="F947" s="98">
        <v>63078</v>
      </c>
      <c r="G947" s="98"/>
      <c r="H947" s="99" t="s">
        <v>26</v>
      </c>
      <c r="I947" s="106"/>
      <c r="J947" s="103" t="s">
        <v>1620</v>
      </c>
      <c r="K947" s="97"/>
      <c r="L947" s="110"/>
      <c r="M947" s="100"/>
    </row>
    <row r="948" spans="1:13" ht="17" x14ac:dyDescent="0.2">
      <c r="A948" s="17"/>
      <c r="B948" s="95"/>
      <c r="C948" s="96">
        <v>8877503289</v>
      </c>
      <c r="D948" s="103"/>
      <c r="E948" s="111"/>
      <c r="F948" s="98">
        <v>63078</v>
      </c>
      <c r="G948" s="98"/>
      <c r="H948" s="99" t="s">
        <v>27</v>
      </c>
      <c r="I948" s="106"/>
      <c r="J948" s="103" t="s">
        <v>1620</v>
      </c>
      <c r="K948" s="97"/>
      <c r="L948" s="110"/>
      <c r="M948" s="100"/>
    </row>
    <row r="949" spans="1:13" ht="17" x14ac:dyDescent="0.2">
      <c r="A949" s="17"/>
      <c r="B949" s="95"/>
      <c r="C949" s="96">
        <v>8877503289</v>
      </c>
      <c r="D949" s="103"/>
      <c r="E949" s="111"/>
      <c r="F949" s="98">
        <v>63078</v>
      </c>
      <c r="G949" s="98"/>
      <c r="H949" s="99" t="s">
        <v>28</v>
      </c>
      <c r="I949" s="106"/>
      <c r="J949" s="103" t="s">
        <v>1620</v>
      </c>
      <c r="K949" s="97"/>
      <c r="L949" s="110"/>
      <c r="M949" s="100"/>
    </row>
    <row r="950" spans="1:13" s="41" customFormat="1" ht="17" x14ac:dyDescent="0.2">
      <c r="A950" s="116"/>
      <c r="B950" s="126"/>
      <c r="C950" s="118">
        <v>8878086084</v>
      </c>
      <c r="D950" s="119"/>
      <c r="E950" s="120"/>
      <c r="F950" s="121">
        <v>9600</v>
      </c>
      <c r="G950" s="121"/>
      <c r="H950" s="122" t="s">
        <v>27</v>
      </c>
      <c r="I950" s="123" t="s">
        <v>1621</v>
      </c>
      <c r="J950" s="119" t="s">
        <v>1637</v>
      </c>
      <c r="K950" s="124"/>
      <c r="L950" s="110"/>
      <c r="M950" s="125"/>
    </row>
    <row r="951" spans="1:13" ht="17" x14ac:dyDescent="0.2">
      <c r="A951" s="17"/>
      <c r="B951" s="95"/>
      <c r="C951" s="96">
        <v>8878086084</v>
      </c>
      <c r="D951" s="103"/>
      <c r="E951" s="111"/>
      <c r="F951" s="98">
        <v>57600</v>
      </c>
      <c r="G951" s="98"/>
      <c r="H951" s="99" t="s">
        <v>28</v>
      </c>
      <c r="I951" s="106" t="s">
        <v>1621</v>
      </c>
      <c r="J951" s="103" t="s">
        <v>1637</v>
      </c>
      <c r="K951" s="97"/>
      <c r="L951" s="110"/>
      <c r="M951" s="100"/>
    </row>
    <row r="952" spans="1:13" ht="17" x14ac:dyDescent="0.2">
      <c r="A952" s="17"/>
      <c r="B952" s="95"/>
      <c r="C952" s="96">
        <v>8033795363</v>
      </c>
      <c r="D952" s="103"/>
      <c r="E952" s="111"/>
      <c r="F952" s="98">
        <v>-38304</v>
      </c>
      <c r="G952" s="98"/>
      <c r="H952" s="99" t="s">
        <v>29</v>
      </c>
      <c r="I952" s="106" t="s">
        <v>1622</v>
      </c>
      <c r="J952" s="103" t="s">
        <v>1638</v>
      </c>
      <c r="K952" s="97"/>
      <c r="L952" s="110"/>
      <c r="M952" s="100"/>
    </row>
    <row r="953" spans="1:13" ht="17" x14ac:dyDescent="0.2">
      <c r="A953" s="17"/>
      <c r="B953" s="95"/>
      <c r="C953" s="96">
        <v>8033795363</v>
      </c>
      <c r="D953" s="103"/>
      <c r="E953" s="111"/>
      <c r="F953" s="98">
        <v>-38304</v>
      </c>
      <c r="G953" s="98"/>
      <c r="H953" s="99" t="s">
        <v>29</v>
      </c>
      <c r="I953" s="106" t="s">
        <v>1623</v>
      </c>
      <c r="J953" s="103" t="s">
        <v>1639</v>
      </c>
      <c r="K953" s="97"/>
      <c r="L953" s="110"/>
      <c r="M953" s="100"/>
    </row>
    <row r="954" spans="1:13" ht="17" x14ac:dyDescent="0.2">
      <c r="A954" s="17"/>
      <c r="B954" s="95"/>
      <c r="C954" s="96">
        <v>8703200751</v>
      </c>
      <c r="D954" s="103"/>
      <c r="E954" s="111"/>
      <c r="F954" s="98">
        <v>0</v>
      </c>
      <c r="G954" s="98"/>
      <c r="H954" s="99" t="s">
        <v>821</v>
      </c>
      <c r="I954" s="106" t="s">
        <v>1624</v>
      </c>
      <c r="J954" s="103" t="s">
        <v>1640</v>
      </c>
      <c r="K954" s="97"/>
      <c r="L954" s="110"/>
      <c r="M954" s="100"/>
    </row>
    <row r="955" spans="1:13" ht="17" x14ac:dyDescent="0.2">
      <c r="A955" s="17"/>
      <c r="B955" s="95"/>
      <c r="C955" s="96" t="s">
        <v>1590</v>
      </c>
      <c r="D955" s="103"/>
      <c r="E955" s="111"/>
      <c r="F955" s="98">
        <v>179325</v>
      </c>
      <c r="G955" s="98"/>
      <c r="H955" s="99" t="s">
        <v>27</v>
      </c>
      <c r="I955" s="106" t="s">
        <v>1625</v>
      </c>
      <c r="J955" s="103" t="s">
        <v>1591</v>
      </c>
      <c r="K955" s="97"/>
      <c r="L955" s="110"/>
      <c r="M955" s="100"/>
    </row>
    <row r="956" spans="1:13" ht="17" x14ac:dyDescent="0.2">
      <c r="A956" s="17"/>
      <c r="B956" s="95"/>
      <c r="C956" s="96" t="s">
        <v>1590</v>
      </c>
      <c r="D956" s="103"/>
      <c r="E956" s="111"/>
      <c r="F956" s="98">
        <v>239100</v>
      </c>
      <c r="G956" s="98"/>
      <c r="H956" s="99" t="s">
        <v>28</v>
      </c>
      <c r="I956" s="106" t="s">
        <v>1625</v>
      </c>
      <c r="J956" s="103" t="s">
        <v>1591</v>
      </c>
      <c r="K956" s="97"/>
      <c r="L956" s="110"/>
      <c r="M956" s="100"/>
    </row>
    <row r="957" spans="1:13" ht="17" x14ac:dyDescent="0.2">
      <c r="A957" s="17"/>
      <c r="B957" s="95"/>
      <c r="C957" s="96">
        <v>8305701893</v>
      </c>
      <c r="D957" s="103"/>
      <c r="E957" s="111"/>
      <c r="F957" s="98">
        <v>12799</v>
      </c>
      <c r="G957" s="98"/>
      <c r="H957" s="99" t="s">
        <v>18</v>
      </c>
      <c r="I957" s="106" t="s">
        <v>1626</v>
      </c>
      <c r="J957" s="103" t="s">
        <v>1641</v>
      </c>
      <c r="K957" s="97"/>
      <c r="L957" s="110"/>
      <c r="M957" s="100"/>
    </row>
    <row r="958" spans="1:13" ht="17" x14ac:dyDescent="0.2">
      <c r="A958" s="17"/>
      <c r="B958" s="95"/>
      <c r="C958" s="96">
        <v>8305701893</v>
      </c>
      <c r="D958" s="103"/>
      <c r="E958" s="111"/>
      <c r="F958" s="98">
        <v>13963</v>
      </c>
      <c r="G958" s="98"/>
      <c r="H958" s="99" t="s">
        <v>21</v>
      </c>
      <c r="I958" s="106" t="s">
        <v>1626</v>
      </c>
      <c r="J958" s="103" t="s">
        <v>1641</v>
      </c>
      <c r="K958" s="97"/>
      <c r="L958" s="110"/>
      <c r="M958" s="100"/>
    </row>
    <row r="959" spans="1:13" ht="17" x14ac:dyDescent="0.2">
      <c r="A959" s="17"/>
      <c r="B959" s="95"/>
      <c r="C959" s="96">
        <v>8305701893</v>
      </c>
      <c r="D959" s="103"/>
      <c r="E959" s="111"/>
      <c r="F959" s="98">
        <v>13963</v>
      </c>
      <c r="G959" s="98"/>
      <c r="H959" s="99" t="s">
        <v>15</v>
      </c>
      <c r="I959" s="106" t="s">
        <v>1626</v>
      </c>
      <c r="J959" s="103" t="s">
        <v>1641</v>
      </c>
      <c r="K959" s="97"/>
      <c r="L959" s="110"/>
      <c r="M959" s="100"/>
    </row>
    <row r="960" spans="1:13" ht="17" x14ac:dyDescent="0.2">
      <c r="A960" s="17"/>
      <c r="B960" s="95"/>
      <c r="C960" s="96">
        <v>8305701893</v>
      </c>
      <c r="D960" s="103"/>
      <c r="E960" s="111"/>
      <c r="F960" s="98">
        <v>13963</v>
      </c>
      <c r="G960" s="98"/>
      <c r="H960" s="99" t="s">
        <v>12</v>
      </c>
      <c r="I960" s="106" t="s">
        <v>1626</v>
      </c>
      <c r="J960" s="103" t="s">
        <v>1641</v>
      </c>
      <c r="K960" s="97"/>
      <c r="L960" s="110"/>
      <c r="M960" s="100"/>
    </row>
    <row r="961" spans="1:13" ht="17" x14ac:dyDescent="0.2">
      <c r="A961" s="17"/>
      <c r="B961" s="95"/>
      <c r="C961" s="96">
        <v>8305701893</v>
      </c>
      <c r="D961" s="103"/>
      <c r="E961" s="111"/>
      <c r="F961" s="98">
        <v>13963</v>
      </c>
      <c r="G961" s="98"/>
      <c r="H961" s="99" t="s">
        <v>14</v>
      </c>
      <c r="I961" s="106" t="s">
        <v>1626</v>
      </c>
      <c r="J961" s="103" t="s">
        <v>1641</v>
      </c>
      <c r="K961" s="97"/>
      <c r="L961" s="110"/>
      <c r="M961" s="100"/>
    </row>
    <row r="962" spans="1:13" ht="17" x14ac:dyDescent="0.2">
      <c r="A962" s="17"/>
      <c r="B962" s="95"/>
      <c r="C962" s="96">
        <v>8305701893</v>
      </c>
      <c r="D962" s="103"/>
      <c r="E962" s="111"/>
      <c r="F962" s="98">
        <v>27562</v>
      </c>
      <c r="G962" s="98"/>
      <c r="H962" s="99" t="s">
        <v>24</v>
      </c>
      <c r="I962" s="106" t="s">
        <v>1626</v>
      </c>
      <c r="J962" s="103" t="s">
        <v>1641</v>
      </c>
      <c r="K962" s="97"/>
      <c r="L962" s="110"/>
      <c r="M962" s="100"/>
    </row>
    <row r="963" spans="1:13" ht="17" x14ac:dyDescent="0.2">
      <c r="A963" s="17"/>
      <c r="B963" s="95"/>
      <c r="C963" s="96">
        <v>8305701893</v>
      </c>
      <c r="D963" s="103"/>
      <c r="E963" s="111"/>
      <c r="F963" s="98">
        <v>27562</v>
      </c>
      <c r="G963" s="98"/>
      <c r="H963" s="99" t="s">
        <v>25</v>
      </c>
      <c r="I963" s="106" t="s">
        <v>1626</v>
      </c>
      <c r="J963" s="103" t="s">
        <v>1641</v>
      </c>
      <c r="K963" s="97"/>
      <c r="L963" s="110"/>
      <c r="M963" s="100"/>
    </row>
    <row r="964" spans="1:13" ht="17" x14ac:dyDescent="0.2">
      <c r="A964" s="17"/>
      <c r="B964" s="95"/>
      <c r="C964" s="96">
        <v>8305701893</v>
      </c>
      <c r="D964" s="103"/>
      <c r="E964" s="111"/>
      <c r="F964" s="98">
        <v>27562</v>
      </c>
      <c r="G964" s="98"/>
      <c r="H964" s="99" t="s">
        <v>26</v>
      </c>
      <c r="I964" s="106" t="s">
        <v>1626</v>
      </c>
      <c r="J964" s="103" t="s">
        <v>1641</v>
      </c>
      <c r="K964" s="97"/>
      <c r="L964" s="110"/>
      <c r="M964" s="100"/>
    </row>
    <row r="965" spans="1:13" ht="17" x14ac:dyDescent="0.2">
      <c r="A965" s="17"/>
      <c r="B965" s="95"/>
      <c r="C965" s="96">
        <v>8305701893</v>
      </c>
      <c r="D965" s="103"/>
      <c r="E965" s="111"/>
      <c r="F965" s="98">
        <v>27562</v>
      </c>
      <c r="G965" s="98"/>
      <c r="H965" s="99" t="s">
        <v>27</v>
      </c>
      <c r="I965" s="106" t="s">
        <v>1626</v>
      </c>
      <c r="J965" s="103" t="s">
        <v>1641</v>
      </c>
      <c r="K965" s="97"/>
      <c r="L965" s="110"/>
      <c r="M965" s="100"/>
    </row>
    <row r="966" spans="1:13" ht="17" x14ac:dyDescent="0.2">
      <c r="A966" s="17"/>
      <c r="B966" s="95"/>
      <c r="C966" s="96">
        <v>8305701893</v>
      </c>
      <c r="D966" s="103"/>
      <c r="E966" s="111"/>
      <c r="F966" s="98">
        <v>27562</v>
      </c>
      <c r="G966" s="98"/>
      <c r="H966" s="99" t="s">
        <v>28</v>
      </c>
      <c r="I966" s="106" t="s">
        <v>1626</v>
      </c>
      <c r="J966" s="103" t="s">
        <v>1641</v>
      </c>
      <c r="K966" s="97"/>
      <c r="L966" s="110"/>
      <c r="M966" s="100"/>
    </row>
    <row r="967" spans="1:13" ht="17" x14ac:dyDescent="0.2">
      <c r="A967" s="17"/>
      <c r="B967" s="95"/>
      <c r="C967" s="96">
        <v>8172951186</v>
      </c>
      <c r="D967" s="103"/>
      <c r="E967" s="111"/>
      <c r="F967" s="98">
        <v>33875</v>
      </c>
      <c r="G967" s="98"/>
      <c r="H967" s="99" t="s">
        <v>26</v>
      </c>
      <c r="I967" s="106" t="s">
        <v>1627</v>
      </c>
      <c r="J967" s="103" t="s">
        <v>1642</v>
      </c>
      <c r="K967" s="97"/>
      <c r="L967" s="110"/>
      <c r="M967" s="100"/>
    </row>
    <row r="968" spans="1:13" ht="17" x14ac:dyDescent="0.2">
      <c r="A968" s="17"/>
      <c r="B968" s="95"/>
      <c r="C968" s="96">
        <v>8172951186</v>
      </c>
      <c r="D968" s="103"/>
      <c r="E968" s="111"/>
      <c r="F968" s="98">
        <v>81300</v>
      </c>
      <c r="G968" s="98"/>
      <c r="H968" s="99" t="s">
        <v>27</v>
      </c>
      <c r="I968" s="106" t="s">
        <v>1627</v>
      </c>
      <c r="J968" s="103" t="s">
        <v>1642</v>
      </c>
      <c r="K968" s="97"/>
      <c r="L968" s="110"/>
      <c r="M968" s="100"/>
    </row>
    <row r="969" spans="1:13" ht="17" x14ac:dyDescent="0.2">
      <c r="A969" s="17"/>
      <c r="B969" s="95"/>
      <c r="C969" s="96">
        <v>8172951186</v>
      </c>
      <c r="D969" s="103"/>
      <c r="E969" s="111"/>
      <c r="F969" s="98">
        <v>81300</v>
      </c>
      <c r="G969" s="98"/>
      <c r="H969" s="99" t="s">
        <v>28</v>
      </c>
      <c r="I969" s="106" t="s">
        <v>1627</v>
      </c>
      <c r="J969" s="103" t="s">
        <v>1642</v>
      </c>
      <c r="K969" s="97"/>
      <c r="L969" s="110"/>
      <c r="M969" s="100"/>
    </row>
    <row r="970" spans="1:13" ht="17" x14ac:dyDescent="0.2">
      <c r="A970" s="17"/>
      <c r="B970" s="95"/>
      <c r="C970" s="96">
        <v>8780923917</v>
      </c>
      <c r="D970" s="103"/>
      <c r="E970" s="111"/>
      <c r="F970" s="98">
        <v>119550</v>
      </c>
      <c r="G970" s="98"/>
      <c r="H970" s="99" t="s">
        <v>28</v>
      </c>
      <c r="I970" s="106" t="s">
        <v>1628</v>
      </c>
      <c r="J970" s="103" t="s">
        <v>1643</v>
      </c>
      <c r="K970" s="97"/>
      <c r="L970" s="110"/>
      <c r="M970" s="100"/>
    </row>
    <row r="971" spans="1:13" ht="17" x14ac:dyDescent="0.2">
      <c r="A971" s="17"/>
      <c r="B971" s="95"/>
      <c r="C971" s="96">
        <v>8026743741</v>
      </c>
      <c r="D971" s="103"/>
      <c r="E971" s="111"/>
      <c r="F971" s="98">
        <v>21918</v>
      </c>
      <c r="G971" s="98"/>
      <c r="H971" s="99" t="s">
        <v>28</v>
      </c>
      <c r="I971" s="106" t="s">
        <v>1629</v>
      </c>
      <c r="J971" s="103" t="s">
        <v>1644</v>
      </c>
      <c r="K971" s="97"/>
      <c r="L971" s="110"/>
      <c r="M971" s="100"/>
    </row>
    <row r="972" spans="1:13" ht="17" x14ac:dyDescent="0.2">
      <c r="A972" s="17"/>
      <c r="B972" s="95"/>
      <c r="C972" s="96">
        <v>8050964188</v>
      </c>
      <c r="D972" s="103"/>
      <c r="E972" s="111"/>
      <c r="F972" s="98">
        <v>-153423</v>
      </c>
      <c r="G972" s="98"/>
      <c r="H972" s="99" t="s">
        <v>30</v>
      </c>
      <c r="I972" s="106" t="s">
        <v>1630</v>
      </c>
      <c r="J972" s="103" t="s">
        <v>1645</v>
      </c>
      <c r="K972" s="97"/>
      <c r="L972" s="110"/>
      <c r="M972" s="100"/>
    </row>
    <row r="973" spans="1:13" ht="17" x14ac:dyDescent="0.2">
      <c r="A973" s="17"/>
      <c r="B973" s="95"/>
      <c r="C973" s="96">
        <v>8050964188</v>
      </c>
      <c r="D973" s="103"/>
      <c r="E973" s="111"/>
      <c r="F973" s="98">
        <v>44715</v>
      </c>
      <c r="G973" s="98"/>
      <c r="H973" s="99" t="s">
        <v>26</v>
      </c>
      <c r="I973" s="106" t="s">
        <v>1631</v>
      </c>
      <c r="J973" s="103" t="s">
        <v>1646</v>
      </c>
      <c r="K973" s="97"/>
      <c r="L973" s="110"/>
      <c r="M973" s="100"/>
    </row>
    <row r="974" spans="1:13" ht="17" x14ac:dyDescent="0.2">
      <c r="A974" s="17"/>
      <c r="B974" s="95"/>
      <c r="C974" s="96">
        <v>8050964188</v>
      </c>
      <c r="D974" s="103"/>
      <c r="E974" s="111"/>
      <c r="F974" s="98">
        <v>89430</v>
      </c>
      <c r="G974" s="98"/>
      <c r="H974" s="99" t="s">
        <v>27</v>
      </c>
      <c r="I974" s="106" t="s">
        <v>1631</v>
      </c>
      <c r="J974" s="103" t="s">
        <v>1646</v>
      </c>
      <c r="K974" s="97"/>
      <c r="L974" s="110"/>
      <c r="M974" s="100"/>
    </row>
    <row r="975" spans="1:13" ht="17" x14ac:dyDescent="0.2">
      <c r="A975" s="17"/>
      <c r="B975" s="95"/>
      <c r="C975" s="96">
        <v>8050964188</v>
      </c>
      <c r="D975" s="103"/>
      <c r="E975" s="111"/>
      <c r="F975" s="98">
        <v>89430</v>
      </c>
      <c r="G975" s="98"/>
      <c r="H975" s="99" t="s">
        <v>28</v>
      </c>
      <c r="I975" s="106" t="s">
        <v>1631</v>
      </c>
      <c r="J975" s="103" t="s">
        <v>1646</v>
      </c>
      <c r="K975" s="97"/>
      <c r="L975" s="110"/>
      <c r="M975" s="100"/>
    </row>
    <row r="976" spans="1:13" ht="17" x14ac:dyDescent="0.2">
      <c r="A976" s="17"/>
      <c r="B976" s="95"/>
      <c r="C976" s="96">
        <v>8050964188</v>
      </c>
      <c r="D976" s="103"/>
      <c r="E976" s="111"/>
      <c r="F976" s="98">
        <v>-39850</v>
      </c>
      <c r="G976" s="98"/>
      <c r="H976" s="99" t="s">
        <v>29</v>
      </c>
      <c r="I976" s="106" t="s">
        <v>1632</v>
      </c>
      <c r="J976" s="103" t="s">
        <v>1647</v>
      </c>
      <c r="K976" s="97"/>
      <c r="L976" s="110"/>
      <c r="M976" s="100"/>
    </row>
    <row r="977" spans="1:13" ht="17" x14ac:dyDescent="0.2">
      <c r="A977" s="17"/>
      <c r="B977" s="95"/>
      <c r="C977" s="96">
        <v>8454141888</v>
      </c>
      <c r="D977" s="103"/>
      <c r="E977" s="111"/>
      <c r="F977" s="98">
        <v>27100</v>
      </c>
      <c r="G977" s="98"/>
      <c r="H977" s="99" t="s">
        <v>27</v>
      </c>
      <c r="I977" s="106" t="s">
        <v>1633</v>
      </c>
      <c r="J977" s="103" t="s">
        <v>1648</v>
      </c>
      <c r="K977" s="97"/>
      <c r="L977" s="110"/>
      <c r="M977" s="100"/>
    </row>
    <row r="978" spans="1:13" ht="17" x14ac:dyDescent="0.2">
      <c r="A978" s="17"/>
      <c r="B978" s="95"/>
      <c r="C978" s="96">
        <v>8454141888</v>
      </c>
      <c r="D978" s="103"/>
      <c r="E978" s="111"/>
      <c r="F978" s="98">
        <v>81300</v>
      </c>
      <c r="G978" s="98"/>
      <c r="H978" s="99" t="s">
        <v>28</v>
      </c>
      <c r="I978" s="106" t="s">
        <v>1633</v>
      </c>
      <c r="J978" s="103" t="s">
        <v>1648</v>
      </c>
      <c r="K978" s="97"/>
      <c r="L978" s="110"/>
      <c r="M978" s="100"/>
    </row>
    <row r="979" spans="1:13" ht="16" x14ac:dyDescent="0.2">
      <c r="A979" s="17"/>
      <c r="B979" s="95"/>
      <c r="C979" s="96"/>
      <c r="D979" s="103"/>
      <c r="E979" s="111"/>
      <c r="F979" s="98"/>
      <c r="G979" s="98"/>
      <c r="H979" s="99"/>
      <c r="I979" s="106"/>
      <c r="J979" s="103"/>
      <c r="K979" s="97"/>
      <c r="L979" s="110"/>
      <c r="M979" s="100"/>
    </row>
    <row r="980" spans="1:13" ht="16" x14ac:dyDescent="0.2">
      <c r="A980" s="17"/>
      <c r="B980" s="95"/>
      <c r="C980" s="96"/>
      <c r="D980" s="103"/>
      <c r="E980" s="111"/>
      <c r="F980" s="98"/>
      <c r="G980" s="98"/>
      <c r="H980" s="99"/>
      <c r="I980" s="106"/>
      <c r="J980" s="103"/>
      <c r="K980" s="97"/>
      <c r="L980" s="110"/>
      <c r="M980" s="100"/>
    </row>
    <row r="981" spans="1:13" ht="16" x14ac:dyDescent="0.2">
      <c r="A981" s="17"/>
      <c r="B981" s="95"/>
      <c r="C981" s="96"/>
      <c r="D981" s="103"/>
      <c r="E981" s="111"/>
      <c r="F981" s="98"/>
      <c r="G981" s="98"/>
      <c r="H981" s="99"/>
      <c r="I981" s="106"/>
      <c r="J981" s="103"/>
      <c r="K981" s="97"/>
      <c r="L981" s="110"/>
      <c r="M981" s="100"/>
    </row>
    <row r="982" spans="1:13" ht="16" x14ac:dyDescent="0.2">
      <c r="A982" s="17"/>
      <c r="B982" s="95"/>
      <c r="C982" s="96"/>
      <c r="D982" s="103"/>
      <c r="E982" s="111"/>
      <c r="F982" s="98"/>
      <c r="G982" s="98"/>
      <c r="H982" s="99"/>
      <c r="I982" s="106"/>
      <c r="J982" s="103"/>
      <c r="K982" s="97"/>
      <c r="L982" s="110"/>
      <c r="M982" s="100"/>
    </row>
    <row r="983" spans="1:13" ht="16" x14ac:dyDescent="0.2">
      <c r="A983" s="17"/>
      <c r="B983" s="95"/>
      <c r="C983" s="96"/>
      <c r="D983" s="103"/>
      <c r="E983" s="111"/>
      <c r="F983" s="98"/>
      <c r="G983" s="98"/>
      <c r="H983" s="99"/>
      <c r="I983" s="106"/>
      <c r="J983" s="103"/>
      <c r="K983" s="97"/>
      <c r="L983" s="110"/>
      <c r="M983" s="100"/>
    </row>
    <row r="984" spans="1:13" ht="16" x14ac:dyDescent="0.2">
      <c r="A984" s="17"/>
      <c r="B984" s="95"/>
      <c r="C984" s="96"/>
      <c r="D984" s="103"/>
      <c r="E984" s="111"/>
      <c r="F984" s="98"/>
      <c r="G984" s="98"/>
      <c r="H984" s="99"/>
      <c r="I984" s="106"/>
      <c r="J984" s="103"/>
      <c r="K984" s="97"/>
      <c r="L984" s="110"/>
      <c r="M984" s="100"/>
    </row>
    <row r="985" spans="1:13" ht="16" x14ac:dyDescent="0.2">
      <c r="A985" s="17"/>
      <c r="B985" s="95"/>
      <c r="C985" s="96"/>
      <c r="D985" s="103"/>
      <c r="E985" s="111"/>
      <c r="F985" s="98"/>
      <c r="G985" s="98"/>
      <c r="H985" s="99"/>
      <c r="I985" s="106"/>
      <c r="J985" s="103"/>
      <c r="K985" s="97"/>
      <c r="L985" s="110"/>
      <c r="M985" s="100"/>
    </row>
    <row r="986" spans="1:13" ht="16" x14ac:dyDescent="0.2">
      <c r="A986" s="17"/>
      <c r="B986" s="95"/>
      <c r="C986" s="96"/>
      <c r="D986" s="103"/>
      <c r="E986" s="111"/>
      <c r="F986" s="98"/>
      <c r="G986" s="98"/>
      <c r="H986" s="99"/>
      <c r="I986" s="106"/>
      <c r="J986" s="103"/>
      <c r="K986" s="97"/>
      <c r="L986" s="110"/>
      <c r="M986" s="100"/>
    </row>
    <row r="987" spans="1:13" ht="16" x14ac:dyDescent="0.2">
      <c r="A987" s="17"/>
      <c r="B987" s="95"/>
      <c r="C987" s="96"/>
      <c r="D987" s="103"/>
      <c r="E987" s="111"/>
      <c r="F987" s="98"/>
      <c r="G987" s="98"/>
      <c r="H987" s="99"/>
      <c r="I987" s="106"/>
      <c r="J987" s="103"/>
      <c r="K987" s="97"/>
      <c r="L987" s="110"/>
      <c r="M987" s="100"/>
    </row>
    <row r="988" spans="1:13" ht="16" x14ac:dyDescent="0.2">
      <c r="A988" s="17"/>
      <c r="B988" s="95"/>
      <c r="C988" s="96"/>
      <c r="D988" s="103"/>
      <c r="E988" s="111"/>
      <c r="F988" s="98"/>
      <c r="G988" s="98"/>
      <c r="H988" s="99"/>
      <c r="I988" s="106"/>
      <c r="J988" s="103"/>
      <c r="K988" s="97"/>
      <c r="L988" s="110"/>
      <c r="M988" s="100"/>
    </row>
    <row r="989" spans="1:13" ht="16" x14ac:dyDescent="0.2">
      <c r="A989" s="17"/>
      <c r="B989" s="95"/>
      <c r="C989" s="96"/>
      <c r="D989" s="103"/>
      <c r="E989" s="111"/>
      <c r="F989" s="98"/>
      <c r="G989" s="98"/>
      <c r="H989" s="99"/>
      <c r="I989" s="106"/>
      <c r="J989" s="103"/>
      <c r="K989" s="97"/>
      <c r="L989" s="110"/>
      <c r="M989" s="100"/>
    </row>
    <row r="990" spans="1:13" ht="16" x14ac:dyDescent="0.2">
      <c r="A990" s="17"/>
      <c r="B990" s="95"/>
      <c r="C990" s="96"/>
      <c r="D990" s="103"/>
      <c r="E990" s="111"/>
      <c r="F990" s="98"/>
      <c r="G990" s="98"/>
      <c r="H990" s="99"/>
      <c r="I990" s="106"/>
      <c r="J990" s="103"/>
      <c r="K990" s="97"/>
      <c r="L990" s="110"/>
      <c r="M990" s="100"/>
    </row>
    <row r="991" spans="1:13" ht="16" x14ac:dyDescent="0.2">
      <c r="A991" s="17"/>
      <c r="B991" s="95"/>
      <c r="C991" s="96"/>
      <c r="D991" s="103"/>
      <c r="E991" s="111"/>
      <c r="F991" s="98"/>
      <c r="G991" s="98"/>
      <c r="H991" s="99"/>
      <c r="I991" s="106"/>
      <c r="J991" s="103"/>
      <c r="K991" s="97"/>
      <c r="L991" s="110"/>
      <c r="M991" s="100"/>
    </row>
    <row r="992" spans="1:13" ht="16" x14ac:dyDescent="0.2">
      <c r="A992" s="17"/>
      <c r="B992" s="95"/>
      <c r="C992" s="96"/>
      <c r="D992" s="103"/>
      <c r="E992" s="111"/>
      <c r="F992" s="98"/>
      <c r="G992" s="98"/>
      <c r="H992" s="99"/>
      <c r="I992" s="106"/>
      <c r="J992" s="103"/>
      <c r="K992" s="97"/>
      <c r="L992" s="110"/>
      <c r="M992" s="100"/>
    </row>
    <row r="993" spans="1:13" ht="16" x14ac:dyDescent="0.2">
      <c r="A993" s="17"/>
      <c r="B993" s="95"/>
      <c r="C993" s="96"/>
      <c r="D993" s="103"/>
      <c r="E993" s="111"/>
      <c r="F993" s="98"/>
      <c r="G993" s="98"/>
      <c r="H993" s="99"/>
      <c r="I993" s="106"/>
      <c r="J993" s="103"/>
      <c r="K993" s="97"/>
      <c r="L993" s="110"/>
      <c r="M993" s="100"/>
    </row>
    <row r="994" spans="1:13" ht="16" x14ac:dyDescent="0.2">
      <c r="A994" s="17"/>
      <c r="B994" s="95"/>
      <c r="C994" s="96"/>
      <c r="D994" s="103"/>
      <c r="E994" s="111"/>
      <c r="F994" s="98"/>
      <c r="G994" s="98"/>
      <c r="H994" s="99"/>
      <c r="I994" s="106"/>
      <c r="J994" s="103"/>
      <c r="K994" s="97"/>
      <c r="L994" s="110"/>
      <c r="M994" s="100"/>
    </row>
    <row r="995" spans="1:13" ht="16" x14ac:dyDescent="0.2">
      <c r="A995" s="17"/>
      <c r="B995" s="95"/>
      <c r="C995" s="96"/>
      <c r="D995" s="103"/>
      <c r="E995" s="111"/>
      <c r="F995" s="98"/>
      <c r="G995" s="98"/>
      <c r="H995" s="99"/>
      <c r="I995" s="106"/>
      <c r="J995" s="103"/>
      <c r="K995" s="97"/>
      <c r="L995" s="110"/>
      <c r="M995" s="100"/>
    </row>
    <row r="996" spans="1:13" ht="16" x14ac:dyDescent="0.2">
      <c r="A996" s="17"/>
      <c r="B996" s="95"/>
      <c r="C996" s="96"/>
      <c r="D996" s="103"/>
      <c r="E996" s="111"/>
      <c r="F996" s="98"/>
      <c r="G996" s="98"/>
      <c r="H996" s="99"/>
      <c r="I996" s="106"/>
      <c r="J996" s="103"/>
      <c r="K996" s="97"/>
      <c r="L996" s="110"/>
      <c r="M996" s="100"/>
    </row>
    <row r="997" spans="1:13" ht="16" x14ac:dyDescent="0.2">
      <c r="A997" s="17"/>
      <c r="B997" s="95"/>
      <c r="C997" s="96"/>
      <c r="D997" s="103"/>
      <c r="E997" s="111"/>
      <c r="F997" s="98"/>
      <c r="G997" s="98"/>
      <c r="H997" s="99"/>
      <c r="I997" s="106"/>
      <c r="J997" s="103"/>
      <c r="K997" s="97"/>
      <c r="L997" s="110"/>
      <c r="M997" s="100"/>
    </row>
    <row r="998" spans="1:13" ht="16" x14ac:dyDescent="0.2">
      <c r="A998" s="17"/>
      <c r="B998" s="95"/>
      <c r="C998" s="96"/>
      <c r="D998" s="103"/>
      <c r="E998" s="111"/>
      <c r="F998" s="98"/>
      <c r="G998" s="98"/>
      <c r="H998" s="99"/>
      <c r="I998" s="106"/>
      <c r="J998" s="103"/>
      <c r="K998" s="97"/>
      <c r="L998" s="110"/>
      <c r="M998" s="100"/>
    </row>
    <row r="999" spans="1:13" ht="16" x14ac:dyDescent="0.2">
      <c r="A999" s="17"/>
      <c r="B999" s="95"/>
      <c r="C999" s="96"/>
      <c r="D999" s="103"/>
      <c r="E999" s="111"/>
      <c r="F999" s="98"/>
      <c r="G999" s="98"/>
      <c r="H999" s="99"/>
      <c r="I999" s="106"/>
      <c r="J999" s="103"/>
      <c r="K999" s="97"/>
      <c r="L999" s="110"/>
      <c r="M999" s="100"/>
    </row>
    <row r="1000" spans="1:13" ht="16" x14ac:dyDescent="0.2">
      <c r="A1000" s="17"/>
      <c r="B1000" s="95"/>
      <c r="C1000" s="96"/>
      <c r="D1000" s="103"/>
      <c r="E1000" s="111"/>
      <c r="F1000" s="98"/>
      <c r="G1000" s="98"/>
      <c r="H1000" s="99"/>
      <c r="I1000" s="106"/>
      <c r="J1000" s="103"/>
      <c r="K1000" s="97"/>
      <c r="L1000" s="110"/>
      <c r="M1000" s="100"/>
    </row>
    <row r="1001" spans="1:13" ht="16" x14ac:dyDescent="0.2">
      <c r="A1001" s="17"/>
      <c r="B1001" s="95"/>
      <c r="C1001" s="96"/>
      <c r="D1001" s="103"/>
      <c r="E1001" s="111"/>
      <c r="F1001" s="98"/>
      <c r="G1001" s="98"/>
      <c r="H1001" s="99"/>
      <c r="I1001" s="106"/>
      <c r="J1001" s="103"/>
      <c r="K1001" s="97"/>
      <c r="L1001" s="110"/>
      <c r="M1001" s="100"/>
    </row>
    <row r="1002" spans="1:13" ht="16" x14ac:dyDescent="0.2">
      <c r="A1002" s="17"/>
      <c r="B1002" s="95"/>
      <c r="C1002" s="96"/>
      <c r="D1002" s="103"/>
      <c r="E1002" s="111"/>
      <c r="F1002" s="98"/>
      <c r="G1002" s="98"/>
      <c r="H1002" s="99"/>
      <c r="I1002" s="106"/>
      <c r="J1002" s="103"/>
      <c r="K1002" s="97"/>
      <c r="L1002" s="110"/>
      <c r="M1002" s="100"/>
    </row>
    <row r="1003" spans="1:13" ht="16" x14ac:dyDescent="0.2">
      <c r="A1003" s="17"/>
      <c r="B1003" s="95"/>
      <c r="C1003" s="96"/>
      <c r="D1003" s="103"/>
      <c r="E1003" s="111"/>
      <c r="F1003" s="98"/>
      <c r="G1003" s="98"/>
      <c r="H1003" s="99"/>
      <c r="I1003" s="106"/>
      <c r="J1003" s="103"/>
      <c r="K1003" s="97"/>
      <c r="L1003" s="110"/>
      <c r="M1003" s="100"/>
    </row>
    <row r="1004" spans="1:13" ht="16" x14ac:dyDescent="0.2">
      <c r="A1004" s="17"/>
      <c r="B1004" s="95"/>
      <c r="C1004" s="96"/>
      <c r="D1004" s="103"/>
      <c r="E1004" s="111"/>
      <c r="F1004" s="98"/>
      <c r="G1004" s="98"/>
      <c r="H1004" s="99"/>
      <c r="I1004" s="106"/>
      <c r="J1004" s="103"/>
      <c r="K1004" s="97"/>
      <c r="L1004" s="110"/>
      <c r="M1004" s="100"/>
    </row>
    <row r="1005" spans="1:13" ht="16" x14ac:dyDescent="0.2">
      <c r="A1005" s="17"/>
      <c r="B1005" s="95"/>
      <c r="C1005" s="96"/>
      <c r="D1005" s="103"/>
      <c r="E1005" s="111"/>
      <c r="F1005" s="98"/>
      <c r="G1005" s="98"/>
      <c r="H1005" s="99"/>
      <c r="I1005" s="106"/>
      <c r="J1005" s="103"/>
      <c r="K1005" s="97"/>
      <c r="L1005" s="110"/>
      <c r="M1005" s="100"/>
    </row>
    <row r="1006" spans="1:13" ht="16" x14ac:dyDescent="0.2">
      <c r="A1006" s="17"/>
      <c r="B1006" s="95"/>
      <c r="C1006" s="96"/>
      <c r="D1006" s="103"/>
      <c r="E1006" s="111"/>
      <c r="F1006" s="98"/>
      <c r="G1006" s="98"/>
      <c r="H1006" s="99"/>
      <c r="I1006" s="106"/>
      <c r="J1006" s="103"/>
      <c r="K1006" s="97"/>
      <c r="L1006" s="110"/>
      <c r="M1006" s="100"/>
    </row>
    <row r="1007" spans="1:13" ht="16" x14ac:dyDescent="0.2">
      <c r="A1007" s="17"/>
      <c r="B1007" s="95"/>
      <c r="C1007" s="96"/>
      <c r="D1007" s="103"/>
      <c r="E1007" s="111"/>
      <c r="F1007" s="98"/>
      <c r="G1007" s="98"/>
      <c r="H1007" s="99"/>
      <c r="I1007" s="106"/>
      <c r="J1007" s="103"/>
      <c r="K1007" s="97"/>
      <c r="L1007" s="110"/>
      <c r="M1007" s="100"/>
    </row>
    <row r="1008" spans="1:13" ht="16" x14ac:dyDescent="0.2">
      <c r="A1008" s="17"/>
      <c r="B1008" s="95"/>
      <c r="C1008" s="96"/>
      <c r="D1008" s="103"/>
      <c r="E1008" s="111"/>
      <c r="F1008" s="98"/>
      <c r="G1008" s="98"/>
      <c r="H1008" s="99"/>
      <c r="I1008" s="106"/>
      <c r="J1008" s="103"/>
      <c r="K1008" s="97"/>
      <c r="L1008" s="110"/>
      <c r="M1008" s="100"/>
    </row>
    <row r="1009" spans="1:13" ht="16" x14ac:dyDescent="0.2">
      <c r="A1009" s="17"/>
      <c r="B1009" s="95"/>
      <c r="C1009" s="96"/>
      <c r="D1009" s="103"/>
      <c r="E1009" s="111"/>
      <c r="F1009" s="98"/>
      <c r="G1009" s="98"/>
      <c r="H1009" s="99"/>
      <c r="I1009" s="106"/>
      <c r="J1009" s="103"/>
      <c r="K1009" s="97"/>
      <c r="L1009" s="110"/>
      <c r="M1009" s="100"/>
    </row>
    <row r="1010" spans="1:13" ht="16" x14ac:dyDescent="0.2">
      <c r="A1010" s="17"/>
      <c r="B1010" s="95"/>
      <c r="C1010" s="96"/>
      <c r="D1010" s="103"/>
      <c r="E1010" s="111"/>
      <c r="F1010" s="98"/>
      <c r="G1010" s="98"/>
      <c r="H1010" s="99"/>
      <c r="I1010" s="106"/>
      <c r="J1010" s="103"/>
      <c r="K1010" s="97"/>
      <c r="L1010" s="110"/>
      <c r="M1010" s="100"/>
    </row>
    <row r="1011" spans="1:13" ht="16" x14ac:dyDescent="0.2">
      <c r="A1011" s="17"/>
      <c r="B1011" s="95"/>
      <c r="C1011" s="96"/>
      <c r="D1011" s="103"/>
      <c r="E1011" s="111"/>
      <c r="F1011" s="98"/>
      <c r="G1011" s="98"/>
      <c r="H1011" s="99"/>
      <c r="I1011" s="106"/>
      <c r="J1011" s="103"/>
      <c r="K1011" s="97"/>
      <c r="L1011" s="110"/>
      <c r="M1011" s="100"/>
    </row>
    <row r="1012" spans="1:13" ht="16" x14ac:dyDescent="0.2">
      <c r="A1012" s="17"/>
      <c r="B1012" s="95"/>
      <c r="C1012" s="96"/>
      <c r="D1012" s="103"/>
      <c r="E1012" s="111"/>
      <c r="F1012" s="98"/>
      <c r="G1012" s="98"/>
      <c r="H1012" s="99"/>
      <c r="I1012" s="106"/>
      <c r="J1012" s="103"/>
      <c r="K1012" s="97"/>
      <c r="L1012" s="110"/>
      <c r="M1012" s="100"/>
    </row>
    <row r="1013" spans="1:13" ht="16" x14ac:dyDescent="0.2">
      <c r="A1013" s="17"/>
      <c r="B1013" s="95"/>
      <c r="C1013" s="96"/>
      <c r="D1013" s="103"/>
      <c r="E1013" s="111"/>
      <c r="F1013" s="98"/>
      <c r="G1013" s="98"/>
      <c r="H1013" s="99"/>
      <c r="I1013" s="106"/>
      <c r="J1013" s="103"/>
      <c r="K1013" s="97"/>
      <c r="L1013" s="110"/>
      <c r="M1013" s="100"/>
    </row>
    <row r="1014" spans="1:13" ht="16" x14ac:dyDescent="0.2">
      <c r="A1014" s="17"/>
      <c r="B1014" s="95"/>
      <c r="C1014" s="96"/>
      <c r="D1014" s="103"/>
      <c r="E1014" s="111"/>
      <c r="F1014" s="98"/>
      <c r="G1014" s="98"/>
      <c r="H1014" s="99"/>
      <c r="I1014" s="106"/>
      <c r="J1014" s="103"/>
      <c r="K1014" s="97"/>
      <c r="L1014" s="110"/>
      <c r="M1014" s="100"/>
    </row>
    <row r="1015" spans="1:13" ht="16" x14ac:dyDescent="0.2">
      <c r="A1015" s="17"/>
      <c r="B1015" s="95"/>
      <c r="C1015" s="96"/>
      <c r="D1015" s="103"/>
      <c r="E1015" s="111"/>
      <c r="F1015" s="98"/>
      <c r="G1015" s="98"/>
      <c r="H1015" s="99"/>
      <c r="I1015" s="106"/>
      <c r="J1015" s="103"/>
      <c r="K1015" s="97"/>
      <c r="L1015" s="110"/>
      <c r="M1015" s="100"/>
    </row>
    <row r="1016" spans="1:13" ht="16" x14ac:dyDescent="0.2">
      <c r="A1016" s="17"/>
      <c r="B1016" s="95"/>
      <c r="C1016" s="96"/>
      <c r="D1016" s="103"/>
      <c r="E1016" s="111"/>
      <c r="F1016" s="98"/>
      <c r="G1016" s="98"/>
      <c r="H1016" s="99"/>
      <c r="I1016" s="106"/>
      <c r="J1016" s="103"/>
      <c r="K1016" s="97"/>
      <c r="L1016" s="110"/>
      <c r="M1016" s="100"/>
    </row>
    <row r="1017" spans="1:13" ht="16" x14ac:dyDescent="0.2">
      <c r="A1017" s="17"/>
      <c r="B1017" s="95"/>
      <c r="C1017" s="96"/>
      <c r="D1017" s="103"/>
      <c r="E1017" s="111"/>
      <c r="F1017" s="98"/>
      <c r="G1017" s="98"/>
      <c r="H1017" s="99"/>
      <c r="I1017" s="106"/>
      <c r="J1017" s="103"/>
      <c r="K1017" s="97"/>
      <c r="L1017" s="110"/>
      <c r="M1017" s="100"/>
    </row>
    <row r="1018" spans="1:13" ht="16" x14ac:dyDescent="0.2">
      <c r="A1018" s="17"/>
      <c r="B1018" s="95"/>
      <c r="C1018" s="96"/>
      <c r="D1018" s="103"/>
      <c r="E1018" s="111"/>
      <c r="F1018" s="98"/>
      <c r="G1018" s="98"/>
      <c r="H1018" s="99"/>
      <c r="I1018" s="106"/>
      <c r="J1018" s="103"/>
      <c r="K1018" s="97"/>
      <c r="L1018" s="110"/>
      <c r="M1018" s="100"/>
    </row>
    <row r="1019" spans="1:13" ht="16" x14ac:dyDescent="0.2">
      <c r="A1019" s="17"/>
      <c r="B1019" s="95"/>
      <c r="C1019" s="96"/>
      <c r="D1019" s="103"/>
      <c r="E1019" s="111"/>
      <c r="F1019" s="98"/>
      <c r="G1019" s="98"/>
      <c r="H1019" s="99"/>
      <c r="I1019" s="106"/>
      <c r="J1019" s="103"/>
      <c r="K1019" s="97"/>
      <c r="L1019" s="110"/>
      <c r="M1019" s="100"/>
    </row>
    <row r="1020" spans="1:13" ht="16" x14ac:dyDescent="0.2">
      <c r="A1020" s="17"/>
      <c r="B1020" s="95"/>
      <c r="C1020" s="96"/>
      <c r="D1020" s="103"/>
      <c r="E1020" s="111"/>
      <c r="F1020" s="98"/>
      <c r="G1020" s="98"/>
      <c r="H1020" s="99"/>
      <c r="I1020" s="106"/>
      <c r="J1020" s="103"/>
      <c r="K1020" s="97"/>
      <c r="L1020" s="110"/>
      <c r="M1020" s="100"/>
    </row>
    <row r="1021" spans="1:13" ht="16" x14ac:dyDescent="0.2">
      <c r="A1021" s="17"/>
      <c r="B1021" s="95"/>
      <c r="C1021" s="96"/>
      <c r="D1021" s="103"/>
      <c r="E1021" s="111"/>
      <c r="F1021" s="98"/>
      <c r="G1021" s="98"/>
      <c r="H1021" s="99"/>
      <c r="I1021" s="106"/>
      <c r="J1021" s="103"/>
      <c r="K1021" s="97"/>
      <c r="L1021" s="110"/>
      <c r="M1021" s="100"/>
    </row>
    <row r="1022" spans="1:13" ht="16" x14ac:dyDescent="0.2">
      <c r="A1022" s="17"/>
      <c r="B1022" s="95"/>
      <c r="C1022" s="96"/>
      <c r="D1022" s="103"/>
      <c r="E1022" s="111"/>
      <c r="F1022" s="98"/>
      <c r="G1022" s="98"/>
      <c r="H1022" s="99"/>
      <c r="I1022" s="106"/>
      <c r="J1022" s="103"/>
      <c r="K1022" s="97"/>
      <c r="L1022" s="110"/>
      <c r="M1022" s="100"/>
    </row>
    <row r="1023" spans="1:13" ht="16" x14ac:dyDescent="0.2">
      <c r="A1023" s="17"/>
      <c r="B1023" s="95"/>
      <c r="C1023" s="96"/>
      <c r="D1023" s="103"/>
      <c r="E1023" s="111"/>
      <c r="F1023" s="98"/>
      <c r="G1023" s="98"/>
      <c r="H1023" s="99"/>
      <c r="I1023" s="106"/>
      <c r="J1023" s="103"/>
      <c r="K1023" s="97"/>
      <c r="L1023" s="110"/>
      <c r="M1023" s="100"/>
    </row>
    <row r="1024" spans="1:13" ht="16" x14ac:dyDescent="0.2">
      <c r="A1024" s="17"/>
      <c r="B1024" s="95"/>
      <c r="C1024" s="96"/>
      <c r="D1024" s="103"/>
      <c r="E1024" s="111"/>
      <c r="F1024" s="98"/>
      <c r="G1024" s="98"/>
      <c r="H1024" s="99"/>
      <c r="I1024" s="106"/>
      <c r="J1024" s="103"/>
      <c r="K1024" s="97"/>
      <c r="L1024" s="110"/>
      <c r="M1024" s="100"/>
    </row>
    <row r="1025" spans="1:13" ht="16" x14ac:dyDescent="0.2">
      <c r="A1025" s="17"/>
      <c r="B1025" s="95"/>
      <c r="C1025" s="96"/>
      <c r="D1025" s="103"/>
      <c r="E1025" s="111"/>
      <c r="F1025" s="98"/>
      <c r="G1025" s="98"/>
      <c r="H1025" s="99"/>
      <c r="I1025" s="106"/>
      <c r="J1025" s="103"/>
      <c r="K1025" s="97"/>
      <c r="L1025" s="110"/>
      <c r="M1025" s="100"/>
    </row>
    <row r="1026" spans="1:13" ht="16" x14ac:dyDescent="0.2">
      <c r="A1026" s="17"/>
      <c r="B1026" s="95"/>
      <c r="C1026" s="96"/>
      <c r="D1026" s="103"/>
      <c r="E1026" s="111"/>
      <c r="F1026" s="98"/>
      <c r="G1026" s="98"/>
      <c r="H1026" s="99"/>
      <c r="I1026" s="106"/>
      <c r="J1026" s="103"/>
      <c r="K1026" s="97"/>
      <c r="L1026" s="110"/>
      <c r="M1026" s="100"/>
    </row>
    <row r="1027" spans="1:13" ht="16" x14ac:dyDescent="0.2">
      <c r="A1027" s="17"/>
      <c r="B1027" s="95"/>
      <c r="C1027" s="96"/>
      <c r="D1027" s="103"/>
      <c r="E1027" s="111"/>
      <c r="F1027" s="98"/>
      <c r="G1027" s="98"/>
      <c r="H1027" s="99"/>
      <c r="I1027" s="106"/>
      <c r="J1027" s="103"/>
      <c r="K1027" s="97"/>
      <c r="L1027" s="110"/>
      <c r="M1027" s="100"/>
    </row>
    <row r="1028" spans="1:13" ht="16" x14ac:dyDescent="0.2">
      <c r="A1028" s="17"/>
      <c r="B1028" s="95"/>
      <c r="C1028" s="96"/>
      <c r="D1028" s="103"/>
      <c r="E1028" s="111"/>
      <c r="F1028" s="98"/>
      <c r="G1028" s="98"/>
      <c r="H1028" s="99"/>
      <c r="I1028" s="106"/>
      <c r="J1028" s="103"/>
      <c r="K1028" s="97"/>
      <c r="L1028" s="110"/>
      <c r="M1028" s="100"/>
    </row>
    <row r="1029" spans="1:13" ht="16" x14ac:dyDescent="0.2">
      <c r="A1029" s="17"/>
      <c r="B1029" s="95"/>
      <c r="C1029" s="96"/>
      <c r="D1029" s="103"/>
      <c r="E1029" s="111"/>
      <c r="F1029" s="98"/>
      <c r="G1029" s="98"/>
      <c r="H1029" s="99"/>
      <c r="I1029" s="106"/>
      <c r="J1029" s="103"/>
      <c r="K1029" s="97"/>
      <c r="L1029" s="110"/>
      <c r="M1029" s="100"/>
    </row>
    <row r="1030" spans="1:13" ht="16" x14ac:dyDescent="0.2">
      <c r="A1030" s="17"/>
      <c r="B1030" s="95"/>
      <c r="C1030" s="96"/>
      <c r="D1030" s="103"/>
      <c r="E1030" s="111"/>
      <c r="F1030" s="98"/>
      <c r="G1030" s="98"/>
      <c r="H1030" s="99"/>
      <c r="I1030" s="106"/>
      <c r="J1030" s="103"/>
      <c r="K1030" s="97"/>
      <c r="L1030" s="110"/>
      <c r="M1030" s="100"/>
    </row>
    <row r="1031" spans="1:13" ht="16" x14ac:dyDescent="0.2">
      <c r="A1031" s="17"/>
      <c r="B1031" s="95"/>
      <c r="C1031" s="96"/>
      <c r="D1031" s="103"/>
      <c r="E1031" s="111"/>
      <c r="F1031" s="98"/>
      <c r="G1031" s="98"/>
      <c r="H1031" s="99"/>
      <c r="I1031" s="106"/>
      <c r="J1031" s="103"/>
      <c r="K1031" s="97"/>
      <c r="L1031" s="110"/>
      <c r="M1031" s="100"/>
    </row>
    <row r="1032" spans="1:13" ht="16" x14ac:dyDescent="0.2">
      <c r="A1032" s="17"/>
      <c r="B1032" s="95"/>
      <c r="C1032" s="96"/>
      <c r="D1032" s="103"/>
      <c r="E1032" s="111"/>
      <c r="F1032" s="98"/>
      <c r="G1032" s="98"/>
      <c r="H1032" s="99"/>
      <c r="I1032" s="106"/>
      <c r="J1032" s="103"/>
      <c r="K1032" s="97"/>
      <c r="L1032" s="110"/>
      <c r="M1032" s="100"/>
    </row>
    <row r="1033" spans="1:13" ht="16" x14ac:dyDescent="0.2">
      <c r="A1033" s="17"/>
      <c r="B1033" s="95"/>
      <c r="C1033" s="96"/>
      <c r="D1033" s="103"/>
      <c r="E1033" s="111"/>
      <c r="F1033" s="98"/>
      <c r="G1033" s="98"/>
      <c r="H1033" s="99"/>
      <c r="I1033" s="106"/>
      <c r="J1033" s="103"/>
      <c r="K1033" s="97"/>
      <c r="L1033" s="110"/>
      <c r="M1033" s="100"/>
    </row>
    <row r="1034" spans="1:13" ht="16" x14ac:dyDescent="0.2">
      <c r="A1034" s="17"/>
      <c r="B1034" s="95"/>
      <c r="C1034" s="96"/>
      <c r="D1034" s="103"/>
      <c r="E1034" s="111"/>
      <c r="F1034" s="98"/>
      <c r="G1034" s="98"/>
      <c r="H1034" s="99"/>
      <c r="I1034" s="106"/>
      <c r="J1034" s="103"/>
      <c r="K1034" s="97"/>
      <c r="L1034" s="110"/>
      <c r="M1034" s="100"/>
    </row>
    <row r="1035" spans="1:13" ht="16" x14ac:dyDescent="0.2">
      <c r="A1035" s="17"/>
      <c r="B1035" s="95"/>
      <c r="C1035" s="96"/>
      <c r="D1035" s="103"/>
      <c r="E1035" s="111"/>
      <c r="F1035" s="98"/>
      <c r="G1035" s="98"/>
      <c r="H1035" s="99"/>
      <c r="I1035" s="106"/>
      <c r="J1035" s="103"/>
      <c r="K1035" s="97"/>
      <c r="L1035" s="110"/>
      <c r="M1035" s="100"/>
    </row>
    <row r="1036" spans="1:13" ht="16" x14ac:dyDescent="0.2">
      <c r="A1036" s="17"/>
      <c r="B1036" s="95"/>
      <c r="C1036" s="96"/>
      <c r="D1036" s="103"/>
      <c r="E1036" s="111"/>
      <c r="F1036" s="98"/>
      <c r="G1036" s="98"/>
      <c r="H1036" s="99"/>
      <c r="I1036" s="106"/>
      <c r="J1036" s="103"/>
      <c r="K1036" s="97"/>
      <c r="L1036" s="110"/>
      <c r="M1036" s="100"/>
    </row>
    <row r="1037" spans="1:13" ht="16" x14ac:dyDescent="0.2">
      <c r="A1037" s="17"/>
      <c r="B1037" s="95"/>
      <c r="C1037" s="96"/>
      <c r="D1037" s="103"/>
      <c r="E1037" s="111"/>
      <c r="F1037" s="98"/>
      <c r="G1037" s="98"/>
      <c r="H1037" s="99"/>
      <c r="I1037" s="106"/>
      <c r="J1037" s="103"/>
      <c r="K1037" s="97"/>
      <c r="L1037" s="110"/>
      <c r="M1037" s="100"/>
    </row>
    <row r="1038" spans="1:13" ht="16" x14ac:dyDescent="0.2">
      <c r="A1038" s="17"/>
      <c r="B1038" s="95"/>
      <c r="C1038" s="96"/>
      <c r="D1038" s="103"/>
      <c r="E1038" s="111"/>
      <c r="F1038" s="98"/>
      <c r="G1038" s="98"/>
      <c r="H1038" s="99"/>
      <c r="I1038" s="106"/>
      <c r="J1038" s="103"/>
      <c r="K1038" s="97"/>
      <c r="L1038" s="110"/>
      <c r="M1038" s="100"/>
    </row>
    <row r="1039" spans="1:13" ht="16" x14ac:dyDescent="0.2">
      <c r="A1039" s="17"/>
      <c r="B1039" s="95"/>
      <c r="C1039" s="96"/>
      <c r="D1039" s="103"/>
      <c r="E1039" s="111"/>
      <c r="F1039" s="98"/>
      <c r="G1039" s="98"/>
      <c r="H1039" s="99"/>
      <c r="I1039" s="106"/>
      <c r="J1039" s="103"/>
      <c r="K1039" s="97"/>
      <c r="L1039" s="110"/>
      <c r="M1039" s="100"/>
    </row>
    <row r="1040" spans="1:13" ht="16" x14ac:dyDescent="0.2">
      <c r="A1040" s="17"/>
      <c r="B1040" s="95"/>
      <c r="C1040" s="96"/>
      <c r="D1040" s="103"/>
      <c r="E1040" s="111"/>
      <c r="F1040" s="98"/>
      <c r="G1040" s="98"/>
      <c r="H1040" s="99"/>
      <c r="I1040" s="106"/>
      <c r="J1040" s="103"/>
      <c r="K1040" s="97"/>
      <c r="L1040" s="110"/>
      <c r="M1040" s="100"/>
    </row>
    <row r="1041" spans="1:13" ht="16" x14ac:dyDescent="0.2">
      <c r="A1041" s="17"/>
      <c r="B1041" s="95"/>
      <c r="C1041" s="96"/>
      <c r="D1041" s="103"/>
      <c r="E1041" s="111"/>
      <c r="F1041" s="98"/>
      <c r="G1041" s="98"/>
      <c r="H1041" s="99"/>
      <c r="I1041" s="106"/>
      <c r="J1041" s="103"/>
      <c r="K1041" s="97"/>
      <c r="L1041" s="110"/>
      <c r="M1041" s="100"/>
    </row>
    <row r="1042" spans="1:13" ht="16" x14ac:dyDescent="0.2">
      <c r="A1042" s="17"/>
      <c r="B1042" s="95"/>
      <c r="C1042" s="96"/>
      <c r="D1042" s="103"/>
      <c r="E1042" s="111"/>
      <c r="F1042" s="98"/>
      <c r="G1042" s="98"/>
      <c r="H1042" s="99"/>
      <c r="I1042" s="106"/>
      <c r="J1042" s="103"/>
      <c r="K1042" s="97"/>
      <c r="L1042" s="110"/>
      <c r="M1042" s="100"/>
    </row>
    <row r="1043" spans="1:13" ht="16" x14ac:dyDescent="0.2">
      <c r="A1043" s="17"/>
      <c r="B1043" s="95"/>
      <c r="C1043" s="96"/>
      <c r="D1043" s="103"/>
      <c r="E1043" s="111"/>
      <c r="F1043" s="98"/>
      <c r="G1043" s="98"/>
      <c r="H1043" s="99"/>
      <c r="I1043" s="106"/>
      <c r="J1043" s="103"/>
      <c r="K1043" s="97"/>
      <c r="L1043" s="110"/>
      <c r="M1043" s="100"/>
    </row>
    <row r="1044" spans="1:13" ht="16" x14ac:dyDescent="0.2">
      <c r="A1044" s="17"/>
      <c r="B1044" s="95"/>
      <c r="C1044" s="96"/>
      <c r="D1044" s="103"/>
      <c r="E1044" s="111"/>
      <c r="F1044" s="98"/>
      <c r="G1044" s="98"/>
      <c r="H1044" s="99"/>
      <c r="I1044" s="106"/>
      <c r="J1044" s="103"/>
      <c r="K1044" s="97"/>
      <c r="L1044" s="110"/>
      <c r="M1044" s="100"/>
    </row>
    <row r="1045" spans="1:13" ht="16" x14ac:dyDescent="0.2">
      <c r="A1045" s="17"/>
      <c r="B1045" s="95"/>
      <c r="C1045" s="96"/>
      <c r="D1045" s="103"/>
      <c r="E1045" s="111"/>
      <c r="F1045" s="98"/>
      <c r="G1045" s="98"/>
      <c r="H1045" s="99"/>
      <c r="I1045" s="106"/>
      <c r="J1045" s="103"/>
      <c r="K1045" s="97"/>
      <c r="L1045" s="110"/>
      <c r="M1045" s="100"/>
    </row>
    <row r="1046" spans="1:13" ht="16" x14ac:dyDescent="0.2">
      <c r="A1046" s="17"/>
      <c r="B1046" s="95"/>
      <c r="C1046" s="96"/>
      <c r="D1046" s="103"/>
      <c r="E1046" s="111"/>
      <c r="F1046" s="98"/>
      <c r="G1046" s="98"/>
      <c r="H1046" s="99"/>
      <c r="I1046" s="106"/>
      <c r="J1046" s="103"/>
      <c r="K1046" s="97"/>
      <c r="L1046" s="110"/>
      <c r="M1046" s="100"/>
    </row>
    <row r="1047" spans="1:13" ht="16" x14ac:dyDescent="0.2">
      <c r="A1047" s="17"/>
      <c r="B1047" s="95"/>
      <c r="C1047" s="96"/>
      <c r="D1047" s="103"/>
      <c r="E1047" s="111"/>
      <c r="F1047" s="98"/>
      <c r="G1047" s="98"/>
      <c r="H1047" s="99"/>
      <c r="I1047" s="106"/>
      <c r="J1047" s="103"/>
      <c r="K1047" s="97"/>
      <c r="L1047" s="110"/>
      <c r="M1047" s="100"/>
    </row>
    <row r="1048" spans="1:13" ht="16" x14ac:dyDescent="0.2">
      <c r="A1048" s="17"/>
      <c r="B1048" s="95"/>
      <c r="C1048" s="96"/>
      <c r="D1048" s="103"/>
      <c r="E1048" s="111"/>
      <c r="F1048" s="98"/>
      <c r="G1048" s="98"/>
      <c r="H1048" s="99"/>
      <c r="I1048" s="106"/>
      <c r="J1048" s="103"/>
      <c r="K1048" s="97"/>
      <c r="L1048" s="110"/>
      <c r="M1048" s="100"/>
    </row>
    <row r="1049" spans="1:13" ht="16" x14ac:dyDescent="0.2">
      <c r="A1049" s="17"/>
      <c r="B1049" s="95"/>
      <c r="C1049" s="96"/>
      <c r="D1049" s="103"/>
      <c r="E1049" s="111"/>
      <c r="F1049" s="98"/>
      <c r="G1049" s="98"/>
      <c r="H1049" s="99"/>
      <c r="I1049" s="106"/>
      <c r="J1049" s="103"/>
      <c r="K1049" s="97"/>
      <c r="L1049" s="110"/>
      <c r="M1049" s="100"/>
    </row>
    <row r="1050" spans="1:13" ht="16" x14ac:dyDescent="0.2">
      <c r="A1050" s="17"/>
      <c r="B1050" s="95"/>
      <c r="C1050" s="96"/>
      <c r="D1050" s="103"/>
      <c r="E1050" s="111"/>
      <c r="F1050" s="98"/>
      <c r="G1050" s="98"/>
      <c r="H1050" s="99"/>
      <c r="I1050" s="106"/>
      <c r="J1050" s="103"/>
      <c r="K1050" s="97"/>
      <c r="L1050" s="110"/>
      <c r="M1050" s="100"/>
    </row>
    <row r="1051" spans="1:13" ht="16" x14ac:dyDescent="0.2">
      <c r="A1051" s="17"/>
      <c r="B1051" s="95"/>
      <c r="C1051" s="96"/>
      <c r="D1051" s="103"/>
      <c r="E1051" s="111"/>
      <c r="F1051" s="98"/>
      <c r="G1051" s="98"/>
      <c r="H1051" s="99"/>
      <c r="I1051" s="106"/>
      <c r="J1051" s="103"/>
      <c r="K1051" s="97"/>
      <c r="L1051" s="110"/>
      <c r="M1051" s="100"/>
    </row>
    <row r="1052" spans="1:13" ht="16" x14ac:dyDescent="0.2">
      <c r="A1052" s="17"/>
      <c r="B1052" s="95"/>
      <c r="C1052" s="96"/>
      <c r="D1052" s="103"/>
      <c r="E1052" s="111"/>
      <c r="F1052" s="98"/>
      <c r="G1052" s="98"/>
      <c r="H1052" s="99"/>
      <c r="I1052" s="106"/>
      <c r="J1052" s="103"/>
      <c r="K1052" s="97"/>
      <c r="L1052" s="110"/>
      <c r="M1052" s="100"/>
    </row>
    <row r="1053" spans="1:13" ht="16" x14ac:dyDescent="0.2">
      <c r="A1053" s="17"/>
      <c r="B1053" s="95"/>
      <c r="C1053" s="96"/>
      <c r="D1053" s="103"/>
      <c r="E1053" s="111"/>
      <c r="F1053" s="98"/>
      <c r="G1053" s="98"/>
      <c r="H1053" s="99"/>
      <c r="I1053" s="106"/>
      <c r="J1053" s="103"/>
      <c r="K1053" s="97"/>
      <c r="L1053" s="110"/>
      <c r="M1053" s="100"/>
    </row>
    <row r="1054" spans="1:13" ht="16" x14ac:dyDescent="0.2">
      <c r="A1054" s="17"/>
      <c r="B1054" s="95"/>
      <c r="C1054" s="96"/>
      <c r="D1054" s="103"/>
      <c r="E1054" s="111"/>
      <c r="F1054" s="98"/>
      <c r="G1054" s="98"/>
      <c r="H1054" s="99"/>
      <c r="I1054" s="106"/>
      <c r="J1054" s="103"/>
      <c r="K1054" s="97"/>
      <c r="L1054" s="110"/>
      <c r="M1054" s="100"/>
    </row>
    <row r="1055" spans="1:13" ht="16" x14ac:dyDescent="0.2">
      <c r="A1055" s="17"/>
      <c r="B1055" s="95"/>
      <c r="C1055" s="96"/>
      <c r="D1055" s="103"/>
      <c r="E1055" s="111"/>
      <c r="F1055" s="98"/>
      <c r="G1055" s="98"/>
      <c r="H1055" s="99"/>
      <c r="I1055" s="106"/>
      <c r="J1055" s="103"/>
      <c r="K1055" s="97"/>
      <c r="L1055" s="110"/>
      <c r="M1055" s="100"/>
    </row>
    <row r="1056" spans="1:13" ht="16" x14ac:dyDescent="0.2">
      <c r="A1056" s="17"/>
      <c r="B1056" s="95"/>
      <c r="C1056" s="96"/>
      <c r="D1056" s="103"/>
      <c r="E1056" s="111"/>
      <c r="F1056" s="98"/>
      <c r="G1056" s="98"/>
      <c r="H1056" s="99"/>
      <c r="I1056" s="106"/>
      <c r="J1056" s="103"/>
      <c r="K1056" s="97"/>
      <c r="L1056" s="110"/>
      <c r="M1056" s="100"/>
    </row>
    <row r="1057" spans="1:13" ht="16" x14ac:dyDescent="0.2">
      <c r="A1057" s="17"/>
      <c r="B1057" s="95"/>
      <c r="C1057" s="96"/>
      <c r="D1057" s="103"/>
      <c r="E1057" s="111"/>
      <c r="F1057" s="98"/>
      <c r="G1057" s="98"/>
      <c r="H1057" s="99"/>
      <c r="I1057" s="106"/>
      <c r="J1057" s="103"/>
      <c r="K1057" s="97"/>
      <c r="L1057" s="110"/>
      <c r="M1057" s="100"/>
    </row>
    <row r="1058" spans="1:13" ht="16" x14ac:dyDescent="0.2">
      <c r="A1058" s="17"/>
      <c r="B1058" s="95"/>
      <c r="C1058" s="96"/>
      <c r="D1058" s="103"/>
      <c r="E1058" s="111"/>
      <c r="F1058" s="98"/>
      <c r="G1058" s="98"/>
      <c r="H1058" s="99"/>
      <c r="I1058" s="106"/>
      <c r="J1058" s="103"/>
      <c r="K1058" s="97"/>
      <c r="L1058" s="110"/>
      <c r="M1058" s="100"/>
    </row>
    <row r="1059" spans="1:13" ht="16" x14ac:dyDescent="0.2">
      <c r="A1059" s="17"/>
      <c r="B1059" s="95"/>
      <c r="C1059" s="96"/>
      <c r="D1059" s="103"/>
      <c r="E1059" s="111"/>
      <c r="F1059" s="98"/>
      <c r="G1059" s="98"/>
      <c r="H1059" s="99"/>
      <c r="I1059" s="106"/>
      <c r="J1059" s="103"/>
      <c r="K1059" s="97"/>
      <c r="L1059" s="110"/>
      <c r="M1059" s="100"/>
    </row>
    <row r="1060" spans="1:13" ht="16" x14ac:dyDescent="0.2">
      <c r="A1060" s="17"/>
      <c r="B1060" s="95"/>
      <c r="C1060" s="96"/>
      <c r="D1060" s="103"/>
      <c r="E1060" s="111"/>
      <c r="F1060" s="98"/>
      <c r="G1060" s="98"/>
      <c r="H1060" s="99"/>
      <c r="I1060" s="106"/>
      <c r="J1060" s="103"/>
      <c r="K1060" s="97"/>
      <c r="L1060" s="110"/>
      <c r="M1060" s="100"/>
    </row>
    <row r="1061" spans="1:13" ht="16" x14ac:dyDescent="0.2">
      <c r="A1061" s="17"/>
      <c r="B1061" s="95"/>
      <c r="C1061" s="96"/>
      <c r="D1061" s="103"/>
      <c r="E1061" s="111"/>
      <c r="F1061" s="98"/>
      <c r="G1061" s="98"/>
      <c r="H1061" s="99"/>
      <c r="I1061" s="106"/>
      <c r="J1061" s="103"/>
      <c r="K1061" s="97"/>
      <c r="L1061" s="110"/>
      <c r="M1061" s="100"/>
    </row>
    <row r="1062" spans="1:13" ht="16" x14ac:dyDescent="0.2">
      <c r="A1062" s="17"/>
      <c r="B1062" s="95"/>
      <c r="C1062" s="96"/>
      <c r="D1062" s="103"/>
      <c r="E1062" s="111"/>
      <c r="F1062" s="98"/>
      <c r="G1062" s="98"/>
      <c r="H1062" s="99"/>
      <c r="I1062" s="106"/>
      <c r="J1062" s="103"/>
      <c r="K1062" s="97"/>
      <c r="L1062" s="110"/>
      <c r="M1062" s="100"/>
    </row>
    <row r="1063" spans="1:13" ht="16" x14ac:dyDescent="0.2">
      <c r="A1063" s="17"/>
      <c r="B1063" s="95"/>
      <c r="C1063" s="96"/>
      <c r="D1063" s="103"/>
      <c r="E1063" s="111"/>
      <c r="F1063" s="98"/>
      <c r="G1063" s="98"/>
      <c r="H1063" s="99"/>
      <c r="I1063" s="106"/>
      <c r="J1063" s="103"/>
      <c r="K1063" s="97"/>
      <c r="L1063" s="110"/>
      <c r="M1063" s="100"/>
    </row>
    <row r="1064" spans="1:13" ht="16" x14ac:dyDescent="0.2">
      <c r="A1064" s="17"/>
      <c r="B1064" s="95"/>
      <c r="C1064" s="96"/>
      <c r="D1064" s="103"/>
      <c r="E1064" s="111"/>
      <c r="F1064" s="98"/>
      <c r="G1064" s="98"/>
      <c r="H1064" s="99"/>
      <c r="I1064" s="106"/>
      <c r="J1064" s="103"/>
      <c r="K1064" s="97"/>
      <c r="L1064" s="110"/>
      <c r="M1064" s="100"/>
    </row>
    <row r="1065" spans="1:13" ht="16" x14ac:dyDescent="0.2">
      <c r="A1065" s="17"/>
      <c r="B1065" s="95"/>
      <c r="C1065" s="96"/>
      <c r="D1065" s="103"/>
      <c r="E1065" s="111"/>
      <c r="F1065" s="98"/>
      <c r="G1065" s="98"/>
      <c r="H1065" s="99"/>
      <c r="I1065" s="106"/>
      <c r="J1065" s="103"/>
      <c r="K1065" s="97"/>
      <c r="L1065" s="110"/>
      <c r="M1065" s="100"/>
    </row>
    <row r="1066" spans="1:13" ht="16" x14ac:dyDescent="0.2">
      <c r="A1066" s="17"/>
      <c r="B1066" s="95"/>
      <c r="C1066" s="96"/>
      <c r="D1066" s="103"/>
      <c r="E1066" s="111"/>
      <c r="F1066" s="98"/>
      <c r="G1066" s="98"/>
      <c r="H1066" s="99"/>
      <c r="I1066" s="106"/>
      <c r="J1066" s="103"/>
      <c r="K1066" s="97"/>
      <c r="L1066" s="110"/>
      <c r="M1066" s="100"/>
    </row>
    <row r="1067" spans="1:13" ht="16" x14ac:dyDescent="0.2">
      <c r="A1067" s="17"/>
      <c r="B1067" s="95"/>
      <c r="C1067" s="96"/>
      <c r="D1067" s="103"/>
      <c r="E1067" s="111"/>
      <c r="F1067" s="98"/>
      <c r="G1067" s="98"/>
      <c r="H1067" s="99"/>
      <c r="I1067" s="106"/>
      <c r="J1067" s="103"/>
      <c r="K1067" s="97"/>
      <c r="L1067" s="110"/>
      <c r="M1067" s="100"/>
    </row>
    <row r="1068" spans="1:13" ht="16" x14ac:dyDescent="0.2">
      <c r="A1068" s="17"/>
      <c r="B1068" s="95"/>
      <c r="C1068" s="96"/>
      <c r="D1068" s="103"/>
      <c r="E1068" s="111"/>
      <c r="F1068" s="98"/>
      <c r="G1068" s="98"/>
      <c r="H1068" s="99"/>
      <c r="I1068" s="106"/>
      <c r="J1068" s="103"/>
      <c r="K1068" s="97"/>
      <c r="L1068" s="110"/>
      <c r="M1068" s="100"/>
    </row>
    <row r="1069" spans="1:13" ht="16" x14ac:dyDescent="0.2">
      <c r="A1069" s="17"/>
      <c r="B1069" s="95"/>
      <c r="C1069" s="96"/>
      <c r="D1069" s="103"/>
      <c r="E1069" s="111"/>
      <c r="F1069" s="98"/>
      <c r="G1069" s="98"/>
      <c r="H1069" s="99"/>
      <c r="I1069" s="106"/>
      <c r="J1069" s="103"/>
      <c r="K1069" s="97"/>
      <c r="L1069" s="110"/>
      <c r="M1069" s="100"/>
    </row>
    <row r="1070" spans="1:13" ht="16" x14ac:dyDescent="0.2">
      <c r="A1070" s="17"/>
      <c r="B1070" s="95"/>
      <c r="C1070" s="96"/>
      <c r="D1070" s="103"/>
      <c r="E1070" s="111"/>
      <c r="F1070" s="98"/>
      <c r="G1070" s="98"/>
      <c r="H1070" s="99"/>
      <c r="I1070" s="106"/>
      <c r="J1070" s="103"/>
      <c r="K1070" s="97"/>
      <c r="L1070" s="110"/>
      <c r="M1070" s="100"/>
    </row>
    <row r="1071" spans="1:13" ht="16" x14ac:dyDescent="0.2">
      <c r="A1071" s="17"/>
      <c r="B1071" s="95"/>
      <c r="C1071" s="96"/>
      <c r="D1071" s="103"/>
      <c r="E1071" s="111"/>
      <c r="F1071" s="98"/>
      <c r="G1071" s="98"/>
      <c r="H1071" s="99"/>
      <c r="I1071" s="106"/>
      <c r="J1071" s="103"/>
      <c r="K1071" s="97"/>
      <c r="L1071" s="110"/>
      <c r="M1071" s="100"/>
    </row>
    <row r="1072" spans="1:13" ht="16" x14ac:dyDescent="0.2">
      <c r="A1072" s="17"/>
      <c r="B1072" s="95"/>
      <c r="C1072" s="96"/>
      <c r="D1072" s="103"/>
      <c r="E1072" s="111"/>
      <c r="F1072" s="98"/>
      <c r="G1072" s="98"/>
      <c r="H1072" s="99"/>
      <c r="I1072" s="106"/>
      <c r="J1072" s="103"/>
      <c r="K1072" s="97"/>
      <c r="L1072" s="110"/>
      <c r="M1072" s="100"/>
    </row>
    <row r="1073" spans="1:13" ht="16" x14ac:dyDescent="0.2">
      <c r="A1073" s="17"/>
      <c r="B1073" s="95"/>
      <c r="C1073" s="96"/>
      <c r="D1073" s="103"/>
      <c r="E1073" s="111"/>
      <c r="F1073" s="98"/>
      <c r="G1073" s="98"/>
      <c r="H1073" s="99"/>
      <c r="I1073" s="106"/>
      <c r="J1073" s="103"/>
      <c r="K1073" s="97"/>
      <c r="L1073" s="110"/>
      <c r="M1073" s="100"/>
    </row>
    <row r="1074" spans="1:13" ht="16" x14ac:dyDescent="0.2">
      <c r="A1074" s="17"/>
      <c r="B1074" s="95"/>
      <c r="C1074" s="96"/>
      <c r="D1074" s="103"/>
      <c r="E1074" s="111"/>
      <c r="F1074" s="98"/>
      <c r="G1074" s="98"/>
      <c r="H1074" s="99"/>
      <c r="I1074" s="106"/>
      <c r="J1074" s="103"/>
      <c r="K1074" s="97"/>
      <c r="L1074" s="110"/>
      <c r="M1074" s="100"/>
    </row>
    <row r="1075" spans="1:13" ht="16" x14ac:dyDescent="0.2">
      <c r="A1075" s="17"/>
      <c r="B1075" s="95"/>
      <c r="C1075" s="96"/>
      <c r="D1075" s="103"/>
      <c r="E1075" s="111"/>
      <c r="F1075" s="98"/>
      <c r="G1075" s="98"/>
      <c r="H1075" s="99"/>
      <c r="I1075" s="106"/>
      <c r="J1075" s="103"/>
      <c r="K1075" s="97"/>
      <c r="L1075" s="110"/>
      <c r="M1075" s="100"/>
    </row>
    <row r="1076" spans="1:13" ht="16" x14ac:dyDescent="0.2">
      <c r="A1076" s="17"/>
      <c r="B1076" s="95"/>
      <c r="C1076" s="96"/>
      <c r="D1076" s="103"/>
      <c r="E1076" s="111"/>
      <c r="F1076" s="98"/>
      <c r="G1076" s="98"/>
      <c r="H1076" s="99"/>
      <c r="I1076" s="106"/>
      <c r="J1076" s="103"/>
      <c r="K1076" s="97"/>
      <c r="L1076" s="110"/>
      <c r="M1076" s="100"/>
    </row>
    <row r="1077" spans="1:13" ht="16" x14ac:dyDescent="0.2">
      <c r="A1077" s="17"/>
      <c r="B1077" s="95"/>
      <c r="C1077" s="96"/>
      <c r="D1077" s="103"/>
      <c r="E1077" s="111"/>
      <c r="F1077" s="98"/>
      <c r="G1077" s="98"/>
      <c r="H1077" s="99"/>
      <c r="I1077" s="106"/>
      <c r="J1077" s="103"/>
      <c r="K1077" s="97"/>
      <c r="L1077" s="110"/>
      <c r="M1077" s="100"/>
    </row>
    <row r="1078" spans="1:13" ht="16" x14ac:dyDescent="0.2">
      <c r="A1078" s="17"/>
      <c r="B1078" s="95"/>
      <c r="C1078" s="96"/>
      <c r="D1078" s="103"/>
      <c r="E1078" s="111"/>
      <c r="F1078" s="98"/>
      <c r="G1078" s="98"/>
      <c r="H1078" s="99"/>
      <c r="I1078" s="106"/>
      <c r="J1078" s="103"/>
      <c r="K1078" s="97"/>
      <c r="L1078" s="110"/>
      <c r="M1078" s="100"/>
    </row>
    <row r="1079" spans="1:13" ht="16" x14ac:dyDescent="0.2">
      <c r="A1079" s="17"/>
      <c r="B1079" s="95"/>
      <c r="C1079" s="96"/>
      <c r="D1079" s="103"/>
      <c r="E1079" s="111"/>
      <c r="F1079" s="98"/>
      <c r="G1079" s="98"/>
      <c r="H1079" s="99"/>
      <c r="I1079" s="106"/>
      <c r="J1079" s="103"/>
      <c r="K1079" s="97"/>
      <c r="L1079" s="110"/>
      <c r="M1079" s="100"/>
    </row>
    <row r="1080" spans="1:13" ht="16" x14ac:dyDescent="0.2">
      <c r="A1080" s="17"/>
      <c r="B1080" s="95"/>
      <c r="C1080" s="96"/>
      <c r="D1080" s="103"/>
      <c r="E1080" s="111"/>
      <c r="F1080" s="98"/>
      <c r="G1080" s="98"/>
      <c r="H1080" s="99"/>
      <c r="I1080" s="106"/>
      <c r="J1080" s="103"/>
      <c r="K1080" s="97"/>
      <c r="L1080" s="110"/>
      <c r="M1080" s="100"/>
    </row>
    <row r="1081" spans="1:13" ht="16" x14ac:dyDescent="0.2">
      <c r="A1081" s="17"/>
      <c r="B1081" s="95"/>
      <c r="C1081" s="96"/>
      <c r="D1081" s="103"/>
      <c r="E1081" s="111"/>
      <c r="F1081" s="98"/>
      <c r="G1081" s="98"/>
      <c r="H1081" s="99"/>
      <c r="I1081" s="106"/>
      <c r="J1081" s="103"/>
      <c r="K1081" s="97"/>
      <c r="L1081" s="110"/>
      <c r="M1081" s="100"/>
    </row>
    <row r="1082" spans="1:13" ht="16" x14ac:dyDescent="0.2">
      <c r="A1082" s="17"/>
      <c r="B1082" s="95"/>
      <c r="C1082" s="96"/>
      <c r="D1082" s="103"/>
      <c r="E1082" s="111"/>
      <c r="F1082" s="98"/>
      <c r="G1082" s="98"/>
      <c r="H1082" s="99"/>
      <c r="I1082" s="106"/>
      <c r="J1082" s="103"/>
      <c r="K1082" s="97"/>
      <c r="L1082" s="110"/>
      <c r="M1082" s="100"/>
    </row>
    <row r="1083" spans="1:13" ht="16" x14ac:dyDescent="0.2">
      <c r="A1083" s="17"/>
      <c r="B1083" s="95"/>
      <c r="C1083" s="96"/>
      <c r="D1083" s="103"/>
      <c r="E1083" s="111"/>
      <c r="F1083" s="98"/>
      <c r="G1083" s="98"/>
      <c r="H1083" s="99"/>
      <c r="I1083" s="106"/>
      <c r="J1083" s="103"/>
      <c r="K1083" s="97"/>
      <c r="L1083" s="110"/>
      <c r="M1083" s="100"/>
    </row>
    <row r="1084" spans="1:13" ht="16" x14ac:dyDescent="0.2">
      <c r="A1084" s="17"/>
      <c r="B1084" s="95"/>
      <c r="C1084" s="96"/>
      <c r="D1084" s="103"/>
      <c r="E1084" s="111"/>
      <c r="F1084" s="98"/>
      <c r="G1084" s="98"/>
      <c r="H1084" s="99"/>
      <c r="I1084" s="106"/>
      <c r="J1084" s="103"/>
      <c r="K1084" s="97"/>
      <c r="L1084" s="110"/>
      <c r="M1084" s="100"/>
    </row>
    <row r="1085" spans="1:13" ht="16" x14ac:dyDescent="0.2">
      <c r="A1085" s="17"/>
      <c r="B1085" s="95"/>
      <c r="C1085" s="96"/>
      <c r="D1085" s="103"/>
      <c r="E1085" s="111"/>
      <c r="F1085" s="98"/>
      <c r="G1085" s="98"/>
      <c r="H1085" s="99"/>
      <c r="I1085" s="106"/>
      <c r="J1085" s="103"/>
      <c r="K1085" s="97"/>
      <c r="L1085" s="110"/>
      <c r="M1085" s="100"/>
    </row>
    <row r="1086" spans="1:13" ht="16" x14ac:dyDescent="0.2">
      <c r="A1086" s="17"/>
      <c r="B1086" s="95"/>
      <c r="C1086" s="96"/>
      <c r="D1086" s="103"/>
      <c r="E1086" s="111"/>
      <c r="F1086" s="98"/>
      <c r="G1086" s="98"/>
      <c r="H1086" s="99"/>
      <c r="I1086" s="106"/>
      <c r="J1086" s="103"/>
      <c r="K1086" s="97"/>
      <c r="L1086" s="110"/>
      <c r="M1086" s="100"/>
    </row>
    <row r="1087" spans="1:13" ht="16" x14ac:dyDescent="0.2">
      <c r="A1087" s="17"/>
      <c r="B1087" s="95"/>
      <c r="C1087" s="96"/>
      <c r="D1087" s="103"/>
      <c r="E1087" s="111"/>
      <c r="F1087" s="98"/>
      <c r="G1087" s="98"/>
      <c r="H1087" s="99"/>
      <c r="I1087" s="106"/>
      <c r="J1087" s="103"/>
      <c r="K1087" s="97"/>
      <c r="L1087" s="110"/>
      <c r="M1087" s="100"/>
    </row>
    <row r="1088" spans="1:13" ht="16" x14ac:dyDescent="0.2">
      <c r="A1088" s="17"/>
      <c r="B1088" s="95"/>
      <c r="C1088" s="96"/>
      <c r="D1088" s="103"/>
      <c r="E1088" s="111"/>
      <c r="F1088" s="98"/>
      <c r="G1088" s="98"/>
      <c r="H1088" s="99"/>
      <c r="I1088" s="106"/>
      <c r="J1088" s="103"/>
      <c r="K1088" s="97"/>
      <c r="L1088" s="110"/>
      <c r="M1088" s="100"/>
    </row>
    <row r="1089" spans="1:13" ht="16" x14ac:dyDescent="0.2">
      <c r="A1089" s="17"/>
      <c r="B1089" s="95"/>
      <c r="C1089" s="96"/>
      <c r="D1089" s="103"/>
      <c r="E1089" s="111"/>
      <c r="F1089" s="98"/>
      <c r="G1089" s="98"/>
      <c r="H1089" s="99"/>
      <c r="I1089" s="106"/>
      <c r="J1089" s="103"/>
      <c r="K1089" s="97"/>
      <c r="L1089" s="110"/>
      <c r="M1089" s="100"/>
    </row>
    <row r="1090" spans="1:13" ht="16" x14ac:dyDescent="0.2">
      <c r="A1090" s="17"/>
      <c r="B1090" s="95"/>
      <c r="C1090" s="96"/>
      <c r="D1090" s="103"/>
      <c r="E1090" s="111"/>
      <c r="F1090" s="98"/>
      <c r="G1090" s="98"/>
      <c r="H1090" s="99"/>
      <c r="I1090" s="106"/>
      <c r="J1090" s="103"/>
      <c r="K1090" s="97"/>
      <c r="L1090" s="110"/>
      <c r="M1090" s="100"/>
    </row>
    <row r="1091" spans="1:13" ht="16" x14ac:dyDescent="0.2">
      <c r="A1091" s="17"/>
      <c r="B1091" s="95"/>
      <c r="C1091" s="96"/>
      <c r="D1091" s="103"/>
      <c r="E1091" s="111"/>
      <c r="F1091" s="98"/>
      <c r="G1091" s="98"/>
      <c r="H1091" s="99"/>
      <c r="I1091" s="106"/>
      <c r="J1091" s="103"/>
      <c r="K1091" s="97"/>
      <c r="L1091" s="110"/>
      <c r="M1091" s="100"/>
    </row>
    <row r="1092" spans="1:13" ht="16" x14ac:dyDescent="0.2">
      <c r="A1092" s="17"/>
      <c r="B1092" s="95"/>
      <c r="C1092" s="96"/>
      <c r="D1092" s="103"/>
      <c r="E1092" s="111"/>
      <c r="F1092" s="98"/>
      <c r="G1092" s="98"/>
      <c r="H1092" s="99"/>
      <c r="I1092" s="106"/>
      <c r="J1092" s="103"/>
      <c r="K1092" s="97"/>
      <c r="L1092" s="110"/>
      <c r="M1092" s="100"/>
    </row>
    <row r="1093" spans="1:13" ht="16" x14ac:dyDescent="0.2">
      <c r="A1093" s="17"/>
      <c r="B1093" s="95"/>
      <c r="C1093" s="96"/>
      <c r="D1093" s="103"/>
      <c r="E1093" s="111"/>
      <c r="F1093" s="98"/>
      <c r="G1093" s="98"/>
      <c r="H1093" s="99"/>
      <c r="I1093" s="106"/>
      <c r="J1093" s="103"/>
      <c r="K1093" s="97"/>
      <c r="L1093" s="110"/>
      <c r="M1093" s="100"/>
    </row>
    <row r="1094" spans="1:13" ht="16" x14ac:dyDescent="0.2">
      <c r="A1094" s="17"/>
      <c r="B1094" s="95"/>
      <c r="C1094" s="96"/>
      <c r="D1094" s="103"/>
      <c r="E1094" s="111"/>
      <c r="F1094" s="98"/>
      <c r="G1094" s="98"/>
      <c r="H1094" s="99"/>
      <c r="I1094" s="106"/>
      <c r="J1094" s="103"/>
      <c r="K1094" s="97"/>
      <c r="L1094" s="110"/>
      <c r="M1094" s="100"/>
    </row>
    <row r="1095" spans="1:13" ht="16" x14ac:dyDescent="0.2">
      <c r="A1095" s="17"/>
      <c r="B1095" s="95"/>
      <c r="C1095" s="96"/>
      <c r="D1095" s="103"/>
      <c r="E1095" s="111"/>
      <c r="F1095" s="98"/>
      <c r="G1095" s="98"/>
      <c r="H1095" s="99"/>
      <c r="I1095" s="106"/>
      <c r="J1095" s="103"/>
      <c r="K1095" s="97"/>
      <c r="L1095" s="110"/>
      <c r="M1095" s="100"/>
    </row>
    <row r="1096" spans="1:13" ht="16" x14ac:dyDescent="0.2">
      <c r="A1096" s="17"/>
      <c r="B1096" s="95"/>
      <c r="C1096" s="96"/>
      <c r="D1096" s="103"/>
      <c r="E1096" s="111"/>
      <c r="F1096" s="98"/>
      <c r="G1096" s="98"/>
      <c r="H1096" s="99"/>
      <c r="I1096" s="106"/>
      <c r="J1096" s="103"/>
      <c r="K1096" s="97"/>
      <c r="L1096" s="110"/>
      <c r="M1096" s="100"/>
    </row>
    <row r="1097" spans="1:13" ht="16" x14ac:dyDescent="0.2">
      <c r="A1097" s="17"/>
      <c r="B1097" s="95"/>
      <c r="C1097" s="96"/>
      <c r="D1097" s="103"/>
      <c r="E1097" s="111"/>
      <c r="F1097" s="98"/>
      <c r="G1097" s="98"/>
      <c r="H1097" s="99"/>
      <c r="I1097" s="106"/>
      <c r="J1097" s="103"/>
      <c r="K1097" s="97"/>
      <c r="L1097" s="110"/>
      <c r="M1097" s="100"/>
    </row>
    <row r="1098" spans="1:13" ht="16" x14ac:dyDescent="0.2">
      <c r="A1098" s="17"/>
      <c r="B1098" s="95"/>
      <c r="C1098" s="96"/>
      <c r="D1098" s="103"/>
      <c r="E1098" s="111"/>
      <c r="F1098" s="98"/>
      <c r="G1098" s="98"/>
      <c r="H1098" s="99"/>
      <c r="I1098" s="106"/>
      <c r="J1098" s="103"/>
      <c r="K1098" s="97"/>
      <c r="L1098" s="110"/>
      <c r="M1098" s="100"/>
    </row>
    <row r="1099" spans="1:13" ht="16" x14ac:dyDescent="0.2">
      <c r="A1099" s="17"/>
      <c r="B1099" s="95"/>
      <c r="C1099" s="96"/>
      <c r="D1099" s="103"/>
      <c r="E1099" s="111"/>
      <c r="F1099" s="98"/>
      <c r="G1099" s="98"/>
      <c r="H1099" s="99"/>
      <c r="I1099" s="106"/>
      <c r="J1099" s="103"/>
      <c r="K1099" s="97"/>
      <c r="L1099" s="110"/>
      <c r="M1099" s="100"/>
    </row>
    <row r="1100" spans="1:13" ht="16" x14ac:dyDescent="0.2">
      <c r="A1100" s="17"/>
      <c r="B1100" s="95"/>
      <c r="C1100" s="96"/>
      <c r="D1100" s="103"/>
      <c r="E1100" s="111"/>
      <c r="F1100" s="98"/>
      <c r="G1100" s="98"/>
      <c r="H1100" s="99"/>
      <c r="I1100" s="106"/>
      <c r="J1100" s="103"/>
      <c r="K1100" s="97"/>
      <c r="L1100" s="110"/>
      <c r="M1100" s="100"/>
    </row>
    <row r="1101" spans="1:13" ht="16" x14ac:dyDescent="0.2">
      <c r="A1101" s="17"/>
      <c r="B1101" s="95"/>
      <c r="C1101" s="96"/>
      <c r="D1101" s="103"/>
      <c r="E1101" s="111"/>
      <c r="F1101" s="98"/>
      <c r="G1101" s="98"/>
      <c r="H1101" s="99"/>
      <c r="I1101" s="106"/>
      <c r="J1101" s="103"/>
      <c r="K1101" s="97"/>
      <c r="L1101" s="110"/>
      <c r="M1101" s="100"/>
    </row>
    <row r="1102" spans="1:13" ht="16" x14ac:dyDescent="0.2">
      <c r="A1102" s="17"/>
      <c r="B1102" s="95"/>
      <c r="C1102" s="96"/>
      <c r="D1102" s="103"/>
      <c r="E1102" s="111"/>
      <c r="F1102" s="98"/>
      <c r="G1102" s="98"/>
      <c r="H1102" s="99"/>
      <c r="I1102" s="106"/>
      <c r="J1102" s="103"/>
      <c r="K1102" s="97"/>
      <c r="L1102" s="110"/>
      <c r="M1102" s="100"/>
    </row>
    <row r="1103" spans="1:13" ht="16" x14ac:dyDescent="0.2">
      <c r="A1103" s="17"/>
      <c r="B1103" s="95"/>
      <c r="C1103" s="96"/>
      <c r="D1103" s="103"/>
      <c r="E1103" s="111"/>
      <c r="F1103" s="98"/>
      <c r="G1103" s="98"/>
      <c r="H1103" s="99"/>
      <c r="I1103" s="106"/>
      <c r="J1103" s="103"/>
      <c r="K1103" s="97"/>
      <c r="L1103" s="110"/>
      <c r="M1103" s="100"/>
    </row>
    <row r="1104" spans="1:13" ht="16" x14ac:dyDescent="0.2">
      <c r="A1104" s="17"/>
      <c r="B1104" s="95"/>
      <c r="C1104" s="96"/>
      <c r="D1104" s="103"/>
      <c r="E1104" s="111"/>
      <c r="F1104" s="98"/>
      <c r="G1104" s="98"/>
      <c r="H1104" s="99"/>
      <c r="I1104" s="106"/>
      <c r="J1104" s="103"/>
      <c r="K1104" s="97"/>
      <c r="L1104" s="110"/>
      <c r="M1104" s="100"/>
    </row>
    <row r="1105" spans="1:13" ht="16" x14ac:dyDescent="0.2">
      <c r="A1105" s="17"/>
      <c r="B1105" s="95"/>
      <c r="C1105" s="96"/>
      <c r="D1105" s="103"/>
      <c r="E1105" s="111"/>
      <c r="F1105" s="98"/>
      <c r="G1105" s="98"/>
      <c r="H1105" s="99"/>
      <c r="I1105" s="106"/>
      <c r="J1105" s="103"/>
      <c r="K1105" s="97"/>
      <c r="L1105" s="110"/>
      <c r="M1105" s="100"/>
    </row>
    <row r="1106" spans="1:13" ht="16" x14ac:dyDescent="0.2">
      <c r="A1106" s="17"/>
      <c r="B1106" s="95"/>
      <c r="C1106" s="96"/>
      <c r="D1106" s="103"/>
      <c r="E1106" s="111"/>
      <c r="F1106" s="98"/>
      <c r="G1106" s="98"/>
      <c r="H1106" s="99"/>
      <c r="I1106" s="106"/>
      <c r="J1106" s="103"/>
      <c r="K1106" s="97"/>
      <c r="L1106" s="110"/>
      <c r="M1106" s="100"/>
    </row>
    <row r="1107" spans="1:13" ht="16" x14ac:dyDescent="0.2">
      <c r="A1107" s="17"/>
      <c r="B1107" s="95"/>
      <c r="C1107" s="96"/>
      <c r="D1107" s="103"/>
      <c r="E1107" s="111"/>
      <c r="F1107" s="98"/>
      <c r="G1107" s="98"/>
      <c r="H1107" s="99"/>
      <c r="I1107" s="106"/>
      <c r="J1107" s="103"/>
      <c r="K1107" s="97"/>
      <c r="L1107" s="110"/>
      <c r="M1107" s="100"/>
    </row>
    <row r="1108" spans="1:13" ht="16" x14ac:dyDescent="0.2">
      <c r="A1108" s="17"/>
      <c r="B1108" s="95"/>
      <c r="C1108" s="96"/>
      <c r="D1108" s="103"/>
      <c r="E1108" s="111"/>
      <c r="F1108" s="98"/>
      <c r="G1108" s="98"/>
      <c r="H1108" s="99"/>
      <c r="I1108" s="106"/>
      <c r="J1108" s="103"/>
      <c r="K1108" s="97"/>
      <c r="L1108" s="110"/>
      <c r="M1108" s="100"/>
    </row>
    <row r="1109" spans="1:13" ht="16" x14ac:dyDescent="0.2">
      <c r="A1109" s="17"/>
      <c r="B1109" s="95"/>
      <c r="C1109" s="96"/>
      <c r="D1109" s="103"/>
      <c r="E1109" s="111"/>
      <c r="F1109" s="98"/>
      <c r="G1109" s="98"/>
      <c r="H1109" s="99"/>
      <c r="I1109" s="106"/>
      <c r="J1109" s="103"/>
      <c r="K1109" s="97"/>
      <c r="L1109" s="110"/>
      <c r="M1109" s="100"/>
    </row>
    <row r="1110" spans="1:13" ht="16" x14ac:dyDescent="0.2">
      <c r="A1110" s="17"/>
      <c r="B1110" s="95"/>
      <c r="C1110" s="96"/>
      <c r="D1110" s="103"/>
      <c r="E1110" s="111"/>
      <c r="F1110" s="98"/>
      <c r="G1110" s="98"/>
      <c r="H1110" s="99"/>
      <c r="I1110" s="106"/>
      <c r="J1110" s="103"/>
      <c r="K1110" s="97"/>
      <c r="L1110" s="110"/>
      <c r="M1110" s="100"/>
    </row>
    <row r="1111" spans="1:13" ht="16" x14ac:dyDescent="0.2">
      <c r="A1111" s="17"/>
      <c r="B1111" s="95"/>
      <c r="C1111" s="96"/>
      <c r="D1111" s="103"/>
      <c r="E1111" s="111"/>
      <c r="F1111" s="98"/>
      <c r="G1111" s="98"/>
      <c r="H1111" s="99"/>
      <c r="I1111" s="106"/>
      <c r="J1111" s="103"/>
      <c r="K1111" s="97"/>
      <c r="L1111" s="110"/>
      <c r="M1111" s="100"/>
    </row>
    <row r="1112" spans="1:13" ht="16" x14ac:dyDescent="0.2">
      <c r="A1112" s="17"/>
      <c r="B1112" s="95"/>
      <c r="C1112" s="96"/>
      <c r="D1112" s="103"/>
      <c r="E1112" s="111"/>
      <c r="F1112" s="98"/>
      <c r="G1112" s="98"/>
      <c r="H1112" s="99"/>
      <c r="I1112" s="106"/>
      <c r="J1112" s="103"/>
      <c r="K1112" s="97"/>
      <c r="L1112" s="110"/>
      <c r="M1112" s="100"/>
    </row>
    <row r="1113" spans="1:13" ht="16" x14ac:dyDescent="0.2">
      <c r="A1113" s="17"/>
      <c r="B1113" s="95"/>
      <c r="C1113" s="96"/>
      <c r="D1113" s="103"/>
      <c r="E1113" s="111"/>
      <c r="F1113" s="98"/>
      <c r="G1113" s="98"/>
      <c r="H1113" s="99"/>
      <c r="I1113" s="106"/>
      <c r="J1113" s="103"/>
      <c r="K1113" s="97"/>
      <c r="L1113" s="110"/>
      <c r="M1113" s="100"/>
    </row>
    <row r="1114" spans="1:13" ht="16" x14ac:dyDescent="0.2">
      <c r="A1114" s="17"/>
      <c r="B1114" s="95"/>
      <c r="C1114" s="96"/>
      <c r="D1114" s="103"/>
      <c r="E1114" s="111"/>
      <c r="F1114" s="98"/>
      <c r="G1114" s="98"/>
      <c r="H1114" s="99"/>
      <c r="I1114" s="106"/>
      <c r="J1114" s="103"/>
      <c r="K1114" s="97"/>
      <c r="L1114" s="110"/>
      <c r="M1114" s="100"/>
    </row>
    <row r="1115" spans="1:13" ht="16" x14ac:dyDescent="0.2">
      <c r="A1115" s="17"/>
      <c r="B1115" s="95"/>
      <c r="C1115" s="96"/>
      <c r="D1115" s="103"/>
      <c r="E1115" s="111"/>
      <c r="F1115" s="98"/>
      <c r="G1115" s="98"/>
      <c r="H1115" s="99"/>
      <c r="I1115" s="106"/>
      <c r="J1115" s="103"/>
      <c r="K1115" s="97"/>
      <c r="L1115" s="110"/>
      <c r="M1115" s="100"/>
    </row>
    <row r="1116" spans="1:13" ht="16" x14ac:dyDescent="0.2">
      <c r="A1116" s="17"/>
      <c r="B1116" s="95"/>
      <c r="C1116" s="96"/>
      <c r="D1116" s="103"/>
      <c r="E1116" s="111"/>
      <c r="F1116" s="98"/>
      <c r="G1116" s="98"/>
      <c r="H1116" s="99"/>
      <c r="I1116" s="106"/>
      <c r="J1116" s="103"/>
      <c r="K1116" s="97"/>
      <c r="L1116" s="110"/>
      <c r="M1116" s="100"/>
    </row>
    <row r="1117" spans="1:13" ht="16" x14ac:dyDescent="0.2">
      <c r="A1117" s="17"/>
      <c r="B1117" s="95"/>
      <c r="C1117" s="96"/>
      <c r="D1117" s="103"/>
      <c r="E1117" s="111"/>
      <c r="F1117" s="98"/>
      <c r="G1117" s="98"/>
      <c r="H1117" s="99"/>
      <c r="I1117" s="106"/>
      <c r="J1117" s="103"/>
      <c r="K1117" s="97"/>
      <c r="L1117" s="110"/>
      <c r="M1117" s="100"/>
    </row>
    <row r="1118" spans="1:13" ht="16" x14ac:dyDescent="0.2">
      <c r="A1118" s="17"/>
      <c r="B1118" s="95"/>
      <c r="C1118" s="96"/>
      <c r="D1118" s="103"/>
      <c r="E1118" s="111"/>
      <c r="F1118" s="98"/>
      <c r="G1118" s="98"/>
      <c r="H1118" s="99"/>
      <c r="I1118" s="106"/>
      <c r="J1118" s="103"/>
      <c r="K1118" s="97"/>
      <c r="L1118" s="110"/>
      <c r="M1118" s="100"/>
    </row>
    <row r="1119" spans="1:13" ht="16" x14ac:dyDescent="0.2">
      <c r="A1119" s="17"/>
      <c r="B1119" s="95"/>
      <c r="C1119" s="96"/>
      <c r="D1119" s="103"/>
      <c r="E1119" s="111"/>
      <c r="F1119" s="98"/>
      <c r="G1119" s="98"/>
      <c r="H1119" s="99"/>
      <c r="I1119" s="106"/>
      <c r="J1119" s="103"/>
      <c r="K1119" s="97"/>
      <c r="L1119" s="110"/>
      <c r="M1119" s="100"/>
    </row>
    <row r="1120" spans="1:13" ht="16" x14ac:dyDescent="0.2">
      <c r="A1120" s="17"/>
      <c r="B1120" s="95"/>
      <c r="C1120" s="96"/>
      <c r="D1120" s="103"/>
      <c r="E1120" s="111"/>
      <c r="F1120" s="98"/>
      <c r="G1120" s="98"/>
      <c r="H1120" s="99"/>
      <c r="I1120" s="106"/>
      <c r="J1120" s="103"/>
      <c r="K1120" s="97"/>
      <c r="L1120" s="110"/>
      <c r="M1120" s="100"/>
    </row>
    <row r="1121" spans="1:13" ht="16" x14ac:dyDescent="0.2">
      <c r="A1121" s="17"/>
      <c r="B1121" s="95"/>
      <c r="C1121" s="96"/>
      <c r="D1121" s="103"/>
      <c r="E1121" s="111"/>
      <c r="F1121" s="98"/>
      <c r="G1121" s="98"/>
      <c r="H1121" s="99"/>
      <c r="I1121" s="106"/>
      <c r="J1121" s="103"/>
      <c r="K1121" s="97"/>
      <c r="L1121" s="110"/>
      <c r="M1121" s="100"/>
    </row>
    <row r="1122" spans="1:13" ht="16" x14ac:dyDescent="0.2">
      <c r="A1122" s="17"/>
      <c r="B1122" s="95"/>
      <c r="C1122" s="96"/>
      <c r="D1122" s="103"/>
      <c r="E1122" s="111"/>
      <c r="F1122" s="98"/>
      <c r="G1122" s="98"/>
      <c r="H1122" s="99"/>
      <c r="I1122" s="106"/>
      <c r="J1122" s="103"/>
      <c r="K1122" s="97"/>
      <c r="L1122" s="110"/>
      <c r="M1122" s="100"/>
    </row>
    <row r="1123" spans="1:13" ht="16" x14ac:dyDescent="0.2">
      <c r="A1123" s="17"/>
      <c r="B1123" s="95"/>
      <c r="C1123" s="96"/>
      <c r="D1123" s="103"/>
      <c r="E1123" s="111"/>
      <c r="F1123" s="98"/>
      <c r="G1123" s="98"/>
      <c r="H1123" s="99"/>
      <c r="I1123" s="106"/>
      <c r="J1123" s="103"/>
      <c r="K1123" s="97"/>
      <c r="L1123" s="110"/>
      <c r="M1123" s="100"/>
    </row>
    <row r="1124" spans="1:13" ht="16" x14ac:dyDescent="0.2">
      <c r="A1124" s="17"/>
      <c r="B1124" s="95"/>
      <c r="C1124" s="96"/>
      <c r="D1124" s="103"/>
      <c r="E1124" s="111"/>
      <c r="F1124" s="98"/>
      <c r="G1124" s="98"/>
      <c r="H1124" s="99"/>
      <c r="I1124" s="106"/>
      <c r="J1124" s="103"/>
      <c r="K1124" s="97"/>
      <c r="L1124" s="110"/>
      <c r="M1124" s="100"/>
    </row>
    <row r="1125" spans="1:13" ht="16" x14ac:dyDescent="0.2">
      <c r="A1125" s="17"/>
      <c r="B1125" s="95"/>
      <c r="C1125" s="96"/>
      <c r="D1125" s="103"/>
      <c r="E1125" s="111"/>
      <c r="F1125" s="98"/>
      <c r="G1125" s="98"/>
      <c r="H1125" s="99"/>
      <c r="I1125" s="106"/>
      <c r="J1125" s="103"/>
      <c r="K1125" s="97"/>
      <c r="L1125" s="110"/>
      <c r="M1125" s="100"/>
    </row>
    <row r="1126" spans="1:13" ht="16" x14ac:dyDescent="0.2">
      <c r="A1126" s="17"/>
      <c r="B1126" s="95"/>
      <c r="C1126" s="96"/>
      <c r="D1126" s="103"/>
      <c r="E1126" s="111"/>
      <c r="F1126" s="98"/>
      <c r="G1126" s="98"/>
      <c r="H1126" s="99"/>
      <c r="I1126" s="106"/>
      <c r="J1126" s="103"/>
      <c r="K1126" s="97"/>
      <c r="L1126" s="110"/>
      <c r="M1126" s="100"/>
    </row>
    <row r="1127" spans="1:13" ht="16" x14ac:dyDescent="0.2">
      <c r="A1127" s="17"/>
      <c r="B1127" s="95"/>
      <c r="C1127" s="96"/>
      <c r="D1127" s="103"/>
      <c r="E1127" s="111"/>
      <c r="F1127" s="98"/>
      <c r="G1127" s="98"/>
      <c r="H1127" s="99"/>
      <c r="I1127" s="106"/>
      <c r="J1127" s="103"/>
      <c r="K1127" s="97"/>
      <c r="L1127" s="110"/>
      <c r="M1127" s="100"/>
    </row>
    <row r="1128" spans="1:13" ht="16" x14ac:dyDescent="0.2">
      <c r="A1128" s="17"/>
      <c r="B1128" s="95"/>
      <c r="C1128" s="96"/>
      <c r="D1128" s="103"/>
      <c r="E1128" s="111"/>
      <c r="F1128" s="98"/>
      <c r="G1128" s="98"/>
      <c r="H1128" s="99"/>
      <c r="I1128" s="106"/>
      <c r="J1128" s="103"/>
      <c r="K1128" s="97"/>
      <c r="L1128" s="110"/>
      <c r="M1128" s="100"/>
    </row>
    <row r="1129" spans="1:13" ht="16" x14ac:dyDescent="0.2">
      <c r="A1129" s="17"/>
      <c r="B1129" s="95"/>
      <c r="C1129" s="96"/>
      <c r="D1129" s="103"/>
      <c r="E1129" s="111"/>
      <c r="F1129" s="98"/>
      <c r="G1129" s="98"/>
      <c r="H1129" s="99"/>
      <c r="I1129" s="106"/>
      <c r="J1129" s="103"/>
      <c r="K1129" s="97"/>
      <c r="L1129" s="110"/>
      <c r="M1129" s="100"/>
    </row>
    <row r="1130" spans="1:13" ht="16" x14ac:dyDescent="0.2">
      <c r="A1130" s="17"/>
      <c r="B1130" s="95"/>
      <c r="C1130" s="96"/>
      <c r="D1130" s="103"/>
      <c r="E1130" s="111"/>
      <c r="F1130" s="98"/>
      <c r="G1130" s="98"/>
      <c r="H1130" s="99"/>
      <c r="I1130" s="106"/>
      <c r="J1130" s="103"/>
      <c r="K1130" s="97"/>
      <c r="L1130" s="110"/>
      <c r="M1130" s="100"/>
    </row>
    <row r="1131" spans="1:13" ht="16" x14ac:dyDescent="0.2">
      <c r="A1131" s="17"/>
      <c r="B1131" s="95"/>
      <c r="C1131" s="96"/>
      <c r="D1131" s="103"/>
      <c r="E1131" s="111"/>
      <c r="F1131" s="98"/>
      <c r="G1131" s="98"/>
      <c r="H1131" s="99"/>
      <c r="I1131" s="106"/>
      <c r="J1131" s="103"/>
      <c r="K1131" s="97"/>
      <c r="L1131" s="110"/>
      <c r="M1131" s="100"/>
    </row>
    <row r="1132" spans="1:13" ht="16" x14ac:dyDescent="0.2">
      <c r="A1132" s="17"/>
      <c r="B1132" s="95"/>
      <c r="C1132" s="96"/>
      <c r="D1132" s="103"/>
      <c r="E1132" s="111"/>
      <c r="F1132" s="98"/>
      <c r="G1132" s="98"/>
      <c r="H1132" s="99"/>
      <c r="I1132" s="106"/>
      <c r="J1132" s="103"/>
      <c r="K1132" s="97"/>
      <c r="L1132" s="110"/>
      <c r="M1132" s="100"/>
    </row>
    <row r="1133" spans="1:13" s="5" customFormat="1" ht="16" x14ac:dyDescent="0.2">
      <c r="A1133" s="17"/>
      <c r="B1133" s="16"/>
      <c r="C1133" s="7"/>
      <c r="D1133" s="112"/>
      <c r="E1133" s="113"/>
      <c r="F1133" s="15"/>
      <c r="G1133" s="15"/>
      <c r="H1133" s="15"/>
      <c r="I1133" s="89"/>
      <c r="J1133" s="6"/>
      <c r="K1133" s="12"/>
      <c r="L1133" s="21"/>
    </row>
    <row r="1134" spans="1:13" s="5" customFormat="1" ht="16" x14ac:dyDescent="0.2">
      <c r="A1134" s="17"/>
      <c r="B1134" s="16"/>
      <c r="C1134" s="7"/>
      <c r="D1134" s="112"/>
      <c r="E1134" s="113"/>
      <c r="F1134" s="15"/>
      <c r="G1134" s="15"/>
      <c r="H1134" s="15"/>
      <c r="I1134" s="89"/>
      <c r="J1134" s="6"/>
      <c r="K1134" s="12"/>
      <c r="L1134" s="21"/>
    </row>
    <row r="1135" spans="1:13" s="5" customFormat="1" ht="16" x14ac:dyDescent="0.2">
      <c r="A1135" s="17"/>
      <c r="B1135" s="16"/>
      <c r="C1135" s="7"/>
      <c r="D1135" s="112"/>
      <c r="E1135" s="113"/>
      <c r="F1135" s="15"/>
      <c r="G1135" s="15"/>
      <c r="H1135" s="15"/>
      <c r="I1135" s="89"/>
      <c r="J1135" s="6"/>
      <c r="K1135" s="12"/>
      <c r="L1135" s="21"/>
    </row>
    <row r="1136" spans="1:13" s="5" customFormat="1" ht="16" x14ac:dyDescent="0.2">
      <c r="A1136" s="17"/>
      <c r="B1136" s="16"/>
      <c r="C1136" s="7"/>
      <c r="D1136" s="112"/>
      <c r="E1136" s="113"/>
      <c r="F1136" s="15"/>
      <c r="G1136" s="15"/>
      <c r="H1136" s="15"/>
      <c r="I1136" s="89"/>
      <c r="J1136" s="6"/>
      <c r="K1136" s="12"/>
      <c r="L1136" s="21"/>
    </row>
    <row r="1137" spans="1:12" s="5" customFormat="1" ht="16" x14ac:dyDescent="0.2">
      <c r="A1137" s="17"/>
      <c r="B1137" s="16"/>
      <c r="C1137" s="7"/>
      <c r="D1137" s="112"/>
      <c r="E1137" s="113"/>
      <c r="F1137" s="15"/>
      <c r="G1137" s="15"/>
      <c r="H1137" s="15"/>
      <c r="I1137" s="89"/>
      <c r="J1137" s="6"/>
      <c r="K1137" s="12"/>
      <c r="L1137" s="21"/>
    </row>
    <row r="1138" spans="1:12" s="5" customFormat="1" ht="16" x14ac:dyDescent="0.2">
      <c r="A1138" s="17"/>
      <c r="B1138" s="16"/>
      <c r="C1138" s="7"/>
      <c r="D1138" s="112"/>
      <c r="E1138" s="113"/>
      <c r="F1138" s="15"/>
      <c r="G1138" s="15"/>
      <c r="H1138" s="15"/>
      <c r="I1138" s="89"/>
      <c r="J1138" s="6"/>
      <c r="K1138" s="12"/>
      <c r="L1138" s="21"/>
    </row>
    <row r="1139" spans="1:12" s="5" customFormat="1" ht="16" x14ac:dyDescent="0.2">
      <c r="A1139" s="17"/>
      <c r="B1139" s="16"/>
      <c r="C1139" s="7"/>
      <c r="D1139" s="112"/>
      <c r="E1139" s="113"/>
      <c r="F1139" s="15"/>
      <c r="G1139" s="15"/>
      <c r="H1139" s="15"/>
      <c r="I1139" s="89"/>
      <c r="J1139" s="6"/>
      <c r="K1139" s="12"/>
      <c r="L1139" s="21"/>
    </row>
    <row r="1140" spans="1:12" s="5" customFormat="1" ht="16" x14ac:dyDescent="0.2">
      <c r="A1140" s="17"/>
      <c r="B1140" s="16"/>
      <c r="C1140" s="7"/>
      <c r="D1140" s="112"/>
      <c r="E1140" s="113"/>
      <c r="F1140" s="15"/>
      <c r="G1140" s="15"/>
      <c r="H1140" s="15"/>
      <c r="I1140" s="89"/>
      <c r="J1140" s="6"/>
      <c r="K1140" s="12"/>
      <c r="L1140" s="21"/>
    </row>
    <row r="1141" spans="1:12" s="5" customFormat="1" ht="16" x14ac:dyDescent="0.2">
      <c r="A1141" s="17"/>
      <c r="B1141" s="16"/>
      <c r="C1141" s="7"/>
      <c r="D1141" s="112"/>
      <c r="E1141" s="113"/>
      <c r="F1141" s="15"/>
      <c r="G1141" s="15"/>
      <c r="H1141" s="15"/>
      <c r="I1141" s="89"/>
      <c r="J1141" s="6"/>
      <c r="K1141" s="12"/>
      <c r="L1141" s="21"/>
    </row>
    <row r="1142" spans="1:12" s="5" customFormat="1" ht="16" x14ac:dyDescent="0.2">
      <c r="A1142" s="17"/>
      <c r="B1142" s="16"/>
      <c r="C1142" s="7"/>
      <c r="D1142" s="112"/>
      <c r="E1142" s="113"/>
      <c r="F1142" s="15"/>
      <c r="G1142" s="15"/>
      <c r="H1142" s="15"/>
      <c r="I1142" s="89"/>
      <c r="J1142" s="6"/>
      <c r="K1142" s="12"/>
      <c r="L1142" s="21"/>
    </row>
    <row r="1143" spans="1:12" s="5" customFormat="1" ht="16" x14ac:dyDescent="0.2">
      <c r="A1143" s="17"/>
      <c r="B1143" s="16"/>
      <c r="C1143" s="7"/>
      <c r="D1143" s="112"/>
      <c r="E1143" s="113"/>
      <c r="F1143" s="15"/>
      <c r="G1143" s="15"/>
      <c r="H1143" s="15"/>
      <c r="I1143" s="89"/>
      <c r="J1143" s="6"/>
      <c r="K1143" s="12"/>
      <c r="L1143" s="21"/>
    </row>
    <row r="1144" spans="1:12" s="5" customFormat="1" ht="16" x14ac:dyDescent="0.2">
      <c r="A1144" s="17"/>
      <c r="B1144" s="16"/>
      <c r="C1144" s="19"/>
      <c r="D1144" s="112"/>
      <c r="E1144" s="113"/>
      <c r="F1144" s="15"/>
      <c r="G1144" s="15"/>
      <c r="H1144" s="15"/>
      <c r="I1144" s="89"/>
      <c r="J1144" s="6"/>
      <c r="K1144" s="12"/>
      <c r="L1144" s="21"/>
    </row>
    <row r="1145" spans="1:12" s="5" customFormat="1" ht="16" x14ac:dyDescent="0.2">
      <c r="A1145" s="17"/>
      <c r="B1145" s="16"/>
      <c r="C1145" s="7"/>
      <c r="D1145" s="112"/>
      <c r="E1145" s="113"/>
      <c r="F1145" s="15"/>
      <c r="G1145" s="15"/>
      <c r="H1145" s="15"/>
      <c r="I1145" s="89"/>
      <c r="J1145" s="6"/>
      <c r="K1145" s="12"/>
      <c r="L1145" s="21"/>
    </row>
    <row r="1146" spans="1:12" s="5" customFormat="1" ht="16" x14ac:dyDescent="0.2">
      <c r="A1146" s="17"/>
      <c r="B1146" s="16"/>
      <c r="C1146" s="7"/>
      <c r="D1146" s="112"/>
      <c r="E1146" s="113"/>
      <c r="F1146" s="15"/>
      <c r="G1146" s="15"/>
      <c r="H1146" s="15"/>
      <c r="I1146" s="89"/>
      <c r="J1146" s="6"/>
      <c r="K1146" s="12"/>
      <c r="L1146" s="21"/>
    </row>
    <row r="1147" spans="1:12" s="5" customFormat="1" ht="16" x14ac:dyDescent="0.2">
      <c r="A1147" s="17"/>
      <c r="B1147" s="16"/>
      <c r="C1147" s="7"/>
      <c r="D1147" s="112"/>
      <c r="E1147" s="113"/>
      <c r="F1147" s="15"/>
      <c r="G1147" s="15"/>
      <c r="H1147" s="15"/>
      <c r="I1147" s="89"/>
      <c r="J1147" s="6"/>
      <c r="K1147" s="12"/>
      <c r="L1147" s="21"/>
    </row>
    <row r="1148" spans="1:12" s="5" customFormat="1" ht="16" x14ac:dyDescent="0.2">
      <c r="A1148" s="17"/>
      <c r="B1148" s="16"/>
      <c r="C1148" s="7"/>
      <c r="D1148" s="112"/>
      <c r="E1148" s="113"/>
      <c r="F1148" s="15"/>
      <c r="G1148" s="15"/>
      <c r="H1148" s="15"/>
      <c r="I1148" s="89"/>
      <c r="J1148" s="6"/>
      <c r="K1148" s="12"/>
      <c r="L1148" s="21"/>
    </row>
    <row r="1149" spans="1:12" s="5" customFormat="1" ht="16" x14ac:dyDescent="0.2">
      <c r="A1149" s="17"/>
      <c r="B1149" s="16"/>
      <c r="C1149" s="7"/>
      <c r="D1149" s="112"/>
      <c r="E1149" s="113"/>
      <c r="F1149" s="15"/>
      <c r="G1149" s="15"/>
      <c r="H1149" s="15"/>
      <c r="I1149" s="89"/>
      <c r="J1149" s="6"/>
      <c r="K1149" s="12"/>
      <c r="L1149" s="21"/>
    </row>
    <row r="1150" spans="1:12" s="5" customFormat="1" ht="16" x14ac:dyDescent="0.2">
      <c r="A1150" s="17"/>
      <c r="B1150" s="16"/>
      <c r="C1150" s="7"/>
      <c r="D1150" s="112"/>
      <c r="E1150" s="113"/>
      <c r="F1150" s="15"/>
      <c r="G1150" s="15"/>
      <c r="H1150" s="15"/>
      <c r="I1150" s="89"/>
      <c r="J1150" s="6"/>
      <c r="K1150" s="12"/>
      <c r="L1150" s="21"/>
    </row>
    <row r="1151" spans="1:12" s="5" customFormat="1" ht="16" x14ac:dyDescent="0.2">
      <c r="A1151" s="17"/>
      <c r="B1151" s="16"/>
      <c r="C1151" s="7"/>
      <c r="D1151" s="112"/>
      <c r="E1151" s="113"/>
      <c r="F1151" s="15"/>
      <c r="G1151" s="15"/>
      <c r="H1151" s="15"/>
      <c r="I1151" s="89"/>
      <c r="J1151" s="6"/>
      <c r="K1151" s="12"/>
      <c r="L1151" s="21"/>
    </row>
    <row r="1152" spans="1:12" s="5" customFormat="1" ht="16" x14ac:dyDescent="0.2">
      <c r="A1152" s="17"/>
      <c r="B1152" s="16"/>
      <c r="C1152" s="7"/>
      <c r="D1152" s="112"/>
      <c r="E1152" s="113"/>
      <c r="F1152" s="15"/>
      <c r="G1152" s="15"/>
      <c r="H1152" s="15"/>
      <c r="I1152" s="89"/>
      <c r="J1152" s="6"/>
      <c r="K1152" s="12"/>
      <c r="L1152" s="21"/>
    </row>
    <row r="1153" spans="1:12" s="5" customFormat="1" ht="16" x14ac:dyDescent="0.2">
      <c r="A1153" s="17"/>
      <c r="B1153" s="16"/>
      <c r="C1153" s="7"/>
      <c r="D1153" s="112"/>
      <c r="E1153" s="113"/>
      <c r="F1153" s="15"/>
      <c r="G1153" s="15"/>
      <c r="H1153" s="15"/>
      <c r="I1153" s="89"/>
      <c r="J1153" s="6"/>
      <c r="K1153" s="12"/>
      <c r="L1153" s="21"/>
    </row>
    <row r="1154" spans="1:12" s="5" customFormat="1" ht="16" x14ac:dyDescent="0.2">
      <c r="A1154" s="17"/>
      <c r="B1154" s="16"/>
      <c r="C1154" s="7"/>
      <c r="D1154" s="112"/>
      <c r="E1154" s="113"/>
      <c r="F1154" s="15"/>
      <c r="G1154" s="15"/>
      <c r="H1154" s="15"/>
      <c r="I1154" s="89"/>
      <c r="J1154" s="6"/>
      <c r="K1154" s="12"/>
      <c r="L1154" s="21"/>
    </row>
    <row r="1155" spans="1:12" s="5" customFormat="1" ht="16" x14ac:dyDescent="0.2">
      <c r="A1155" s="17"/>
      <c r="B1155" s="16"/>
      <c r="C1155" s="7"/>
      <c r="D1155" s="112"/>
      <c r="E1155" s="113"/>
      <c r="F1155" s="15"/>
      <c r="G1155" s="15"/>
      <c r="H1155" s="15"/>
      <c r="I1155" s="89"/>
      <c r="J1155" s="6"/>
      <c r="K1155" s="12"/>
      <c r="L1155" s="21"/>
    </row>
    <row r="1156" spans="1:12" s="5" customFormat="1" ht="16" x14ac:dyDescent="0.2">
      <c r="A1156" s="17"/>
      <c r="B1156" s="16"/>
      <c r="C1156" s="7"/>
      <c r="D1156" s="112"/>
      <c r="E1156" s="113"/>
      <c r="F1156" s="15"/>
      <c r="G1156" s="15"/>
      <c r="H1156" s="15"/>
      <c r="I1156" s="89"/>
      <c r="J1156" s="6"/>
      <c r="K1156" s="12"/>
      <c r="L1156" s="21"/>
    </row>
    <row r="1157" spans="1:12" s="5" customFormat="1" ht="16" x14ac:dyDescent="0.2">
      <c r="A1157" s="17"/>
      <c r="B1157" s="16"/>
      <c r="C1157" s="7"/>
      <c r="D1157" s="112"/>
      <c r="E1157" s="113"/>
      <c r="F1157" s="15"/>
      <c r="G1157" s="15"/>
      <c r="H1157" s="15"/>
      <c r="I1157" s="89"/>
      <c r="J1157" s="6"/>
      <c r="K1157" s="12"/>
      <c r="L1157" s="21"/>
    </row>
    <row r="1158" spans="1:12" s="5" customFormat="1" ht="16" x14ac:dyDescent="0.2">
      <c r="A1158" s="17"/>
      <c r="B1158" s="16"/>
      <c r="C1158" s="7"/>
      <c r="D1158" s="112"/>
      <c r="E1158" s="113"/>
      <c r="F1158" s="15"/>
      <c r="G1158" s="15"/>
      <c r="H1158" s="15"/>
      <c r="I1158" s="89"/>
      <c r="J1158" s="6"/>
      <c r="K1158" s="12"/>
      <c r="L1158" s="21"/>
    </row>
    <row r="1159" spans="1:12" s="5" customFormat="1" ht="16" x14ac:dyDescent="0.2">
      <c r="A1159" s="17"/>
      <c r="B1159" s="16"/>
      <c r="C1159" s="7"/>
      <c r="D1159" s="112"/>
      <c r="E1159" s="113"/>
      <c r="F1159" s="15"/>
      <c r="G1159" s="15"/>
      <c r="H1159" s="15"/>
      <c r="I1159" s="89"/>
      <c r="J1159" s="6"/>
      <c r="K1159" s="12"/>
      <c r="L1159" s="21"/>
    </row>
    <row r="1160" spans="1:12" s="5" customFormat="1" ht="16" x14ac:dyDescent="0.2">
      <c r="A1160" s="17"/>
      <c r="B1160" s="16"/>
      <c r="C1160" s="7"/>
      <c r="D1160" s="112"/>
      <c r="E1160" s="113"/>
      <c r="F1160" s="15"/>
      <c r="G1160" s="15"/>
      <c r="H1160" s="15"/>
      <c r="I1160" s="89"/>
      <c r="J1160" s="6"/>
      <c r="K1160" s="12"/>
      <c r="L1160" s="21"/>
    </row>
    <row r="1161" spans="1:12" s="5" customFormat="1" ht="16" x14ac:dyDescent="0.2">
      <c r="A1161" s="17"/>
      <c r="B1161" s="16"/>
      <c r="C1161" s="7"/>
      <c r="D1161" s="112"/>
      <c r="E1161" s="113"/>
      <c r="F1161" s="15"/>
      <c r="G1161" s="15"/>
      <c r="H1161" s="15"/>
      <c r="I1161" s="89"/>
      <c r="J1161" s="6"/>
      <c r="K1161" s="12"/>
      <c r="L1161" s="21"/>
    </row>
    <row r="1162" spans="1:12" s="5" customFormat="1" ht="16" x14ac:dyDescent="0.2">
      <c r="A1162" s="17"/>
      <c r="B1162" s="16"/>
      <c r="C1162" s="7"/>
      <c r="D1162" s="112"/>
      <c r="E1162" s="113"/>
      <c r="F1162" s="15"/>
      <c r="G1162" s="15"/>
      <c r="H1162" s="15"/>
      <c r="I1162" s="89"/>
      <c r="J1162" s="6"/>
      <c r="K1162" s="12"/>
      <c r="L1162" s="21"/>
    </row>
    <row r="1163" spans="1:12" s="5" customFormat="1" ht="16" x14ac:dyDescent="0.2">
      <c r="A1163" s="17"/>
      <c r="B1163" s="16"/>
      <c r="C1163" s="7"/>
      <c r="D1163" s="112"/>
      <c r="E1163" s="113"/>
      <c r="F1163" s="15"/>
      <c r="G1163" s="15"/>
      <c r="H1163" s="15"/>
      <c r="I1163" s="89"/>
      <c r="J1163" s="6"/>
      <c r="K1163" s="12"/>
      <c r="L1163" s="21"/>
    </row>
    <row r="1164" spans="1:12" s="5" customFormat="1" ht="16" x14ac:dyDescent="0.2">
      <c r="A1164" s="17"/>
      <c r="B1164" s="16"/>
      <c r="C1164" s="19"/>
      <c r="D1164" s="112"/>
      <c r="E1164" s="113"/>
      <c r="F1164" s="15"/>
      <c r="G1164" s="15"/>
      <c r="H1164" s="15"/>
      <c r="I1164" s="89"/>
      <c r="J1164" s="6"/>
      <c r="K1164" s="12"/>
      <c r="L1164" s="21"/>
    </row>
    <row r="1165" spans="1:12" s="5" customFormat="1" ht="16" x14ac:dyDescent="0.2">
      <c r="A1165" s="17"/>
      <c r="B1165" s="16"/>
      <c r="C1165" s="19"/>
      <c r="D1165" s="112"/>
      <c r="E1165" s="113"/>
      <c r="F1165" s="15"/>
      <c r="G1165" s="15"/>
      <c r="H1165" s="15"/>
      <c r="I1165" s="89"/>
      <c r="J1165" s="6"/>
      <c r="K1165" s="12"/>
      <c r="L1165" s="21"/>
    </row>
    <row r="1166" spans="1:12" s="5" customFormat="1" ht="16" x14ac:dyDescent="0.2">
      <c r="A1166" s="17"/>
      <c r="B1166" s="16"/>
      <c r="C1166" s="19"/>
      <c r="D1166" s="112"/>
      <c r="E1166" s="113"/>
      <c r="F1166" s="15"/>
      <c r="G1166" s="15"/>
      <c r="H1166" s="15"/>
      <c r="I1166" s="89"/>
      <c r="J1166" s="6"/>
      <c r="K1166" s="12"/>
      <c r="L1166" s="21"/>
    </row>
    <row r="1167" spans="1:12" s="5" customFormat="1" ht="16" x14ac:dyDescent="0.2">
      <c r="A1167" s="17"/>
      <c r="B1167" s="16"/>
      <c r="C1167" s="7"/>
      <c r="D1167" s="112"/>
      <c r="E1167" s="113"/>
      <c r="F1167" s="15"/>
      <c r="G1167" s="15"/>
      <c r="H1167" s="15"/>
      <c r="I1167" s="89"/>
      <c r="J1167" s="6"/>
      <c r="K1167" s="12"/>
      <c r="L1167" s="21"/>
    </row>
    <row r="1168" spans="1:12" s="5" customFormat="1" ht="16" x14ac:dyDescent="0.2">
      <c r="A1168" s="17"/>
      <c r="B1168" s="16"/>
      <c r="C1168" s="7"/>
      <c r="D1168" s="112"/>
      <c r="E1168" s="113"/>
      <c r="F1168" s="15"/>
      <c r="G1168" s="15"/>
      <c r="H1168" s="15"/>
      <c r="I1168" s="89"/>
      <c r="J1168" s="6"/>
      <c r="K1168" s="12"/>
      <c r="L1168" s="21"/>
    </row>
    <row r="1169" spans="1:12" s="5" customFormat="1" ht="16" x14ac:dyDescent="0.2">
      <c r="A1169" s="17"/>
      <c r="B1169" s="16"/>
      <c r="C1169" s="7"/>
      <c r="D1169" s="112"/>
      <c r="E1169" s="113"/>
      <c r="F1169" s="15"/>
      <c r="G1169" s="15"/>
      <c r="H1169" s="15"/>
      <c r="I1169" s="89"/>
      <c r="J1169" s="6"/>
      <c r="K1169" s="12"/>
      <c r="L1169" s="21"/>
    </row>
    <row r="1170" spans="1:12" s="5" customFormat="1" ht="16" x14ac:dyDescent="0.2">
      <c r="A1170" s="17"/>
      <c r="B1170" s="16"/>
      <c r="C1170" s="7"/>
      <c r="D1170" s="112"/>
      <c r="E1170" s="113"/>
      <c r="F1170" s="15"/>
      <c r="G1170" s="15"/>
      <c r="H1170" s="15"/>
      <c r="I1170" s="89"/>
      <c r="J1170" s="6"/>
      <c r="K1170" s="12"/>
      <c r="L1170" s="21"/>
    </row>
    <row r="1171" spans="1:12" s="5" customFormat="1" ht="16" x14ac:dyDescent="0.2">
      <c r="A1171" s="17"/>
      <c r="B1171" s="16"/>
      <c r="C1171" s="7"/>
      <c r="D1171" s="112"/>
      <c r="E1171" s="113"/>
      <c r="F1171" s="15"/>
      <c r="G1171" s="15"/>
      <c r="H1171" s="15"/>
      <c r="I1171" s="89"/>
      <c r="J1171" s="6"/>
      <c r="K1171" s="12"/>
      <c r="L1171" s="21"/>
    </row>
    <row r="1172" spans="1:12" s="5" customFormat="1" ht="16" x14ac:dyDescent="0.2">
      <c r="A1172" s="17"/>
      <c r="B1172" s="16"/>
      <c r="C1172" s="7"/>
      <c r="D1172" s="112"/>
      <c r="E1172" s="113"/>
      <c r="F1172" s="15"/>
      <c r="G1172" s="15"/>
      <c r="H1172" s="15"/>
      <c r="I1172" s="89"/>
      <c r="J1172" s="6"/>
      <c r="K1172" s="12"/>
      <c r="L1172" s="21"/>
    </row>
    <row r="1173" spans="1:12" s="5" customFormat="1" ht="16" x14ac:dyDescent="0.2">
      <c r="A1173" s="17"/>
      <c r="B1173" s="16"/>
      <c r="C1173" s="7"/>
      <c r="D1173" s="112"/>
      <c r="E1173" s="113"/>
      <c r="F1173" s="15"/>
      <c r="G1173" s="15"/>
      <c r="H1173" s="15"/>
      <c r="I1173" s="89"/>
      <c r="J1173" s="6"/>
      <c r="K1173" s="12"/>
      <c r="L1173" s="21"/>
    </row>
    <row r="1174" spans="1:12" s="5" customFormat="1" ht="16" x14ac:dyDescent="0.2">
      <c r="A1174" s="17"/>
      <c r="B1174" s="16"/>
      <c r="C1174" s="7"/>
      <c r="D1174" s="112"/>
      <c r="E1174" s="113"/>
      <c r="F1174" s="15"/>
      <c r="G1174" s="15"/>
      <c r="H1174" s="15"/>
      <c r="I1174" s="89"/>
      <c r="J1174" s="6"/>
      <c r="K1174" s="12"/>
      <c r="L1174" s="21"/>
    </row>
    <row r="1175" spans="1:12" s="5" customFormat="1" ht="16" x14ac:dyDescent="0.2">
      <c r="A1175" s="17"/>
      <c r="B1175" s="16"/>
      <c r="C1175" s="7"/>
      <c r="D1175" s="112"/>
      <c r="E1175" s="113"/>
      <c r="F1175" s="15"/>
      <c r="G1175" s="15"/>
      <c r="H1175" s="15"/>
      <c r="I1175" s="89"/>
      <c r="J1175" s="6"/>
      <c r="K1175" s="12"/>
      <c r="L1175" s="21"/>
    </row>
    <row r="1176" spans="1:12" s="5" customFormat="1" ht="16" x14ac:dyDescent="0.2">
      <c r="A1176" s="17"/>
      <c r="B1176" s="16"/>
      <c r="C1176" s="7"/>
      <c r="D1176" s="112"/>
      <c r="E1176" s="113"/>
      <c r="F1176" s="15"/>
      <c r="G1176" s="15"/>
      <c r="H1176" s="15"/>
      <c r="I1176" s="89"/>
      <c r="J1176" s="6"/>
      <c r="K1176" s="12"/>
      <c r="L1176" s="21"/>
    </row>
    <row r="1177" spans="1:12" s="5" customFormat="1" ht="16" x14ac:dyDescent="0.2">
      <c r="A1177" s="17"/>
      <c r="B1177" s="16"/>
      <c r="C1177" s="7"/>
      <c r="D1177" s="112"/>
      <c r="E1177" s="113"/>
      <c r="F1177" s="15"/>
      <c r="G1177" s="15"/>
      <c r="H1177" s="15"/>
      <c r="I1177" s="89"/>
      <c r="J1177" s="6"/>
      <c r="K1177" s="12"/>
      <c r="L1177" s="21"/>
    </row>
    <row r="1178" spans="1:12" s="5" customFormat="1" ht="16" x14ac:dyDescent="0.2">
      <c r="A1178" s="17"/>
      <c r="B1178" s="16"/>
      <c r="C1178" s="7"/>
      <c r="D1178" s="112"/>
      <c r="E1178" s="113"/>
      <c r="F1178" s="15"/>
      <c r="G1178" s="15"/>
      <c r="H1178" s="15"/>
      <c r="I1178" s="89"/>
      <c r="J1178" s="6"/>
      <c r="K1178" s="12"/>
      <c r="L1178" s="21"/>
    </row>
    <row r="1179" spans="1:12" s="5" customFormat="1" ht="16" x14ac:dyDescent="0.2">
      <c r="A1179" s="17"/>
      <c r="B1179" s="16"/>
      <c r="C1179" s="7"/>
      <c r="D1179" s="112"/>
      <c r="E1179" s="113"/>
      <c r="F1179" s="15"/>
      <c r="G1179" s="15"/>
      <c r="H1179" s="15"/>
      <c r="I1179" s="89"/>
      <c r="J1179" s="6"/>
      <c r="K1179" s="12"/>
      <c r="L1179" s="21"/>
    </row>
    <row r="1180" spans="1:12" s="5" customFormat="1" ht="16" x14ac:dyDescent="0.2">
      <c r="A1180" s="17"/>
      <c r="B1180" s="16"/>
      <c r="C1180" s="7"/>
      <c r="D1180" s="112"/>
      <c r="E1180" s="113"/>
      <c r="F1180" s="15"/>
      <c r="G1180" s="15"/>
      <c r="H1180" s="15"/>
      <c r="I1180" s="89"/>
      <c r="J1180" s="6"/>
      <c r="K1180" s="12"/>
      <c r="L1180" s="21"/>
    </row>
    <row r="1181" spans="1:12" s="5" customFormat="1" ht="16" x14ac:dyDescent="0.2">
      <c r="A1181" s="17"/>
      <c r="B1181" s="16"/>
      <c r="C1181" s="7"/>
      <c r="D1181" s="112"/>
      <c r="E1181" s="113"/>
      <c r="F1181" s="15"/>
      <c r="G1181" s="15"/>
      <c r="H1181" s="15"/>
      <c r="I1181" s="89"/>
      <c r="J1181" s="6"/>
      <c r="K1181" s="12"/>
      <c r="L1181" s="21"/>
    </row>
    <row r="1182" spans="1:12" s="5" customFormat="1" ht="16" x14ac:dyDescent="0.2">
      <c r="A1182" s="17"/>
      <c r="B1182" s="16"/>
      <c r="C1182" s="7"/>
      <c r="D1182" s="112"/>
      <c r="E1182" s="113"/>
      <c r="F1182" s="15"/>
      <c r="G1182" s="15"/>
      <c r="H1182" s="15"/>
      <c r="I1182" s="89"/>
      <c r="J1182" s="6"/>
      <c r="K1182" s="12"/>
      <c r="L1182" s="21"/>
    </row>
    <row r="1183" spans="1:12" s="5" customFormat="1" ht="16" x14ac:dyDescent="0.2">
      <c r="A1183" s="17"/>
      <c r="B1183" s="16"/>
      <c r="C1183" s="7"/>
      <c r="D1183" s="112"/>
      <c r="E1183" s="113"/>
      <c r="F1183" s="15"/>
      <c r="G1183" s="15"/>
      <c r="H1183" s="15"/>
      <c r="I1183" s="89"/>
      <c r="J1183" s="6"/>
      <c r="K1183" s="12"/>
      <c r="L1183" s="21"/>
    </row>
    <row r="1184" spans="1:12" s="5" customFormat="1" ht="16" x14ac:dyDescent="0.2">
      <c r="A1184" s="17"/>
      <c r="B1184" s="16"/>
      <c r="C1184" s="7"/>
      <c r="D1184" s="112"/>
      <c r="E1184" s="113"/>
      <c r="F1184" s="15"/>
      <c r="G1184" s="15"/>
      <c r="H1184" s="15"/>
      <c r="I1184" s="89"/>
      <c r="J1184" s="6"/>
      <c r="K1184" s="12"/>
      <c r="L1184" s="21"/>
    </row>
    <row r="1185" spans="1:12" s="5" customFormat="1" ht="16" x14ac:dyDescent="0.2">
      <c r="A1185" s="17"/>
      <c r="B1185" s="16"/>
      <c r="C1185" s="7"/>
      <c r="D1185" s="112"/>
      <c r="E1185" s="113"/>
      <c r="F1185" s="15"/>
      <c r="G1185" s="15"/>
      <c r="H1185" s="15"/>
      <c r="I1185" s="89"/>
      <c r="J1185" s="6"/>
      <c r="K1185" s="12"/>
      <c r="L1185" s="21"/>
    </row>
    <row r="1186" spans="1:12" s="5" customFormat="1" ht="16" x14ac:dyDescent="0.2">
      <c r="A1186" s="17"/>
      <c r="B1186" s="16"/>
      <c r="C1186" s="7"/>
      <c r="D1186" s="112"/>
      <c r="E1186" s="113"/>
      <c r="F1186" s="15"/>
      <c r="G1186" s="15"/>
      <c r="H1186" s="15"/>
      <c r="I1186" s="89"/>
      <c r="J1186" s="6"/>
      <c r="K1186" s="12"/>
      <c r="L1186" s="21"/>
    </row>
    <row r="1187" spans="1:12" s="5" customFormat="1" ht="16" x14ac:dyDescent="0.2">
      <c r="A1187" s="17"/>
      <c r="B1187" s="16"/>
      <c r="C1187" s="7"/>
      <c r="D1187" s="112"/>
      <c r="E1187" s="113"/>
      <c r="F1187" s="15"/>
      <c r="G1187" s="15"/>
      <c r="H1187" s="15"/>
      <c r="I1187" s="89"/>
      <c r="J1187" s="6"/>
      <c r="K1187" s="12"/>
      <c r="L1187" s="21"/>
    </row>
    <row r="1188" spans="1:12" s="5" customFormat="1" ht="16" x14ac:dyDescent="0.2">
      <c r="A1188" s="17"/>
      <c r="B1188" s="16"/>
      <c r="C1188" s="7"/>
      <c r="D1188" s="112"/>
      <c r="E1188" s="113"/>
      <c r="F1188" s="15"/>
      <c r="G1188" s="15"/>
      <c r="H1188" s="15"/>
      <c r="I1188" s="89"/>
      <c r="J1188" s="6"/>
      <c r="K1188" s="12"/>
      <c r="L1188" s="21"/>
    </row>
    <row r="1189" spans="1:12" s="5" customFormat="1" ht="16" x14ac:dyDescent="0.2">
      <c r="A1189" s="17"/>
      <c r="B1189" s="16"/>
      <c r="C1189" s="7"/>
      <c r="D1189" s="112"/>
      <c r="E1189" s="113"/>
      <c r="F1189" s="15"/>
      <c r="G1189" s="15"/>
      <c r="H1189" s="15"/>
      <c r="I1189" s="89"/>
      <c r="J1189" s="6"/>
      <c r="K1189" s="12"/>
      <c r="L1189" s="21"/>
    </row>
    <row r="1190" spans="1:12" s="5" customFormat="1" ht="16" x14ac:dyDescent="0.2">
      <c r="A1190" s="17"/>
      <c r="B1190" s="16"/>
      <c r="C1190" s="7"/>
      <c r="D1190" s="112"/>
      <c r="E1190" s="113"/>
      <c r="F1190" s="15"/>
      <c r="G1190" s="15"/>
      <c r="H1190" s="15"/>
      <c r="I1190" s="89"/>
      <c r="J1190" s="6"/>
      <c r="K1190" s="12"/>
      <c r="L1190" s="21"/>
    </row>
    <row r="1191" spans="1:12" s="5" customFormat="1" ht="16" x14ac:dyDescent="0.2">
      <c r="A1191" s="17"/>
      <c r="B1191" s="16"/>
      <c r="C1191" s="7"/>
      <c r="D1191" s="112"/>
      <c r="E1191" s="113"/>
      <c r="F1191" s="15"/>
      <c r="G1191" s="15"/>
      <c r="H1191" s="15"/>
      <c r="I1191" s="89"/>
      <c r="J1191" s="6"/>
      <c r="K1191" s="12"/>
      <c r="L1191" s="21"/>
    </row>
    <row r="1192" spans="1:12" s="5" customFormat="1" ht="16" x14ac:dyDescent="0.2">
      <c r="A1192" s="17"/>
      <c r="B1192" s="16"/>
      <c r="C1192" s="7"/>
      <c r="D1192" s="112"/>
      <c r="E1192" s="113"/>
      <c r="F1192" s="15"/>
      <c r="G1192" s="15"/>
      <c r="H1192" s="15"/>
      <c r="I1192" s="89"/>
      <c r="J1192" s="6"/>
      <c r="K1192" s="12"/>
      <c r="L1192" s="21"/>
    </row>
    <row r="1193" spans="1:12" s="5" customFormat="1" ht="16" x14ac:dyDescent="0.2">
      <c r="A1193" s="17"/>
      <c r="B1193" s="16"/>
      <c r="C1193" s="7"/>
      <c r="D1193" s="112"/>
      <c r="E1193" s="113"/>
      <c r="F1193" s="15"/>
      <c r="G1193" s="15"/>
      <c r="H1193" s="15"/>
      <c r="I1193" s="89"/>
      <c r="J1193" s="6"/>
      <c r="K1193" s="12"/>
      <c r="L1193" s="21"/>
    </row>
    <row r="1194" spans="1:12" s="5" customFormat="1" ht="16" x14ac:dyDescent="0.2">
      <c r="A1194" s="17"/>
      <c r="B1194" s="16"/>
      <c r="C1194" s="7"/>
      <c r="D1194" s="112"/>
      <c r="E1194" s="113"/>
      <c r="F1194" s="15"/>
      <c r="G1194" s="15"/>
      <c r="H1194" s="15"/>
      <c r="I1194" s="89"/>
      <c r="J1194" s="6"/>
      <c r="K1194" s="12"/>
      <c r="L1194" s="21"/>
    </row>
    <row r="1195" spans="1:12" s="5" customFormat="1" ht="16" x14ac:dyDescent="0.2">
      <c r="A1195" s="17"/>
      <c r="B1195" s="16"/>
      <c r="C1195" s="7"/>
      <c r="D1195" s="112"/>
      <c r="E1195" s="113"/>
      <c r="F1195" s="15"/>
      <c r="G1195" s="15"/>
      <c r="H1195" s="15"/>
      <c r="I1195" s="89"/>
      <c r="J1195" s="6"/>
      <c r="K1195" s="12"/>
      <c r="L1195" s="21"/>
    </row>
    <row r="1196" spans="1:12" s="5" customFormat="1" ht="16" x14ac:dyDescent="0.2">
      <c r="A1196" s="17"/>
      <c r="B1196" s="16"/>
      <c r="C1196" s="7"/>
      <c r="D1196" s="112"/>
      <c r="E1196" s="113"/>
      <c r="F1196" s="15"/>
      <c r="G1196" s="15"/>
      <c r="H1196" s="15"/>
      <c r="I1196" s="89"/>
      <c r="J1196" s="6"/>
      <c r="K1196" s="12"/>
      <c r="L1196" s="21"/>
    </row>
    <row r="1197" spans="1:12" s="5" customFormat="1" ht="16" x14ac:dyDescent="0.2">
      <c r="A1197" s="17"/>
      <c r="B1197" s="16"/>
      <c r="C1197" s="7"/>
      <c r="D1197" s="112"/>
      <c r="E1197" s="113"/>
      <c r="F1197" s="15"/>
      <c r="G1197" s="15"/>
      <c r="H1197" s="15"/>
      <c r="I1197" s="89"/>
      <c r="J1197" s="6"/>
      <c r="K1197" s="12"/>
      <c r="L1197" s="21"/>
    </row>
    <row r="1198" spans="1:12" s="5" customFormat="1" ht="16" x14ac:dyDescent="0.2">
      <c r="A1198" s="17"/>
      <c r="B1198" s="16"/>
      <c r="C1198" s="7"/>
      <c r="D1198" s="112"/>
      <c r="E1198" s="113"/>
      <c r="F1198" s="15"/>
      <c r="G1198" s="15"/>
      <c r="H1198" s="15"/>
      <c r="I1198" s="89"/>
      <c r="J1198" s="6"/>
      <c r="K1198" s="12"/>
      <c r="L1198" s="21"/>
    </row>
    <row r="1199" spans="1:12" s="5" customFormat="1" ht="16" x14ac:dyDescent="0.2">
      <c r="A1199" s="17"/>
      <c r="B1199" s="16"/>
      <c r="C1199" s="7"/>
      <c r="D1199" s="112"/>
      <c r="E1199" s="113"/>
      <c r="F1199" s="15"/>
      <c r="G1199" s="15"/>
      <c r="H1199" s="15"/>
      <c r="I1199" s="89"/>
      <c r="J1199" s="6"/>
      <c r="K1199" s="12"/>
      <c r="L1199" s="21"/>
    </row>
    <row r="1200" spans="1:12" s="5" customFormat="1" ht="16" x14ac:dyDescent="0.2">
      <c r="A1200" s="17"/>
      <c r="B1200" s="16"/>
      <c r="C1200" s="7"/>
      <c r="D1200" s="112"/>
      <c r="E1200" s="113"/>
      <c r="F1200" s="15"/>
      <c r="G1200" s="15"/>
      <c r="H1200" s="15"/>
      <c r="I1200" s="89"/>
      <c r="J1200" s="6"/>
      <c r="K1200" s="12"/>
      <c r="L1200" s="21"/>
    </row>
    <row r="1201" spans="1:12" s="5" customFormat="1" ht="16" x14ac:dyDescent="0.2">
      <c r="A1201" s="17"/>
      <c r="B1201" s="16"/>
      <c r="C1201" s="7"/>
      <c r="D1201" s="112"/>
      <c r="E1201" s="113"/>
      <c r="F1201" s="15"/>
      <c r="G1201" s="15"/>
      <c r="H1201" s="15"/>
      <c r="I1201" s="89"/>
      <c r="J1201" s="6"/>
      <c r="K1201" s="12"/>
      <c r="L1201" s="21"/>
    </row>
    <row r="1202" spans="1:12" s="5" customFormat="1" ht="16" x14ac:dyDescent="0.2">
      <c r="A1202" s="17"/>
      <c r="B1202" s="16"/>
      <c r="C1202" s="7"/>
      <c r="D1202" s="112"/>
      <c r="E1202" s="113"/>
      <c r="F1202" s="15"/>
      <c r="G1202" s="15"/>
      <c r="H1202" s="15"/>
      <c r="I1202" s="89"/>
      <c r="J1202" s="6"/>
      <c r="K1202" s="12"/>
      <c r="L1202" s="21"/>
    </row>
    <row r="1203" spans="1:12" s="5" customFormat="1" ht="16" x14ac:dyDescent="0.2">
      <c r="A1203" s="17"/>
      <c r="B1203" s="16"/>
      <c r="C1203" s="7"/>
      <c r="D1203" s="112"/>
      <c r="E1203" s="113"/>
      <c r="F1203" s="15"/>
      <c r="G1203" s="15"/>
      <c r="H1203" s="15"/>
      <c r="I1203" s="89"/>
      <c r="J1203" s="6"/>
      <c r="K1203" s="12"/>
      <c r="L1203" s="21"/>
    </row>
    <row r="1204" spans="1:12" s="5" customFormat="1" ht="16" x14ac:dyDescent="0.2">
      <c r="A1204" s="17"/>
      <c r="B1204" s="16"/>
      <c r="C1204" s="7"/>
      <c r="D1204" s="112"/>
      <c r="E1204" s="113"/>
      <c r="F1204" s="15"/>
      <c r="G1204" s="15"/>
      <c r="H1204" s="15"/>
      <c r="I1204" s="89"/>
      <c r="J1204" s="6"/>
      <c r="K1204" s="12"/>
      <c r="L1204" s="21"/>
    </row>
    <row r="1205" spans="1:12" s="5" customFormat="1" ht="16" x14ac:dyDescent="0.2">
      <c r="A1205" s="17"/>
      <c r="B1205" s="16"/>
      <c r="C1205" s="7"/>
      <c r="D1205" s="112"/>
      <c r="E1205" s="113"/>
      <c r="F1205" s="15"/>
      <c r="G1205" s="15"/>
      <c r="H1205" s="15"/>
      <c r="I1205" s="89"/>
      <c r="J1205" s="6"/>
      <c r="K1205" s="12"/>
      <c r="L1205" s="21"/>
    </row>
    <row r="1206" spans="1:12" s="5" customFormat="1" ht="16" x14ac:dyDescent="0.2">
      <c r="A1206" s="17"/>
      <c r="B1206" s="16"/>
      <c r="C1206" s="7"/>
      <c r="D1206" s="112"/>
      <c r="E1206" s="113"/>
      <c r="F1206" s="15"/>
      <c r="G1206" s="15"/>
      <c r="H1206" s="15"/>
      <c r="I1206" s="89"/>
      <c r="J1206" s="6"/>
      <c r="K1206" s="12"/>
      <c r="L1206" s="21"/>
    </row>
    <row r="1207" spans="1:12" s="5" customFormat="1" ht="16" x14ac:dyDescent="0.2">
      <c r="A1207" s="17"/>
      <c r="B1207" s="16"/>
      <c r="C1207" s="7"/>
      <c r="D1207" s="112"/>
      <c r="E1207" s="113"/>
      <c r="F1207" s="15"/>
      <c r="G1207" s="15"/>
      <c r="H1207" s="15"/>
      <c r="I1207" s="89"/>
      <c r="J1207" s="6"/>
      <c r="K1207" s="12"/>
      <c r="L1207" s="21"/>
    </row>
    <row r="1208" spans="1:12" s="5" customFormat="1" ht="16" x14ac:dyDescent="0.2">
      <c r="A1208" s="17"/>
      <c r="B1208" s="16"/>
      <c r="C1208" s="7"/>
      <c r="D1208" s="112"/>
      <c r="E1208" s="113"/>
      <c r="F1208" s="15"/>
      <c r="G1208" s="15"/>
      <c r="H1208" s="15"/>
      <c r="I1208" s="89"/>
      <c r="J1208" s="6"/>
      <c r="K1208" s="12"/>
      <c r="L1208" s="21"/>
    </row>
    <row r="1209" spans="1:12" s="5" customFormat="1" ht="16" x14ac:dyDescent="0.2">
      <c r="A1209" s="17"/>
      <c r="B1209" s="16"/>
      <c r="C1209" s="7"/>
      <c r="D1209" s="112"/>
      <c r="E1209" s="113"/>
      <c r="F1209" s="15"/>
      <c r="G1209" s="15"/>
      <c r="H1209" s="15"/>
      <c r="I1209" s="89"/>
      <c r="J1209" s="6"/>
      <c r="K1209" s="12"/>
      <c r="L1209" s="21"/>
    </row>
    <row r="1210" spans="1:12" s="5" customFormat="1" ht="16" x14ac:dyDescent="0.2">
      <c r="A1210" s="17"/>
      <c r="B1210" s="16"/>
      <c r="C1210" s="7"/>
      <c r="D1210" s="112"/>
      <c r="E1210" s="113"/>
      <c r="F1210" s="15"/>
      <c r="G1210" s="15"/>
      <c r="H1210" s="15"/>
      <c r="I1210" s="89"/>
      <c r="J1210" s="6"/>
      <c r="K1210" s="12"/>
      <c r="L1210" s="21"/>
    </row>
    <row r="1211" spans="1:12" s="5" customFormat="1" ht="16" x14ac:dyDescent="0.2">
      <c r="A1211" s="17"/>
      <c r="B1211" s="16"/>
      <c r="C1211" s="7"/>
      <c r="D1211" s="112"/>
      <c r="E1211" s="113"/>
      <c r="F1211" s="15"/>
      <c r="G1211" s="15"/>
      <c r="H1211" s="15"/>
      <c r="I1211" s="89"/>
      <c r="J1211" s="6"/>
      <c r="K1211" s="12"/>
      <c r="L1211" s="21"/>
    </row>
    <row r="1212" spans="1:12" s="5" customFormat="1" ht="16" x14ac:dyDescent="0.2">
      <c r="A1212" s="17"/>
      <c r="B1212" s="16"/>
      <c r="C1212" s="7"/>
      <c r="D1212" s="112"/>
      <c r="E1212" s="113"/>
      <c r="F1212" s="15"/>
      <c r="G1212" s="15"/>
      <c r="H1212" s="15"/>
      <c r="I1212" s="89"/>
      <c r="J1212" s="6"/>
      <c r="K1212" s="12"/>
      <c r="L1212" s="21"/>
    </row>
    <row r="1213" spans="1:12" s="5" customFormat="1" ht="16" x14ac:dyDescent="0.2">
      <c r="A1213" s="17"/>
      <c r="B1213" s="16"/>
      <c r="C1213" s="7"/>
      <c r="D1213" s="112"/>
      <c r="E1213" s="113"/>
      <c r="F1213" s="15"/>
      <c r="G1213" s="15"/>
      <c r="H1213" s="15"/>
      <c r="I1213" s="89"/>
      <c r="J1213" s="6"/>
      <c r="K1213" s="12"/>
      <c r="L1213" s="21"/>
    </row>
    <row r="1214" spans="1:12" s="5" customFormat="1" ht="16" x14ac:dyDescent="0.2">
      <c r="A1214" s="17"/>
      <c r="B1214" s="16"/>
      <c r="C1214" s="7"/>
      <c r="D1214" s="112"/>
      <c r="E1214" s="113"/>
      <c r="F1214" s="15"/>
      <c r="G1214" s="15"/>
      <c r="H1214" s="15"/>
      <c r="I1214" s="89"/>
      <c r="J1214" s="6"/>
      <c r="K1214" s="12"/>
      <c r="L1214" s="21"/>
    </row>
    <row r="1215" spans="1:12" s="5" customFormat="1" ht="16" x14ac:dyDescent="0.2">
      <c r="A1215" s="17"/>
      <c r="B1215" s="16"/>
      <c r="C1215" s="7"/>
      <c r="D1215" s="112"/>
      <c r="E1215" s="113"/>
      <c r="F1215" s="15"/>
      <c r="G1215" s="15"/>
      <c r="H1215" s="15"/>
      <c r="I1215" s="89"/>
      <c r="J1215" s="6"/>
      <c r="K1215" s="12"/>
      <c r="L1215" s="21"/>
    </row>
    <row r="1216" spans="1:12" s="5" customFormat="1" ht="16" x14ac:dyDescent="0.2">
      <c r="A1216" s="17"/>
      <c r="B1216" s="16"/>
      <c r="C1216" s="7"/>
      <c r="D1216" s="112"/>
      <c r="E1216" s="113"/>
      <c r="F1216" s="15"/>
      <c r="G1216" s="15"/>
      <c r="H1216" s="15"/>
      <c r="I1216" s="89"/>
      <c r="J1216" s="6"/>
      <c r="K1216" s="12"/>
      <c r="L1216" s="21"/>
    </row>
    <row r="1217" spans="1:12" s="5" customFormat="1" ht="16" x14ac:dyDescent="0.2">
      <c r="A1217" s="17"/>
      <c r="B1217" s="16"/>
      <c r="C1217" s="7"/>
      <c r="D1217" s="112"/>
      <c r="E1217" s="113"/>
      <c r="F1217" s="15"/>
      <c r="G1217" s="15"/>
      <c r="H1217" s="15"/>
      <c r="I1217" s="89"/>
      <c r="J1217" s="6"/>
      <c r="K1217" s="12"/>
      <c r="L1217" s="21"/>
    </row>
    <row r="1218" spans="1:12" s="5" customFormat="1" ht="16" x14ac:dyDescent="0.2">
      <c r="A1218" s="17"/>
      <c r="B1218" s="16"/>
      <c r="C1218" s="7"/>
      <c r="D1218" s="112"/>
      <c r="E1218" s="113"/>
      <c r="F1218" s="15"/>
      <c r="G1218" s="15"/>
      <c r="H1218" s="15"/>
      <c r="I1218" s="89"/>
      <c r="J1218" s="6"/>
      <c r="K1218" s="12"/>
      <c r="L1218" s="21"/>
    </row>
    <row r="1219" spans="1:12" s="5" customFormat="1" ht="16" x14ac:dyDescent="0.2">
      <c r="A1219" s="17"/>
      <c r="B1219" s="16"/>
      <c r="C1219" s="7"/>
      <c r="D1219" s="112"/>
      <c r="E1219" s="113"/>
      <c r="F1219" s="15"/>
      <c r="G1219" s="15"/>
      <c r="H1219" s="15"/>
      <c r="I1219" s="89"/>
      <c r="J1219" s="6"/>
      <c r="K1219" s="12"/>
      <c r="L1219" s="21"/>
    </row>
    <row r="1220" spans="1:12" s="5" customFormat="1" ht="16" x14ac:dyDescent="0.2">
      <c r="A1220" s="17"/>
      <c r="B1220" s="16"/>
      <c r="C1220" s="7"/>
      <c r="D1220" s="112"/>
      <c r="E1220" s="113"/>
      <c r="F1220" s="15"/>
      <c r="G1220" s="15"/>
      <c r="H1220" s="15"/>
      <c r="I1220" s="89"/>
      <c r="J1220" s="6"/>
      <c r="K1220" s="12"/>
      <c r="L1220" s="21"/>
    </row>
    <row r="1221" spans="1:12" s="5" customFormat="1" ht="16" x14ac:dyDescent="0.2">
      <c r="A1221" s="17"/>
      <c r="B1221" s="16"/>
      <c r="C1221" s="7"/>
      <c r="D1221" s="112"/>
      <c r="E1221" s="113"/>
      <c r="F1221" s="15"/>
      <c r="G1221" s="15"/>
      <c r="H1221" s="15"/>
      <c r="I1221" s="89"/>
      <c r="J1221" s="6"/>
      <c r="K1221" s="12"/>
      <c r="L1221" s="21"/>
    </row>
    <row r="1222" spans="1:12" s="5" customFormat="1" ht="16" x14ac:dyDescent="0.2">
      <c r="A1222" s="17"/>
      <c r="B1222" s="16"/>
      <c r="C1222" s="7"/>
      <c r="D1222" s="112"/>
      <c r="E1222" s="113"/>
      <c r="F1222" s="15"/>
      <c r="G1222" s="15"/>
      <c r="H1222" s="15"/>
      <c r="I1222" s="89"/>
      <c r="J1222" s="6"/>
      <c r="K1222" s="12"/>
      <c r="L1222" s="21"/>
    </row>
    <row r="1223" spans="1:12" s="5" customFormat="1" ht="16" x14ac:dyDescent="0.2">
      <c r="A1223" s="17"/>
      <c r="B1223" s="16"/>
      <c r="C1223" s="7"/>
      <c r="D1223" s="112"/>
      <c r="E1223" s="113"/>
      <c r="F1223" s="15"/>
      <c r="G1223" s="15"/>
      <c r="H1223" s="15"/>
      <c r="I1223" s="89"/>
      <c r="J1223" s="6"/>
      <c r="K1223" s="12"/>
      <c r="L1223" s="21"/>
    </row>
    <row r="1224" spans="1:12" s="5" customFormat="1" ht="16" x14ac:dyDescent="0.2">
      <c r="A1224" s="17"/>
      <c r="B1224" s="16"/>
      <c r="C1224" s="7"/>
      <c r="D1224" s="112"/>
      <c r="E1224" s="113"/>
      <c r="F1224" s="15"/>
      <c r="G1224" s="15"/>
      <c r="H1224" s="15"/>
      <c r="I1224" s="89"/>
      <c r="J1224" s="6"/>
      <c r="K1224" s="12"/>
      <c r="L1224" s="21"/>
    </row>
    <row r="1225" spans="1:12" s="5" customFormat="1" ht="16" x14ac:dyDescent="0.2">
      <c r="A1225" s="17"/>
      <c r="B1225" s="16"/>
      <c r="C1225" s="7"/>
      <c r="D1225" s="112"/>
      <c r="E1225" s="113"/>
      <c r="F1225" s="15"/>
      <c r="G1225" s="15"/>
      <c r="H1225" s="15"/>
      <c r="I1225" s="89"/>
      <c r="J1225" s="6"/>
      <c r="K1225" s="12"/>
      <c r="L1225" s="21"/>
    </row>
    <row r="1226" spans="1:12" s="5" customFormat="1" ht="16" x14ac:dyDescent="0.2">
      <c r="A1226" s="17"/>
      <c r="B1226" s="16"/>
      <c r="C1226" s="7"/>
      <c r="D1226" s="112"/>
      <c r="E1226" s="113"/>
      <c r="F1226" s="15"/>
      <c r="G1226" s="15"/>
      <c r="H1226" s="15"/>
      <c r="I1226" s="89"/>
      <c r="J1226" s="6"/>
      <c r="K1226" s="12"/>
      <c r="L1226" s="21"/>
    </row>
    <row r="1227" spans="1:12" s="5" customFormat="1" ht="16" x14ac:dyDescent="0.2">
      <c r="A1227" s="17"/>
      <c r="B1227" s="16"/>
      <c r="C1227" s="7"/>
      <c r="D1227" s="112"/>
      <c r="E1227" s="113"/>
      <c r="F1227" s="15"/>
      <c r="G1227" s="15"/>
      <c r="H1227" s="15"/>
      <c r="I1227" s="89"/>
      <c r="J1227" s="6"/>
      <c r="K1227" s="12"/>
      <c r="L1227" s="21"/>
    </row>
    <row r="1228" spans="1:12" s="5" customFormat="1" ht="16" x14ac:dyDescent="0.2">
      <c r="A1228" s="17"/>
      <c r="B1228" s="16"/>
      <c r="C1228" s="7"/>
      <c r="D1228" s="112"/>
      <c r="E1228" s="113"/>
      <c r="F1228" s="15"/>
      <c r="G1228" s="15"/>
      <c r="H1228" s="15"/>
      <c r="I1228" s="89"/>
      <c r="J1228" s="6"/>
      <c r="K1228" s="12"/>
      <c r="L1228" s="21"/>
    </row>
    <row r="1229" spans="1:12" s="5" customFormat="1" ht="16" x14ac:dyDescent="0.2">
      <c r="A1229" s="17"/>
      <c r="B1229" s="16"/>
      <c r="C1229" s="7"/>
      <c r="D1229" s="112"/>
      <c r="E1229" s="113"/>
      <c r="F1229" s="15"/>
      <c r="G1229" s="15"/>
      <c r="H1229" s="15"/>
      <c r="I1229" s="89"/>
      <c r="J1229" s="6"/>
      <c r="K1229" s="12"/>
      <c r="L1229" s="21"/>
    </row>
    <row r="1230" spans="1:12" s="5" customFormat="1" ht="16" x14ac:dyDescent="0.2">
      <c r="A1230" s="17"/>
      <c r="B1230" s="16"/>
      <c r="C1230" s="7"/>
      <c r="D1230" s="112"/>
      <c r="E1230" s="113"/>
      <c r="F1230" s="15"/>
      <c r="G1230" s="15"/>
      <c r="H1230" s="15"/>
      <c r="I1230" s="89"/>
      <c r="J1230" s="6"/>
      <c r="K1230" s="12"/>
      <c r="L1230" s="21"/>
    </row>
    <row r="1231" spans="1:12" s="5" customFormat="1" ht="16" x14ac:dyDescent="0.2">
      <c r="A1231" s="17"/>
      <c r="B1231" s="16"/>
      <c r="C1231" s="7"/>
      <c r="D1231" s="112"/>
      <c r="E1231" s="113"/>
      <c r="F1231" s="15"/>
      <c r="G1231" s="15"/>
      <c r="H1231" s="15"/>
      <c r="I1231" s="89"/>
      <c r="J1231" s="6"/>
      <c r="K1231" s="12"/>
      <c r="L1231" s="21"/>
    </row>
    <row r="1232" spans="1:12" s="5" customFormat="1" ht="16" x14ac:dyDescent="0.2">
      <c r="A1232" s="17"/>
      <c r="B1232" s="16"/>
      <c r="C1232" s="7"/>
      <c r="D1232" s="112"/>
      <c r="E1232" s="113"/>
      <c r="F1232" s="15"/>
      <c r="G1232" s="15"/>
      <c r="H1232" s="15"/>
      <c r="I1232" s="89"/>
      <c r="J1232" s="6"/>
      <c r="K1232" s="12"/>
      <c r="L1232" s="21"/>
    </row>
    <row r="1233" spans="1:12" s="5" customFormat="1" ht="16" x14ac:dyDescent="0.2">
      <c r="A1233" s="17"/>
      <c r="B1233" s="16"/>
      <c r="C1233" s="7"/>
      <c r="D1233" s="112"/>
      <c r="E1233" s="113"/>
      <c r="F1233" s="15"/>
      <c r="G1233" s="15"/>
      <c r="H1233" s="15"/>
      <c r="I1233" s="89"/>
      <c r="J1233" s="6"/>
      <c r="K1233" s="12"/>
      <c r="L1233" s="21"/>
    </row>
    <row r="1234" spans="1:12" s="5" customFormat="1" ht="16" x14ac:dyDescent="0.2">
      <c r="A1234" s="17"/>
      <c r="B1234" s="16"/>
      <c r="C1234" s="7"/>
      <c r="D1234" s="112"/>
      <c r="E1234" s="113"/>
      <c r="F1234" s="15"/>
      <c r="G1234" s="15"/>
      <c r="H1234" s="15"/>
      <c r="I1234" s="89"/>
      <c r="J1234" s="6"/>
      <c r="K1234" s="12"/>
      <c r="L1234" s="21"/>
    </row>
    <row r="1235" spans="1:12" s="5" customFormat="1" ht="16" x14ac:dyDescent="0.2">
      <c r="A1235" s="17"/>
      <c r="B1235" s="16"/>
      <c r="C1235" s="7"/>
      <c r="D1235" s="112"/>
      <c r="E1235" s="113"/>
      <c r="F1235" s="15"/>
      <c r="G1235" s="15"/>
      <c r="H1235" s="15"/>
      <c r="I1235" s="89"/>
      <c r="J1235" s="6"/>
      <c r="K1235" s="12"/>
      <c r="L1235" s="21"/>
    </row>
    <row r="1236" spans="1:12" s="5" customFormat="1" ht="16" x14ac:dyDescent="0.2">
      <c r="A1236" s="17"/>
      <c r="B1236" s="16"/>
      <c r="C1236" s="7"/>
      <c r="D1236" s="112"/>
      <c r="E1236" s="113"/>
      <c r="F1236" s="15"/>
      <c r="G1236" s="15"/>
      <c r="H1236" s="15"/>
      <c r="I1236" s="89"/>
      <c r="J1236" s="6"/>
      <c r="K1236" s="12"/>
      <c r="L1236" s="21"/>
    </row>
    <row r="1237" spans="1:12" s="5" customFormat="1" ht="16" x14ac:dyDescent="0.2">
      <c r="A1237" s="17"/>
      <c r="B1237" s="16"/>
      <c r="C1237" s="7"/>
      <c r="D1237" s="112"/>
      <c r="E1237" s="113"/>
      <c r="F1237" s="15"/>
      <c r="G1237" s="15"/>
      <c r="H1237" s="15"/>
      <c r="I1237" s="89"/>
      <c r="J1237" s="6"/>
      <c r="K1237" s="12"/>
      <c r="L1237" s="21"/>
    </row>
    <row r="1238" spans="1:12" s="5" customFormat="1" ht="16" x14ac:dyDescent="0.2">
      <c r="A1238" s="17"/>
      <c r="B1238" s="16"/>
      <c r="C1238" s="7"/>
      <c r="D1238" s="112"/>
      <c r="E1238" s="113"/>
      <c r="F1238" s="15"/>
      <c r="G1238" s="15"/>
      <c r="H1238" s="15"/>
      <c r="I1238" s="89"/>
      <c r="J1238" s="6"/>
      <c r="K1238" s="12"/>
      <c r="L1238" s="21"/>
    </row>
    <row r="1239" spans="1:12" s="5" customFormat="1" ht="16" x14ac:dyDescent="0.2">
      <c r="A1239" s="17"/>
      <c r="B1239" s="16"/>
      <c r="C1239" s="7"/>
      <c r="D1239" s="112"/>
      <c r="E1239" s="113"/>
      <c r="F1239" s="15"/>
      <c r="G1239" s="15"/>
      <c r="H1239" s="15"/>
      <c r="I1239" s="89"/>
      <c r="J1239" s="6"/>
      <c r="K1239" s="12"/>
      <c r="L1239" s="21"/>
    </row>
    <row r="1240" spans="1:12" s="5" customFormat="1" ht="16" x14ac:dyDescent="0.2">
      <c r="A1240" s="17"/>
      <c r="B1240" s="16"/>
      <c r="C1240" s="7"/>
      <c r="D1240" s="112"/>
      <c r="E1240" s="113"/>
      <c r="F1240" s="15"/>
      <c r="G1240" s="15"/>
      <c r="H1240" s="15"/>
      <c r="I1240" s="89"/>
      <c r="J1240" s="6"/>
      <c r="K1240" s="12"/>
      <c r="L1240" s="21"/>
    </row>
    <row r="1241" spans="1:12" s="5" customFormat="1" ht="16" x14ac:dyDescent="0.2">
      <c r="A1241" s="17"/>
      <c r="B1241" s="16"/>
      <c r="C1241" s="7"/>
      <c r="D1241" s="112"/>
      <c r="E1241" s="113"/>
      <c r="F1241" s="15"/>
      <c r="G1241" s="15"/>
      <c r="H1241" s="15"/>
      <c r="I1241" s="89"/>
      <c r="J1241" s="6"/>
      <c r="K1241" s="12"/>
      <c r="L1241" s="21"/>
    </row>
    <row r="1242" spans="1:12" s="5" customFormat="1" ht="16" x14ac:dyDescent="0.2">
      <c r="A1242" s="17"/>
      <c r="B1242" s="16"/>
      <c r="C1242" s="7"/>
      <c r="D1242" s="112"/>
      <c r="E1242" s="113"/>
      <c r="F1242" s="15"/>
      <c r="G1242" s="15"/>
      <c r="H1242" s="15"/>
      <c r="I1242" s="89"/>
      <c r="J1242" s="6"/>
      <c r="K1242" s="12"/>
      <c r="L1242" s="21"/>
    </row>
    <row r="1243" spans="1:12" s="5" customFormat="1" ht="16" x14ac:dyDescent="0.2">
      <c r="A1243" s="17"/>
      <c r="B1243" s="16"/>
      <c r="C1243" s="7"/>
      <c r="D1243" s="112"/>
      <c r="E1243" s="113"/>
      <c r="F1243" s="15"/>
      <c r="G1243" s="15"/>
      <c r="H1243" s="15"/>
      <c r="I1243" s="89"/>
      <c r="J1243" s="6"/>
      <c r="K1243" s="12"/>
      <c r="L1243" s="21"/>
    </row>
    <row r="1244" spans="1:12" s="5" customFormat="1" ht="16" x14ac:dyDescent="0.2">
      <c r="A1244" s="17"/>
      <c r="B1244" s="16"/>
      <c r="C1244" s="7"/>
      <c r="D1244" s="112"/>
      <c r="E1244" s="113"/>
      <c r="F1244" s="15"/>
      <c r="G1244" s="15"/>
      <c r="H1244" s="15"/>
      <c r="I1244" s="89"/>
      <c r="J1244" s="6"/>
      <c r="K1244" s="12"/>
      <c r="L1244" s="21"/>
    </row>
    <row r="1245" spans="1:12" s="5" customFormat="1" ht="16" x14ac:dyDescent="0.2">
      <c r="A1245" s="17"/>
      <c r="B1245" s="16"/>
      <c r="C1245" s="7"/>
      <c r="D1245" s="112"/>
      <c r="E1245" s="113"/>
      <c r="F1245" s="15"/>
      <c r="G1245" s="15"/>
      <c r="H1245" s="15"/>
      <c r="I1245" s="89"/>
      <c r="J1245" s="6"/>
      <c r="K1245" s="12"/>
      <c r="L1245" s="21"/>
    </row>
    <row r="1246" spans="1:12" s="5" customFormat="1" ht="16" x14ac:dyDescent="0.2">
      <c r="A1246" s="17"/>
      <c r="B1246" s="16"/>
      <c r="C1246" s="7"/>
      <c r="D1246" s="112"/>
      <c r="E1246" s="113"/>
      <c r="F1246" s="15"/>
      <c r="G1246" s="15"/>
      <c r="H1246" s="15"/>
      <c r="I1246" s="89"/>
      <c r="J1246" s="6"/>
      <c r="K1246" s="12"/>
      <c r="L1246" s="21"/>
    </row>
    <row r="1247" spans="1:12" s="5" customFormat="1" ht="16" x14ac:dyDescent="0.2">
      <c r="A1247" s="17"/>
      <c r="B1247" s="16"/>
      <c r="C1247" s="7"/>
      <c r="D1247" s="112"/>
      <c r="E1247" s="113"/>
      <c r="F1247" s="15"/>
      <c r="G1247" s="15"/>
      <c r="H1247" s="15"/>
      <c r="I1247" s="89"/>
      <c r="J1247" s="6"/>
      <c r="K1247" s="12"/>
      <c r="L1247" s="21"/>
    </row>
    <row r="1248" spans="1:12" s="5" customFormat="1" ht="16" x14ac:dyDescent="0.2">
      <c r="A1248" s="17"/>
      <c r="B1248" s="16"/>
      <c r="C1248" s="7"/>
      <c r="D1248" s="112"/>
      <c r="E1248" s="113"/>
      <c r="F1248" s="15"/>
      <c r="G1248" s="15"/>
      <c r="H1248" s="15"/>
      <c r="I1248" s="89"/>
      <c r="J1248" s="6"/>
      <c r="K1248" s="12"/>
      <c r="L1248" s="21"/>
    </row>
    <row r="1249" spans="1:12" s="5" customFormat="1" ht="16" x14ac:dyDescent="0.2">
      <c r="A1249" s="17"/>
      <c r="B1249" s="16"/>
      <c r="C1249" s="7"/>
      <c r="D1249" s="112"/>
      <c r="E1249" s="113"/>
      <c r="F1249" s="15"/>
      <c r="G1249" s="15"/>
      <c r="H1249" s="15"/>
      <c r="I1249" s="89"/>
      <c r="J1249" s="6"/>
      <c r="K1249" s="12"/>
      <c r="L1249" s="21"/>
    </row>
    <row r="1250" spans="1:12" s="5" customFormat="1" ht="16" x14ac:dyDescent="0.2">
      <c r="A1250" s="17"/>
      <c r="B1250" s="16"/>
      <c r="C1250" s="7"/>
      <c r="D1250" s="112"/>
      <c r="E1250" s="113"/>
      <c r="F1250" s="15"/>
      <c r="G1250" s="15"/>
      <c r="H1250" s="15"/>
      <c r="I1250" s="89"/>
      <c r="J1250" s="6"/>
      <c r="K1250" s="12"/>
      <c r="L1250" s="21"/>
    </row>
    <row r="1251" spans="1:12" s="5" customFormat="1" ht="16" x14ac:dyDescent="0.2">
      <c r="A1251" s="17"/>
      <c r="B1251" s="16"/>
      <c r="C1251" s="7"/>
      <c r="D1251" s="112"/>
      <c r="E1251" s="113"/>
      <c r="F1251" s="15"/>
      <c r="G1251" s="15"/>
      <c r="H1251" s="15"/>
      <c r="I1251" s="89"/>
      <c r="J1251" s="6"/>
      <c r="K1251" s="12"/>
      <c r="L1251" s="21"/>
    </row>
    <row r="1252" spans="1:12" s="5" customFormat="1" ht="16" x14ac:dyDescent="0.2">
      <c r="A1252" s="17"/>
      <c r="B1252" s="16"/>
      <c r="C1252" s="7"/>
      <c r="D1252" s="112"/>
      <c r="E1252" s="113"/>
      <c r="F1252" s="15"/>
      <c r="G1252" s="15"/>
      <c r="H1252" s="15"/>
      <c r="I1252" s="89"/>
      <c r="J1252" s="6"/>
      <c r="K1252" s="12"/>
      <c r="L1252" s="21"/>
    </row>
    <row r="1253" spans="1:12" s="5" customFormat="1" ht="16" x14ac:dyDescent="0.2">
      <c r="A1253" s="17"/>
      <c r="B1253" s="16"/>
      <c r="C1253" s="7"/>
      <c r="D1253" s="112"/>
      <c r="E1253" s="113"/>
      <c r="F1253" s="15"/>
      <c r="G1253" s="15"/>
      <c r="H1253" s="15"/>
      <c r="I1253" s="89"/>
      <c r="J1253" s="6"/>
      <c r="K1253" s="12"/>
      <c r="L1253" s="21"/>
    </row>
    <row r="1254" spans="1:12" s="5" customFormat="1" ht="16" x14ac:dyDescent="0.2">
      <c r="A1254" s="17"/>
      <c r="B1254" s="16"/>
      <c r="C1254" s="7"/>
      <c r="D1254" s="112"/>
      <c r="E1254" s="113"/>
      <c r="F1254" s="15"/>
      <c r="G1254" s="15"/>
      <c r="H1254" s="15"/>
      <c r="I1254" s="89"/>
      <c r="J1254" s="6"/>
      <c r="K1254" s="12"/>
      <c r="L1254" s="21"/>
    </row>
    <row r="1255" spans="1:12" s="5" customFormat="1" ht="16" x14ac:dyDescent="0.2">
      <c r="A1255" s="17"/>
      <c r="B1255" s="16"/>
      <c r="C1255" s="7"/>
      <c r="D1255" s="112"/>
      <c r="E1255" s="113"/>
      <c r="F1255" s="15"/>
      <c r="G1255" s="15"/>
      <c r="H1255" s="15"/>
      <c r="I1255" s="89"/>
      <c r="J1255" s="6"/>
      <c r="K1255" s="12"/>
      <c r="L1255" s="21"/>
    </row>
    <row r="1256" spans="1:12" s="5" customFormat="1" ht="16" x14ac:dyDescent="0.2">
      <c r="A1256" s="17"/>
      <c r="B1256" s="16"/>
      <c r="C1256" s="7"/>
      <c r="D1256" s="112"/>
      <c r="E1256" s="113"/>
      <c r="F1256" s="15"/>
      <c r="G1256" s="15"/>
      <c r="H1256" s="15"/>
      <c r="I1256" s="89"/>
      <c r="J1256" s="6"/>
      <c r="K1256" s="12"/>
      <c r="L1256" s="21"/>
    </row>
    <row r="1257" spans="1:12" s="5" customFormat="1" ht="16" x14ac:dyDescent="0.2">
      <c r="A1257" s="17"/>
      <c r="B1257" s="16"/>
      <c r="C1257" s="7"/>
      <c r="D1257" s="112"/>
      <c r="E1257" s="113"/>
      <c r="F1257" s="15"/>
      <c r="G1257" s="15"/>
      <c r="H1257" s="15"/>
      <c r="I1257" s="89"/>
      <c r="J1257" s="6"/>
      <c r="K1257" s="12"/>
      <c r="L1257" s="21"/>
    </row>
    <row r="1258" spans="1:12" s="5" customFormat="1" ht="16" x14ac:dyDescent="0.2">
      <c r="A1258" s="17"/>
      <c r="B1258" s="16"/>
      <c r="C1258" s="7"/>
      <c r="D1258" s="112"/>
      <c r="E1258" s="113"/>
      <c r="F1258" s="15"/>
      <c r="G1258" s="15"/>
      <c r="H1258" s="15"/>
      <c r="I1258" s="89"/>
      <c r="J1258" s="6"/>
      <c r="K1258" s="12"/>
      <c r="L1258" s="21"/>
    </row>
    <row r="1259" spans="1:12" s="5" customFormat="1" ht="16" x14ac:dyDescent="0.2">
      <c r="A1259" s="17"/>
      <c r="B1259" s="16"/>
      <c r="C1259" s="7"/>
      <c r="D1259" s="112"/>
      <c r="E1259" s="113"/>
      <c r="F1259" s="15"/>
      <c r="G1259" s="15"/>
      <c r="H1259" s="15"/>
      <c r="I1259" s="89"/>
      <c r="J1259" s="6"/>
      <c r="K1259" s="12"/>
      <c r="L1259" s="21"/>
    </row>
    <row r="1260" spans="1:12" s="5" customFormat="1" ht="16" x14ac:dyDescent="0.2">
      <c r="A1260" s="17"/>
      <c r="B1260" s="16"/>
      <c r="C1260" s="7"/>
      <c r="D1260" s="112"/>
      <c r="E1260" s="113"/>
      <c r="F1260" s="15"/>
      <c r="G1260" s="15"/>
      <c r="H1260" s="15"/>
      <c r="I1260" s="89"/>
      <c r="J1260" s="6"/>
      <c r="K1260" s="12"/>
      <c r="L1260" s="21"/>
    </row>
    <row r="1261" spans="1:12" s="5" customFormat="1" ht="16" x14ac:dyDescent="0.2">
      <c r="A1261" s="17"/>
      <c r="B1261" s="16"/>
      <c r="C1261" s="7"/>
      <c r="D1261" s="112"/>
      <c r="E1261" s="113"/>
      <c r="F1261" s="15"/>
      <c r="G1261" s="15"/>
      <c r="H1261" s="15"/>
      <c r="I1261" s="89"/>
      <c r="J1261" s="6"/>
      <c r="K1261" s="12"/>
      <c r="L1261" s="21"/>
    </row>
    <row r="1262" spans="1:12" s="5" customFormat="1" ht="16" x14ac:dyDescent="0.2">
      <c r="A1262" s="17"/>
      <c r="B1262" s="16"/>
      <c r="C1262" s="7"/>
      <c r="D1262" s="112"/>
      <c r="E1262" s="113"/>
      <c r="F1262" s="15"/>
      <c r="G1262" s="15"/>
      <c r="H1262" s="15"/>
      <c r="I1262" s="89"/>
      <c r="J1262" s="6"/>
      <c r="K1262" s="12"/>
      <c r="L1262" s="21"/>
    </row>
    <row r="1263" spans="1:12" s="5" customFormat="1" ht="16" x14ac:dyDescent="0.2">
      <c r="A1263" s="17"/>
      <c r="B1263" s="16"/>
      <c r="C1263" s="7"/>
      <c r="D1263" s="112"/>
      <c r="E1263" s="113"/>
      <c r="F1263" s="15"/>
      <c r="G1263" s="15"/>
      <c r="H1263" s="15"/>
      <c r="I1263" s="89"/>
      <c r="J1263" s="6"/>
      <c r="K1263" s="12"/>
      <c r="L1263" s="21"/>
    </row>
    <row r="1264" spans="1:12" s="5" customFormat="1" ht="16" x14ac:dyDescent="0.2">
      <c r="A1264" s="17"/>
      <c r="B1264" s="16"/>
      <c r="C1264" s="7"/>
      <c r="D1264" s="112"/>
      <c r="E1264" s="113"/>
      <c r="F1264" s="15"/>
      <c r="G1264" s="15"/>
      <c r="H1264" s="15"/>
      <c r="I1264" s="89"/>
      <c r="J1264" s="6"/>
      <c r="K1264" s="12"/>
      <c r="L1264" s="21"/>
    </row>
    <row r="1265" spans="1:12" s="5" customFormat="1" ht="16" x14ac:dyDescent="0.2">
      <c r="A1265" s="17"/>
      <c r="B1265" s="16"/>
      <c r="C1265" s="7"/>
      <c r="D1265" s="112"/>
      <c r="E1265" s="113"/>
      <c r="F1265" s="15"/>
      <c r="G1265" s="15"/>
      <c r="H1265" s="15"/>
      <c r="I1265" s="89"/>
      <c r="J1265" s="6"/>
      <c r="K1265" s="12"/>
      <c r="L1265" s="21"/>
    </row>
    <row r="1266" spans="1:12" s="5" customFormat="1" ht="16" x14ac:dyDescent="0.2">
      <c r="A1266" s="17"/>
      <c r="B1266" s="16"/>
      <c r="C1266" s="7"/>
      <c r="D1266" s="112"/>
      <c r="E1266" s="113"/>
      <c r="F1266" s="15"/>
      <c r="G1266" s="15"/>
      <c r="H1266" s="15"/>
      <c r="I1266" s="89"/>
      <c r="J1266" s="6"/>
      <c r="K1266" s="12"/>
      <c r="L1266" s="21"/>
    </row>
    <row r="1267" spans="1:12" s="5" customFormat="1" ht="16" x14ac:dyDescent="0.2">
      <c r="A1267" s="17"/>
      <c r="B1267" s="16"/>
      <c r="C1267" s="7"/>
      <c r="D1267" s="112"/>
      <c r="E1267" s="113"/>
      <c r="F1267" s="15"/>
      <c r="G1267" s="15"/>
      <c r="H1267" s="15"/>
      <c r="I1267" s="89"/>
      <c r="J1267" s="6"/>
      <c r="K1267" s="12"/>
      <c r="L1267" s="21"/>
    </row>
    <row r="1268" spans="1:12" s="5" customFormat="1" ht="16" x14ac:dyDescent="0.2">
      <c r="A1268" s="17"/>
      <c r="B1268" s="16"/>
      <c r="C1268" s="7"/>
      <c r="D1268" s="112"/>
      <c r="E1268" s="113"/>
      <c r="F1268" s="15"/>
      <c r="G1268" s="15"/>
      <c r="H1268" s="15"/>
      <c r="I1268" s="89"/>
      <c r="J1268" s="6"/>
      <c r="K1268" s="12"/>
      <c r="L1268" s="21"/>
    </row>
    <row r="1269" spans="1:12" s="5" customFormat="1" ht="16" x14ac:dyDescent="0.2">
      <c r="A1269" s="17"/>
      <c r="B1269" s="16"/>
      <c r="C1269" s="7"/>
      <c r="D1269" s="112"/>
      <c r="E1269" s="113"/>
      <c r="F1269" s="15"/>
      <c r="G1269" s="15"/>
      <c r="H1269" s="15"/>
      <c r="I1269" s="89"/>
      <c r="J1269" s="6"/>
      <c r="K1269" s="12"/>
      <c r="L1269" s="21"/>
    </row>
    <row r="1270" spans="1:12" s="5" customFormat="1" ht="16" x14ac:dyDescent="0.2">
      <c r="A1270" s="17"/>
      <c r="B1270" s="16"/>
      <c r="C1270" s="7"/>
      <c r="D1270" s="112"/>
      <c r="E1270" s="113"/>
      <c r="F1270" s="15"/>
      <c r="G1270" s="15"/>
      <c r="H1270" s="15"/>
      <c r="I1270" s="89"/>
      <c r="J1270" s="6"/>
      <c r="K1270" s="12"/>
      <c r="L1270" s="21"/>
    </row>
    <row r="1271" spans="1:12" s="5" customFormat="1" ht="16" x14ac:dyDescent="0.2">
      <c r="A1271" s="17"/>
      <c r="B1271" s="16"/>
      <c r="C1271" s="7"/>
      <c r="D1271" s="112"/>
      <c r="E1271" s="113"/>
      <c r="F1271" s="15"/>
      <c r="G1271" s="15"/>
      <c r="H1271" s="15"/>
      <c r="I1271" s="89"/>
      <c r="J1271" s="6"/>
      <c r="K1271" s="12"/>
      <c r="L1271" s="21"/>
    </row>
    <row r="1272" spans="1:12" s="5" customFormat="1" ht="16" x14ac:dyDescent="0.2">
      <c r="A1272" s="17"/>
      <c r="B1272" s="16"/>
      <c r="C1272" s="7"/>
      <c r="D1272" s="112"/>
      <c r="E1272" s="113"/>
      <c r="F1272" s="15"/>
      <c r="G1272" s="15"/>
      <c r="H1272" s="15"/>
      <c r="I1272" s="89"/>
      <c r="J1272" s="6"/>
      <c r="K1272" s="12"/>
      <c r="L1272" s="21"/>
    </row>
    <row r="1273" spans="1:12" s="5" customFormat="1" ht="16" x14ac:dyDescent="0.2">
      <c r="A1273" s="17"/>
      <c r="B1273" s="16"/>
      <c r="C1273" s="7"/>
      <c r="D1273" s="112"/>
      <c r="E1273" s="113"/>
      <c r="F1273" s="15"/>
      <c r="G1273" s="15"/>
      <c r="H1273" s="15"/>
      <c r="I1273" s="89"/>
      <c r="J1273" s="6"/>
      <c r="K1273" s="12"/>
      <c r="L1273" s="21"/>
    </row>
    <row r="1274" spans="1:12" s="5" customFormat="1" ht="16" x14ac:dyDescent="0.2">
      <c r="A1274" s="17"/>
      <c r="B1274" s="16"/>
      <c r="C1274" s="7"/>
      <c r="D1274" s="112"/>
      <c r="E1274" s="113"/>
      <c r="F1274" s="15"/>
      <c r="G1274" s="15"/>
      <c r="H1274" s="15"/>
      <c r="I1274" s="89"/>
      <c r="J1274" s="6"/>
      <c r="K1274" s="12"/>
      <c r="L1274" s="21"/>
    </row>
    <row r="1275" spans="1:12" s="5" customFormat="1" ht="16" x14ac:dyDescent="0.2">
      <c r="A1275" s="17"/>
      <c r="B1275" s="16"/>
      <c r="C1275" s="7"/>
      <c r="D1275" s="112"/>
      <c r="E1275" s="113"/>
      <c r="F1275" s="15"/>
      <c r="G1275" s="15"/>
      <c r="H1275" s="15"/>
      <c r="I1275" s="89"/>
      <c r="J1275" s="6"/>
      <c r="K1275" s="12"/>
      <c r="L1275" s="21"/>
    </row>
    <row r="1276" spans="1:12" s="5" customFormat="1" ht="16" x14ac:dyDescent="0.2">
      <c r="A1276" s="17"/>
      <c r="B1276" s="16"/>
      <c r="C1276" s="7"/>
      <c r="D1276" s="112"/>
      <c r="E1276" s="113"/>
      <c r="F1276" s="15"/>
      <c r="G1276" s="15"/>
      <c r="H1276" s="15"/>
      <c r="I1276" s="89"/>
      <c r="J1276" s="6"/>
      <c r="K1276" s="12"/>
      <c r="L1276" s="21"/>
    </row>
    <row r="1277" spans="1:12" s="5" customFormat="1" ht="16" x14ac:dyDescent="0.2">
      <c r="A1277" s="17"/>
      <c r="B1277" s="16"/>
      <c r="C1277" s="7"/>
      <c r="D1277" s="112"/>
      <c r="E1277" s="113"/>
      <c r="F1277" s="15"/>
      <c r="G1277" s="15"/>
      <c r="H1277" s="15"/>
      <c r="I1277" s="89"/>
      <c r="J1277" s="6"/>
      <c r="K1277" s="12"/>
      <c r="L1277" s="21"/>
    </row>
    <row r="1278" spans="1:12" s="5" customFormat="1" ht="16" x14ac:dyDescent="0.2">
      <c r="A1278" s="17"/>
      <c r="B1278" s="16"/>
      <c r="C1278" s="7"/>
      <c r="D1278" s="112"/>
      <c r="E1278" s="113"/>
      <c r="F1278" s="15"/>
      <c r="G1278" s="15"/>
      <c r="H1278" s="15"/>
      <c r="I1278" s="89"/>
      <c r="J1278" s="6"/>
      <c r="K1278" s="12"/>
      <c r="L1278" s="21"/>
    </row>
    <row r="1279" spans="1:12" s="5" customFormat="1" ht="16" x14ac:dyDescent="0.2">
      <c r="A1279" s="17"/>
      <c r="B1279" s="16"/>
      <c r="C1279" s="7"/>
      <c r="D1279" s="112"/>
      <c r="E1279" s="113"/>
      <c r="F1279" s="15"/>
      <c r="G1279" s="15"/>
      <c r="H1279" s="15"/>
      <c r="I1279" s="89"/>
      <c r="J1279" s="6"/>
      <c r="K1279" s="12"/>
      <c r="L1279" s="21"/>
    </row>
    <row r="1280" spans="1:12" s="5" customFormat="1" ht="16" x14ac:dyDescent="0.2">
      <c r="A1280" s="17"/>
      <c r="B1280" s="16"/>
      <c r="C1280" s="7"/>
      <c r="D1280" s="112"/>
      <c r="E1280" s="113"/>
      <c r="F1280" s="15"/>
      <c r="G1280" s="15"/>
      <c r="H1280" s="15"/>
      <c r="I1280" s="89"/>
      <c r="J1280" s="6"/>
      <c r="K1280" s="12"/>
      <c r="L1280" s="21"/>
    </row>
    <row r="1281" spans="1:12" s="5" customFormat="1" ht="16" x14ac:dyDescent="0.2">
      <c r="A1281" s="17"/>
      <c r="B1281" s="16"/>
      <c r="C1281" s="7"/>
      <c r="D1281" s="112"/>
      <c r="E1281" s="113"/>
      <c r="F1281" s="15"/>
      <c r="G1281" s="15"/>
      <c r="H1281" s="15"/>
      <c r="I1281" s="89"/>
      <c r="J1281" s="6"/>
      <c r="K1281" s="12"/>
      <c r="L1281" s="21"/>
    </row>
    <row r="1282" spans="1:12" s="5" customFormat="1" ht="16" x14ac:dyDescent="0.2">
      <c r="A1282" s="17"/>
      <c r="B1282" s="16"/>
      <c r="C1282" s="7"/>
      <c r="D1282" s="112"/>
      <c r="E1282" s="113"/>
      <c r="F1282" s="15"/>
      <c r="G1282" s="15"/>
      <c r="H1282" s="15"/>
      <c r="I1282" s="89"/>
      <c r="J1282" s="6"/>
      <c r="K1282" s="12"/>
      <c r="L1282" s="21"/>
    </row>
    <row r="1283" spans="1:12" s="5" customFormat="1" ht="16" x14ac:dyDescent="0.2">
      <c r="A1283" s="17"/>
      <c r="B1283" s="16"/>
      <c r="C1283" s="7"/>
      <c r="D1283" s="112"/>
      <c r="E1283" s="113"/>
      <c r="F1283" s="15"/>
      <c r="G1283" s="15"/>
      <c r="H1283" s="15"/>
      <c r="I1283" s="89"/>
      <c r="J1283" s="6"/>
      <c r="K1283" s="12"/>
      <c r="L1283" s="21"/>
    </row>
    <row r="1284" spans="1:12" s="5" customFormat="1" ht="16" x14ac:dyDescent="0.2">
      <c r="A1284" s="17"/>
      <c r="B1284" s="16"/>
      <c r="C1284" s="7"/>
      <c r="D1284" s="112"/>
      <c r="E1284" s="113"/>
      <c r="F1284" s="15"/>
      <c r="G1284" s="15"/>
      <c r="H1284" s="15"/>
      <c r="I1284" s="89"/>
      <c r="J1284" s="6"/>
      <c r="K1284" s="12"/>
      <c r="L1284" s="21"/>
    </row>
    <row r="1285" spans="1:12" s="5" customFormat="1" ht="16" x14ac:dyDescent="0.2">
      <c r="A1285" s="17"/>
      <c r="B1285" s="16"/>
      <c r="C1285" s="7"/>
      <c r="D1285" s="112"/>
      <c r="E1285" s="113"/>
      <c r="F1285" s="15"/>
      <c r="G1285" s="15"/>
      <c r="H1285" s="15"/>
      <c r="I1285" s="89"/>
      <c r="J1285" s="6"/>
      <c r="K1285" s="12"/>
      <c r="L1285" s="21"/>
    </row>
    <row r="1286" spans="1:12" s="5" customFormat="1" ht="16" x14ac:dyDescent="0.2">
      <c r="A1286" s="17"/>
      <c r="B1286" s="16"/>
      <c r="C1286" s="7"/>
      <c r="D1286" s="112"/>
      <c r="E1286" s="113"/>
      <c r="F1286" s="15"/>
      <c r="G1286" s="15"/>
      <c r="H1286" s="15"/>
      <c r="I1286" s="89"/>
      <c r="J1286" s="6"/>
      <c r="K1286" s="12"/>
      <c r="L1286" s="21"/>
    </row>
    <row r="1287" spans="1:12" s="5" customFormat="1" ht="16" x14ac:dyDescent="0.2">
      <c r="A1287" s="17"/>
      <c r="B1287" s="16"/>
      <c r="C1287" s="7"/>
      <c r="D1287" s="112"/>
      <c r="E1287" s="113"/>
      <c r="F1287" s="15"/>
      <c r="G1287" s="15"/>
      <c r="H1287" s="15"/>
      <c r="I1287" s="89"/>
      <c r="J1287" s="6"/>
      <c r="K1287" s="12"/>
      <c r="L1287" s="21"/>
    </row>
    <row r="1288" spans="1:12" s="5" customFormat="1" ht="16" x14ac:dyDescent="0.2">
      <c r="A1288" s="17"/>
      <c r="B1288" s="16"/>
      <c r="C1288" s="7"/>
      <c r="D1288" s="112"/>
      <c r="E1288" s="113"/>
      <c r="F1288" s="15"/>
      <c r="G1288" s="15"/>
      <c r="H1288" s="15"/>
      <c r="I1288" s="89"/>
      <c r="J1288" s="6"/>
      <c r="K1288" s="12"/>
      <c r="L1288" s="21"/>
    </row>
    <row r="1289" spans="1:12" s="5" customFormat="1" ht="16" x14ac:dyDescent="0.2">
      <c r="A1289" s="17"/>
      <c r="B1289" s="16"/>
      <c r="C1289" s="7"/>
      <c r="D1289" s="112"/>
      <c r="E1289" s="113"/>
      <c r="F1289" s="15"/>
      <c r="G1289" s="15"/>
      <c r="H1289" s="15"/>
      <c r="I1289" s="89"/>
      <c r="J1289" s="6"/>
      <c r="K1289" s="12"/>
      <c r="L1289" s="21"/>
    </row>
    <row r="1290" spans="1:12" s="5" customFormat="1" ht="16" x14ac:dyDescent="0.2">
      <c r="A1290" s="17"/>
      <c r="B1290" s="16"/>
      <c r="C1290" s="7"/>
      <c r="D1290" s="112"/>
      <c r="E1290" s="113"/>
      <c r="F1290" s="15"/>
      <c r="G1290" s="15"/>
      <c r="H1290" s="15"/>
      <c r="I1290" s="89"/>
      <c r="J1290" s="6"/>
      <c r="K1290" s="12"/>
      <c r="L1290" s="21"/>
    </row>
    <row r="1291" spans="1:12" s="5" customFormat="1" ht="16" x14ac:dyDescent="0.2">
      <c r="A1291" s="17"/>
      <c r="B1291" s="16"/>
      <c r="C1291" s="7"/>
      <c r="D1291" s="112"/>
      <c r="E1291" s="113"/>
      <c r="F1291" s="15"/>
      <c r="G1291" s="15"/>
      <c r="H1291" s="15"/>
      <c r="I1291" s="89"/>
      <c r="J1291" s="6"/>
      <c r="K1291" s="12"/>
      <c r="L1291" s="21"/>
    </row>
    <row r="1292" spans="1:12" s="5" customFormat="1" ht="16" x14ac:dyDescent="0.2">
      <c r="A1292" s="17"/>
      <c r="B1292" s="16"/>
      <c r="C1292" s="7"/>
      <c r="D1292" s="112"/>
      <c r="E1292" s="113"/>
      <c r="F1292" s="15"/>
      <c r="G1292" s="15"/>
      <c r="H1292" s="15"/>
      <c r="I1292" s="89"/>
      <c r="J1292" s="6"/>
      <c r="K1292" s="12"/>
      <c r="L1292" s="21"/>
    </row>
    <row r="1293" spans="1:12" s="5" customFormat="1" ht="16" x14ac:dyDescent="0.2">
      <c r="A1293" s="17"/>
      <c r="B1293" s="16"/>
      <c r="C1293" s="7"/>
      <c r="D1293" s="112"/>
      <c r="E1293" s="113"/>
      <c r="F1293" s="15"/>
      <c r="G1293" s="15"/>
      <c r="H1293" s="15"/>
      <c r="I1293" s="89"/>
      <c r="J1293" s="6"/>
      <c r="K1293" s="12"/>
      <c r="L1293" s="21"/>
    </row>
    <row r="1294" spans="1:12" s="5" customFormat="1" ht="16" x14ac:dyDescent="0.2">
      <c r="A1294" s="17"/>
      <c r="B1294" s="16"/>
      <c r="C1294" s="7"/>
      <c r="D1294" s="112"/>
      <c r="E1294" s="113"/>
      <c r="F1294" s="15"/>
      <c r="G1294" s="15"/>
      <c r="H1294" s="15"/>
      <c r="I1294" s="89"/>
      <c r="J1294" s="6"/>
      <c r="K1294" s="12"/>
      <c r="L1294" s="21"/>
    </row>
    <row r="1295" spans="1:12" s="5" customFormat="1" ht="16" x14ac:dyDescent="0.2">
      <c r="A1295" s="17"/>
      <c r="B1295" s="16"/>
      <c r="C1295" s="7"/>
      <c r="D1295" s="112"/>
      <c r="E1295" s="113"/>
      <c r="F1295" s="15"/>
      <c r="G1295" s="15"/>
      <c r="H1295" s="15"/>
      <c r="I1295" s="89"/>
      <c r="J1295" s="6"/>
      <c r="K1295" s="12"/>
      <c r="L1295" s="21"/>
    </row>
    <row r="1296" spans="1:12" s="5" customFormat="1" ht="16" x14ac:dyDescent="0.2">
      <c r="A1296" s="17"/>
      <c r="B1296" s="16"/>
      <c r="C1296" s="7"/>
      <c r="D1296" s="112"/>
      <c r="E1296" s="113"/>
      <c r="F1296" s="15"/>
      <c r="G1296" s="15"/>
      <c r="H1296" s="15"/>
      <c r="I1296" s="89"/>
      <c r="J1296" s="6"/>
      <c r="K1296" s="12"/>
      <c r="L1296" s="21"/>
    </row>
    <row r="1297" spans="1:12" s="5" customFormat="1" ht="16" x14ac:dyDescent="0.2">
      <c r="A1297" s="17"/>
      <c r="B1297" s="16"/>
      <c r="C1297" s="7"/>
      <c r="D1297" s="112"/>
      <c r="E1297" s="113"/>
      <c r="F1297" s="15"/>
      <c r="G1297" s="15"/>
      <c r="H1297" s="15"/>
      <c r="I1297" s="89"/>
      <c r="J1297" s="6"/>
      <c r="K1297" s="12"/>
      <c r="L1297" s="21"/>
    </row>
    <row r="1298" spans="1:12" s="5" customFormat="1" ht="16" x14ac:dyDescent="0.2">
      <c r="A1298" s="17"/>
      <c r="B1298" s="16"/>
      <c r="C1298" s="7"/>
      <c r="D1298" s="112"/>
      <c r="E1298" s="113"/>
      <c r="F1298" s="15"/>
      <c r="G1298" s="15"/>
      <c r="H1298" s="15"/>
      <c r="I1298" s="89"/>
      <c r="J1298" s="6"/>
      <c r="K1298" s="12"/>
      <c r="L1298" s="21"/>
    </row>
    <row r="1299" spans="1:12" s="5" customFormat="1" ht="16" x14ac:dyDescent="0.2">
      <c r="A1299" s="17"/>
      <c r="B1299" s="16"/>
      <c r="C1299" s="7"/>
      <c r="D1299" s="112"/>
      <c r="E1299" s="113"/>
      <c r="F1299" s="15"/>
      <c r="G1299" s="15"/>
      <c r="H1299" s="15"/>
      <c r="I1299" s="89"/>
      <c r="J1299" s="6"/>
      <c r="K1299" s="12"/>
      <c r="L1299" s="21"/>
    </row>
    <row r="1300" spans="1:12" s="5" customFormat="1" ht="16" x14ac:dyDescent="0.2">
      <c r="A1300" s="17"/>
      <c r="B1300" s="16"/>
      <c r="C1300" s="7"/>
      <c r="D1300" s="112"/>
      <c r="E1300" s="113"/>
      <c r="F1300" s="15"/>
      <c r="G1300" s="15"/>
      <c r="H1300" s="15"/>
      <c r="I1300" s="89"/>
      <c r="J1300" s="6"/>
      <c r="K1300" s="12"/>
      <c r="L1300" s="21"/>
    </row>
    <row r="1301" spans="1:12" s="5" customFormat="1" ht="16" x14ac:dyDescent="0.2">
      <c r="A1301" s="17"/>
      <c r="B1301" s="16"/>
      <c r="C1301" s="7"/>
      <c r="D1301" s="112"/>
      <c r="E1301" s="113"/>
      <c r="F1301" s="15"/>
      <c r="G1301" s="15"/>
      <c r="H1301" s="15"/>
      <c r="I1301" s="89"/>
      <c r="J1301" s="6"/>
      <c r="K1301" s="12"/>
      <c r="L1301" s="21"/>
    </row>
    <row r="1302" spans="1:12" s="5" customFormat="1" ht="16" x14ac:dyDescent="0.2">
      <c r="A1302" s="17"/>
      <c r="B1302" s="16"/>
      <c r="C1302" s="7"/>
      <c r="D1302" s="112"/>
      <c r="E1302" s="113"/>
      <c r="F1302" s="15"/>
      <c r="G1302" s="15"/>
      <c r="H1302" s="15"/>
      <c r="I1302" s="89"/>
      <c r="J1302" s="6"/>
      <c r="K1302" s="12"/>
      <c r="L1302" s="21"/>
    </row>
    <row r="1303" spans="1:12" s="5" customFormat="1" ht="16" x14ac:dyDescent="0.2">
      <c r="A1303" s="17"/>
      <c r="B1303" s="16"/>
      <c r="C1303" s="7"/>
      <c r="D1303" s="112"/>
      <c r="E1303" s="113"/>
      <c r="F1303" s="15"/>
      <c r="G1303" s="15"/>
      <c r="H1303" s="15"/>
      <c r="I1303" s="89"/>
      <c r="J1303" s="6"/>
      <c r="K1303" s="12"/>
      <c r="L1303" s="21"/>
    </row>
    <row r="1304" spans="1:12" s="5" customFormat="1" ht="16" x14ac:dyDescent="0.2">
      <c r="A1304" s="17"/>
      <c r="B1304" s="16"/>
      <c r="C1304" s="7"/>
      <c r="D1304" s="112"/>
      <c r="E1304" s="113"/>
      <c r="F1304" s="15"/>
      <c r="G1304" s="15"/>
      <c r="H1304" s="15"/>
      <c r="I1304" s="89"/>
      <c r="J1304" s="6"/>
      <c r="K1304" s="12"/>
      <c r="L1304" s="21"/>
    </row>
    <row r="1305" spans="1:12" s="5" customFormat="1" ht="16" x14ac:dyDescent="0.2">
      <c r="A1305" s="17"/>
      <c r="B1305" s="16"/>
      <c r="C1305" s="7"/>
      <c r="D1305" s="112"/>
      <c r="E1305" s="113"/>
      <c r="F1305" s="15"/>
      <c r="G1305" s="15"/>
      <c r="H1305" s="15"/>
      <c r="I1305" s="89"/>
      <c r="J1305" s="6"/>
      <c r="K1305" s="12"/>
      <c r="L1305" s="21"/>
    </row>
    <row r="1306" spans="1:12" s="5" customFormat="1" ht="16" x14ac:dyDescent="0.2">
      <c r="A1306" s="17"/>
      <c r="B1306" s="16"/>
      <c r="C1306" s="7"/>
      <c r="D1306" s="112"/>
      <c r="E1306" s="113"/>
      <c r="F1306" s="15"/>
      <c r="G1306" s="15"/>
      <c r="H1306" s="15"/>
      <c r="I1306" s="89"/>
      <c r="J1306" s="6"/>
      <c r="K1306" s="12"/>
      <c r="L1306" s="21"/>
    </row>
    <row r="1307" spans="1:12" s="5" customFormat="1" ht="16" x14ac:dyDescent="0.2">
      <c r="A1307" s="17"/>
      <c r="B1307" s="16"/>
      <c r="C1307" s="7"/>
      <c r="D1307" s="112"/>
      <c r="E1307" s="113"/>
      <c r="F1307" s="15"/>
      <c r="G1307" s="15"/>
      <c r="H1307" s="15"/>
      <c r="I1307" s="89"/>
      <c r="J1307" s="6"/>
      <c r="K1307" s="12"/>
      <c r="L1307" s="21"/>
    </row>
    <row r="1308" spans="1:12" s="5" customFormat="1" ht="16" x14ac:dyDescent="0.2">
      <c r="A1308" s="17"/>
      <c r="B1308" s="16"/>
      <c r="C1308" s="7"/>
      <c r="D1308" s="112"/>
      <c r="E1308" s="113"/>
      <c r="F1308" s="15"/>
      <c r="G1308" s="15"/>
      <c r="H1308" s="15"/>
      <c r="I1308" s="89"/>
      <c r="J1308" s="6"/>
      <c r="K1308" s="12"/>
      <c r="L1308" s="21"/>
    </row>
    <row r="1309" spans="1:12" s="5" customFormat="1" ht="16" x14ac:dyDescent="0.2">
      <c r="A1309" s="17"/>
      <c r="B1309" s="16"/>
      <c r="C1309" s="7"/>
      <c r="D1309" s="112"/>
      <c r="E1309" s="113"/>
      <c r="F1309" s="15"/>
      <c r="G1309" s="15"/>
      <c r="H1309" s="15"/>
      <c r="I1309" s="89"/>
      <c r="J1309" s="6"/>
      <c r="K1309" s="12"/>
      <c r="L1309" s="21"/>
    </row>
    <row r="1310" spans="1:12" s="5" customFormat="1" ht="16" x14ac:dyDescent="0.2">
      <c r="A1310" s="17"/>
      <c r="B1310" s="16"/>
      <c r="C1310" s="7"/>
      <c r="D1310" s="112"/>
      <c r="E1310" s="113"/>
      <c r="F1310" s="15"/>
      <c r="G1310" s="15"/>
      <c r="H1310" s="15"/>
      <c r="I1310" s="89"/>
      <c r="J1310" s="6"/>
      <c r="K1310" s="12"/>
      <c r="L1310" s="21"/>
    </row>
    <row r="1311" spans="1:12" s="5" customFormat="1" ht="16" x14ac:dyDescent="0.2">
      <c r="A1311" s="17"/>
      <c r="B1311" s="16"/>
      <c r="C1311" s="7"/>
      <c r="D1311" s="112"/>
      <c r="E1311" s="113"/>
      <c r="F1311" s="15"/>
      <c r="G1311" s="15"/>
      <c r="H1311" s="15"/>
      <c r="I1311" s="89"/>
      <c r="J1311" s="6"/>
      <c r="K1311" s="12"/>
      <c r="L1311" s="21"/>
    </row>
    <row r="1312" spans="1:12" s="5" customFormat="1" ht="16" x14ac:dyDescent="0.2">
      <c r="A1312" s="17"/>
      <c r="B1312" s="16"/>
      <c r="C1312" s="7"/>
      <c r="D1312" s="112"/>
      <c r="E1312" s="113"/>
      <c r="F1312" s="15"/>
      <c r="G1312" s="15"/>
      <c r="H1312" s="15"/>
      <c r="I1312" s="89"/>
      <c r="J1312" s="6"/>
      <c r="K1312" s="12"/>
      <c r="L1312" s="21"/>
    </row>
    <row r="1313" spans="1:12" s="5" customFormat="1" ht="16" x14ac:dyDescent="0.2">
      <c r="A1313" s="17"/>
      <c r="B1313" s="16"/>
      <c r="C1313" s="7"/>
      <c r="D1313" s="112"/>
      <c r="E1313" s="113"/>
      <c r="F1313" s="15"/>
      <c r="G1313" s="15"/>
      <c r="H1313" s="15"/>
      <c r="I1313" s="89"/>
      <c r="J1313" s="6"/>
      <c r="K1313" s="12"/>
      <c r="L1313" s="21"/>
    </row>
    <row r="1314" spans="1:12" s="5" customFormat="1" ht="16" x14ac:dyDescent="0.2">
      <c r="A1314" s="17"/>
      <c r="B1314" s="16"/>
      <c r="C1314" s="7"/>
      <c r="D1314" s="112"/>
      <c r="E1314" s="113"/>
      <c r="F1314" s="15"/>
      <c r="G1314" s="15"/>
      <c r="H1314" s="15"/>
      <c r="I1314" s="89"/>
      <c r="J1314" s="6"/>
      <c r="K1314" s="12"/>
      <c r="L1314" s="21"/>
    </row>
    <row r="1315" spans="1:12" s="5" customFormat="1" ht="16" x14ac:dyDescent="0.2">
      <c r="A1315" s="17"/>
      <c r="B1315" s="16"/>
      <c r="C1315" s="7"/>
      <c r="D1315" s="112"/>
      <c r="E1315" s="113"/>
      <c r="F1315" s="15"/>
      <c r="G1315" s="15"/>
      <c r="H1315" s="15"/>
      <c r="I1315" s="89"/>
      <c r="J1315" s="6"/>
      <c r="K1315" s="12"/>
      <c r="L1315" s="21"/>
    </row>
    <row r="1316" spans="1:12" s="5" customFormat="1" ht="16" x14ac:dyDescent="0.2">
      <c r="A1316" s="17"/>
      <c r="B1316" s="16"/>
      <c r="C1316" s="7"/>
      <c r="D1316" s="112"/>
      <c r="E1316" s="113"/>
      <c r="F1316" s="15"/>
      <c r="G1316" s="15"/>
      <c r="H1316" s="15"/>
      <c r="I1316" s="89"/>
      <c r="J1316" s="6"/>
      <c r="K1316" s="12"/>
      <c r="L1316" s="21"/>
    </row>
    <row r="1317" spans="1:12" s="5" customFormat="1" ht="16" x14ac:dyDescent="0.2">
      <c r="A1317" s="17"/>
      <c r="B1317" s="16"/>
      <c r="C1317" s="7"/>
      <c r="D1317" s="112"/>
      <c r="E1317" s="113"/>
      <c r="F1317" s="15"/>
      <c r="G1317" s="15"/>
      <c r="H1317" s="15"/>
      <c r="I1317" s="89"/>
      <c r="J1317" s="6"/>
      <c r="K1317" s="12"/>
      <c r="L1317" s="21"/>
    </row>
    <row r="1318" spans="1:12" s="5" customFormat="1" ht="16" x14ac:dyDescent="0.2">
      <c r="A1318" s="17"/>
      <c r="B1318" s="16"/>
      <c r="C1318" s="7"/>
      <c r="D1318" s="112"/>
      <c r="E1318" s="113"/>
      <c r="F1318" s="15"/>
      <c r="G1318" s="15"/>
      <c r="H1318" s="15"/>
      <c r="I1318" s="89"/>
      <c r="J1318" s="6"/>
      <c r="K1318" s="12"/>
      <c r="L1318" s="21"/>
    </row>
    <row r="1319" spans="1:12" s="5" customFormat="1" ht="16" x14ac:dyDescent="0.2">
      <c r="A1319" s="17"/>
      <c r="B1319" s="16"/>
      <c r="C1319" s="7"/>
      <c r="D1319" s="112"/>
      <c r="E1319" s="113"/>
      <c r="F1319" s="15"/>
      <c r="G1319" s="15"/>
      <c r="H1319" s="15"/>
      <c r="I1319" s="89"/>
      <c r="J1319" s="6"/>
      <c r="K1319" s="12"/>
      <c r="L1319" s="21"/>
    </row>
    <row r="1320" spans="1:12" s="5" customFormat="1" ht="16" x14ac:dyDescent="0.2">
      <c r="A1320" s="17"/>
      <c r="B1320" s="16"/>
      <c r="C1320" s="7"/>
      <c r="D1320" s="112"/>
      <c r="E1320" s="113"/>
      <c r="F1320" s="15"/>
      <c r="G1320" s="15"/>
      <c r="H1320" s="15"/>
      <c r="I1320" s="89"/>
      <c r="J1320" s="6"/>
      <c r="K1320" s="12"/>
      <c r="L1320" s="21"/>
    </row>
    <row r="1321" spans="1:12" s="5" customFormat="1" ht="16" x14ac:dyDescent="0.2">
      <c r="A1321" s="17"/>
      <c r="B1321" s="16"/>
      <c r="C1321" s="7"/>
      <c r="D1321" s="112"/>
      <c r="E1321" s="113"/>
      <c r="F1321" s="15"/>
      <c r="G1321" s="15"/>
      <c r="H1321" s="15"/>
      <c r="I1321" s="89"/>
      <c r="J1321" s="6"/>
      <c r="K1321" s="12"/>
      <c r="L1321" s="21"/>
    </row>
    <row r="1322" spans="1:12" s="5" customFormat="1" ht="16" x14ac:dyDescent="0.2">
      <c r="A1322" s="17"/>
      <c r="B1322" s="16"/>
      <c r="C1322" s="7"/>
      <c r="D1322" s="112"/>
      <c r="E1322" s="113"/>
      <c r="F1322" s="15"/>
      <c r="G1322" s="15"/>
      <c r="H1322" s="15"/>
      <c r="I1322" s="89"/>
      <c r="J1322" s="6"/>
      <c r="K1322" s="12"/>
      <c r="L1322" s="21"/>
    </row>
    <row r="1323" spans="1:12" s="5" customFormat="1" ht="16" x14ac:dyDescent="0.2">
      <c r="A1323" s="17"/>
      <c r="B1323" s="16"/>
      <c r="C1323" s="7"/>
      <c r="D1323" s="112"/>
      <c r="E1323" s="113"/>
      <c r="F1323" s="15"/>
      <c r="G1323" s="15"/>
      <c r="H1323" s="15"/>
      <c r="I1323" s="89"/>
      <c r="J1323" s="6"/>
      <c r="K1323" s="12"/>
      <c r="L1323" s="21"/>
    </row>
    <row r="1324" spans="1:12" s="5" customFormat="1" ht="16" x14ac:dyDescent="0.2">
      <c r="A1324" s="17"/>
      <c r="B1324" s="87"/>
      <c r="C1324" s="7"/>
      <c r="D1324" s="112"/>
      <c r="E1324" s="113"/>
      <c r="F1324" s="88"/>
      <c r="G1324" s="88"/>
      <c r="H1324" s="88"/>
      <c r="I1324" s="89"/>
      <c r="J1324" s="6"/>
      <c r="K1324" s="12"/>
      <c r="L1324" s="21"/>
    </row>
    <row r="1325" spans="1:12" s="5" customFormat="1" ht="16" x14ac:dyDescent="0.2">
      <c r="A1325" s="17"/>
      <c r="B1325" s="87"/>
      <c r="C1325" s="7"/>
      <c r="D1325" s="112"/>
      <c r="E1325" s="113"/>
      <c r="F1325" s="88"/>
      <c r="G1325" s="88"/>
      <c r="H1325" s="88"/>
      <c r="I1325" s="89"/>
      <c r="J1325" s="6"/>
      <c r="K1325" s="12"/>
      <c r="L1325" s="21"/>
    </row>
    <row r="1326" spans="1:12" s="5" customFormat="1" ht="16" x14ac:dyDescent="0.2">
      <c r="A1326" s="17"/>
      <c r="B1326" s="87"/>
      <c r="C1326" s="7"/>
      <c r="D1326" s="112"/>
      <c r="E1326" s="113"/>
      <c r="F1326" s="88"/>
      <c r="G1326" s="88"/>
      <c r="H1326" s="88"/>
      <c r="I1326" s="89"/>
      <c r="J1326" s="6"/>
      <c r="K1326" s="12"/>
      <c r="L1326" s="21"/>
    </row>
    <row r="1327" spans="1:12" s="5" customFormat="1" ht="16" x14ac:dyDescent="0.2">
      <c r="A1327" s="17"/>
      <c r="B1327" s="87"/>
      <c r="C1327" s="7"/>
      <c r="D1327" s="112"/>
      <c r="E1327" s="113"/>
      <c r="F1327" s="88"/>
      <c r="G1327" s="88"/>
      <c r="H1327" s="88"/>
      <c r="I1327" s="89"/>
      <c r="J1327" s="6"/>
      <c r="K1327" s="12"/>
      <c r="L1327" s="21"/>
    </row>
    <row r="1328" spans="1:12" s="5" customFormat="1" ht="16" x14ac:dyDescent="0.2">
      <c r="A1328" s="17"/>
      <c r="B1328" s="87"/>
      <c r="C1328" s="7"/>
      <c r="D1328" s="112"/>
      <c r="E1328" s="113"/>
      <c r="F1328" s="88"/>
      <c r="G1328" s="88"/>
      <c r="H1328" s="88"/>
      <c r="I1328" s="89"/>
      <c r="J1328" s="6"/>
      <c r="K1328" s="12"/>
      <c r="L1328" s="21"/>
    </row>
    <row r="1329" spans="1:12" s="5" customFormat="1" ht="16" x14ac:dyDescent="0.2">
      <c r="A1329" s="17"/>
      <c r="B1329" s="87"/>
      <c r="C1329" s="7"/>
      <c r="D1329" s="112"/>
      <c r="E1329" s="113"/>
      <c r="F1329" s="88"/>
      <c r="G1329" s="88"/>
      <c r="H1329" s="88"/>
      <c r="I1329" s="89"/>
      <c r="J1329" s="6"/>
      <c r="K1329" s="12"/>
      <c r="L1329" s="21"/>
    </row>
    <row r="1330" spans="1:12" s="5" customFormat="1" ht="16" x14ac:dyDescent="0.2">
      <c r="A1330" s="17"/>
      <c r="B1330" s="87"/>
      <c r="C1330" s="7"/>
      <c r="D1330" s="112"/>
      <c r="E1330" s="113"/>
      <c r="F1330" s="88"/>
      <c r="G1330" s="88"/>
      <c r="H1330" s="88"/>
      <c r="I1330" s="89"/>
      <c r="J1330" s="6"/>
      <c r="K1330" s="12"/>
      <c r="L1330" s="21"/>
    </row>
    <row r="1331" spans="1:12" s="5" customFormat="1" ht="16" x14ac:dyDescent="0.2">
      <c r="A1331" s="17"/>
      <c r="B1331" s="87"/>
      <c r="C1331" s="7"/>
      <c r="D1331" s="112"/>
      <c r="E1331" s="113"/>
      <c r="F1331" s="88"/>
      <c r="G1331" s="88"/>
      <c r="H1331" s="88"/>
      <c r="I1331" s="89"/>
      <c r="J1331" s="6"/>
      <c r="K1331" s="12"/>
      <c r="L1331" s="21"/>
    </row>
    <row r="1332" spans="1:12" s="91" customFormat="1" ht="16" x14ac:dyDescent="0.2">
      <c r="A1332" s="90"/>
      <c r="B1332" s="87"/>
      <c r="C1332" s="7"/>
      <c r="D1332" s="112"/>
      <c r="E1332" s="113"/>
      <c r="F1332" s="88"/>
      <c r="G1332" s="88"/>
      <c r="H1332" s="88"/>
      <c r="I1332" s="89"/>
      <c r="J1332" s="6"/>
      <c r="K1332" s="12"/>
      <c r="L1332" s="21"/>
    </row>
    <row r="1333" spans="1:12" s="91" customFormat="1" ht="16" x14ac:dyDescent="0.2">
      <c r="A1333" s="90"/>
      <c r="B1333" s="87"/>
      <c r="C1333" s="7"/>
      <c r="D1333" s="112"/>
      <c r="E1333" s="113"/>
      <c r="F1333" s="88"/>
      <c r="G1333" s="88"/>
      <c r="H1333" s="88"/>
      <c r="I1333" s="89"/>
      <c r="J1333" s="6"/>
      <c r="K1333" s="12"/>
      <c r="L1333" s="21"/>
    </row>
    <row r="1334" spans="1:12" s="91" customFormat="1" ht="16" x14ac:dyDescent="0.2">
      <c r="A1334" s="90"/>
      <c r="B1334" s="87"/>
      <c r="C1334" s="7"/>
      <c r="D1334" s="112"/>
      <c r="E1334" s="113"/>
      <c r="F1334" s="88"/>
      <c r="G1334" s="88"/>
      <c r="H1334" s="88"/>
      <c r="I1334" s="89"/>
      <c r="J1334" s="6"/>
      <c r="K1334" s="12"/>
      <c r="L1334" s="21"/>
    </row>
    <row r="1335" spans="1:12" s="91" customFormat="1" ht="16" x14ac:dyDescent="0.2">
      <c r="A1335" s="90"/>
      <c r="B1335" s="87"/>
      <c r="C1335" s="7"/>
      <c r="D1335" s="112"/>
      <c r="E1335" s="113"/>
      <c r="F1335" s="88"/>
      <c r="G1335" s="88"/>
      <c r="H1335" s="88"/>
      <c r="I1335" s="89"/>
      <c r="J1335" s="6"/>
      <c r="K1335" s="12"/>
      <c r="L1335" s="21"/>
    </row>
    <row r="1336" spans="1:12" s="91" customFormat="1" ht="16" x14ac:dyDescent="0.2">
      <c r="A1336" s="90"/>
      <c r="B1336" s="87"/>
      <c r="C1336" s="7"/>
      <c r="D1336" s="112"/>
      <c r="E1336" s="113"/>
      <c r="F1336" s="88"/>
      <c r="G1336" s="88"/>
      <c r="H1336" s="88"/>
      <c r="I1336" s="89"/>
      <c r="J1336" s="6"/>
      <c r="K1336" s="12"/>
      <c r="L1336" s="21"/>
    </row>
    <row r="1337" spans="1:12" s="91" customFormat="1" ht="16" x14ac:dyDescent="0.2">
      <c r="A1337" s="90"/>
      <c r="B1337" s="87"/>
      <c r="C1337" s="7"/>
      <c r="D1337" s="112"/>
      <c r="E1337" s="113"/>
      <c r="F1337" s="88"/>
      <c r="G1337" s="88"/>
      <c r="H1337" s="88"/>
      <c r="I1337" s="89"/>
      <c r="J1337" s="6"/>
      <c r="K1337" s="12"/>
      <c r="L1337" s="21"/>
    </row>
    <row r="1338" spans="1:12" s="91" customFormat="1" ht="16" x14ac:dyDescent="0.2">
      <c r="A1338" s="90"/>
      <c r="B1338" s="87"/>
      <c r="C1338" s="7"/>
      <c r="D1338" s="112"/>
      <c r="E1338" s="113"/>
      <c r="F1338" s="88"/>
      <c r="G1338" s="88"/>
      <c r="H1338" s="88"/>
      <c r="I1338" s="89"/>
      <c r="J1338" s="6"/>
      <c r="K1338" s="12"/>
      <c r="L1338" s="21"/>
    </row>
    <row r="1339" spans="1:12" s="91" customFormat="1" ht="16" x14ac:dyDescent="0.2">
      <c r="A1339" s="90"/>
      <c r="B1339" s="87"/>
      <c r="C1339" s="7"/>
      <c r="D1339" s="112"/>
      <c r="E1339" s="113"/>
      <c r="F1339" s="88"/>
      <c r="G1339" s="88"/>
      <c r="H1339" s="88"/>
      <c r="I1339" s="89"/>
      <c r="J1339" s="6"/>
      <c r="K1339" s="12"/>
      <c r="L1339" s="21"/>
    </row>
    <row r="1340" spans="1:12" s="91" customFormat="1" ht="16" x14ac:dyDescent="0.2">
      <c r="A1340" s="90"/>
      <c r="B1340" s="87"/>
      <c r="C1340" s="7"/>
      <c r="D1340" s="112"/>
      <c r="E1340" s="113"/>
      <c r="F1340" s="88"/>
      <c r="G1340" s="88"/>
      <c r="H1340" s="88"/>
      <c r="I1340" s="89"/>
      <c r="J1340" s="6"/>
      <c r="K1340" s="12"/>
      <c r="L1340" s="21"/>
    </row>
    <row r="1341" spans="1:12" s="5" customFormat="1" ht="16" x14ac:dyDescent="0.2">
      <c r="A1341" s="17"/>
      <c r="B1341" s="87"/>
      <c r="C1341" s="7"/>
      <c r="D1341" s="112"/>
      <c r="E1341" s="113"/>
      <c r="F1341" s="88"/>
      <c r="G1341" s="88"/>
      <c r="H1341" s="88"/>
      <c r="I1341" s="89"/>
      <c r="J1341" s="6"/>
      <c r="K1341" s="12"/>
      <c r="L1341" s="21"/>
    </row>
    <row r="1342" spans="1:12" s="5" customFormat="1" ht="16" x14ac:dyDescent="0.2">
      <c r="A1342" s="17"/>
      <c r="B1342" s="87"/>
      <c r="C1342" s="7"/>
      <c r="D1342" s="112"/>
      <c r="E1342" s="113"/>
      <c r="F1342" s="88"/>
      <c r="G1342" s="88"/>
      <c r="H1342" s="88"/>
      <c r="I1342" s="89"/>
      <c r="J1342" s="6"/>
      <c r="K1342" s="12"/>
      <c r="L1342" s="21"/>
    </row>
    <row r="1343" spans="1:12" s="5" customFormat="1" ht="16" x14ac:dyDescent="0.2">
      <c r="A1343" s="17"/>
      <c r="B1343" s="87"/>
      <c r="C1343" s="7"/>
      <c r="D1343" s="112"/>
      <c r="E1343" s="113"/>
      <c r="F1343" s="88"/>
      <c r="G1343" s="88"/>
      <c r="H1343" s="88"/>
      <c r="I1343" s="89"/>
      <c r="J1343" s="6"/>
      <c r="K1343" s="12"/>
      <c r="L1343" s="21"/>
    </row>
    <row r="1344" spans="1:12" s="5" customFormat="1" ht="16" x14ac:dyDescent="0.2">
      <c r="A1344" s="17"/>
      <c r="B1344" s="87"/>
      <c r="C1344" s="7"/>
      <c r="D1344" s="112"/>
      <c r="E1344" s="113"/>
      <c r="F1344" s="88"/>
      <c r="G1344" s="88"/>
      <c r="H1344" s="88"/>
      <c r="I1344" s="89"/>
      <c r="J1344" s="6"/>
      <c r="K1344" s="12"/>
      <c r="L1344" s="21"/>
    </row>
    <row r="1345" spans="1:12" s="5" customFormat="1" ht="16" x14ac:dyDescent="0.2">
      <c r="A1345" s="17"/>
      <c r="B1345" s="87"/>
      <c r="C1345" s="7"/>
      <c r="D1345" s="112"/>
      <c r="E1345" s="113"/>
      <c r="F1345" s="88"/>
      <c r="G1345" s="88"/>
      <c r="H1345" s="88"/>
      <c r="I1345" s="89"/>
      <c r="J1345" s="6"/>
      <c r="K1345" s="12"/>
      <c r="L1345" s="21"/>
    </row>
    <row r="1346" spans="1:12" s="5" customFormat="1" ht="16" x14ac:dyDescent="0.2">
      <c r="A1346" s="17"/>
      <c r="B1346" s="87"/>
      <c r="C1346" s="7"/>
      <c r="D1346" s="112"/>
      <c r="E1346" s="113"/>
      <c r="F1346" s="88"/>
      <c r="G1346" s="88"/>
      <c r="H1346" s="88"/>
      <c r="I1346" s="89"/>
      <c r="J1346" s="6"/>
      <c r="K1346" s="12"/>
      <c r="L1346" s="21"/>
    </row>
    <row r="1347" spans="1:12" s="5" customFormat="1" ht="16" x14ac:dyDescent="0.2">
      <c r="A1347" s="17"/>
      <c r="B1347" s="87"/>
      <c r="C1347" s="7"/>
      <c r="D1347" s="112"/>
      <c r="E1347" s="113"/>
      <c r="F1347" s="88"/>
      <c r="G1347" s="88"/>
      <c r="H1347" s="88"/>
      <c r="I1347" s="89"/>
      <c r="J1347" s="6"/>
      <c r="K1347" s="12"/>
      <c r="L1347" s="21"/>
    </row>
    <row r="1348" spans="1:12" s="5" customFormat="1" ht="16" x14ac:dyDescent="0.2">
      <c r="A1348" s="17"/>
      <c r="B1348" s="87"/>
      <c r="C1348" s="7"/>
      <c r="D1348" s="112"/>
      <c r="E1348" s="113"/>
      <c r="F1348" s="88"/>
      <c r="G1348" s="88"/>
      <c r="H1348" s="88"/>
      <c r="I1348" s="89"/>
      <c r="J1348" s="6"/>
      <c r="K1348" s="12"/>
      <c r="L1348" s="21"/>
    </row>
    <row r="1349" spans="1:12" s="5" customFormat="1" ht="16" x14ac:dyDescent="0.2">
      <c r="A1349" s="17"/>
      <c r="B1349" s="16"/>
      <c r="C1349" s="7"/>
      <c r="D1349" s="112"/>
      <c r="E1349" s="113"/>
      <c r="F1349" s="15"/>
      <c r="G1349" s="15"/>
      <c r="H1349" s="15"/>
      <c r="I1349" s="89"/>
      <c r="J1349" s="6"/>
      <c r="K1349" s="12"/>
      <c r="L1349" s="21"/>
    </row>
    <row r="1350" spans="1:12" s="5" customFormat="1" ht="16" x14ac:dyDescent="0.2">
      <c r="A1350" s="17"/>
      <c r="B1350" s="16"/>
      <c r="C1350" s="7"/>
      <c r="D1350" s="112"/>
      <c r="E1350" s="113"/>
      <c r="F1350" s="15"/>
      <c r="G1350" s="15"/>
      <c r="H1350" s="15"/>
      <c r="I1350" s="89"/>
      <c r="J1350" s="6"/>
      <c r="K1350" s="12"/>
      <c r="L1350" s="21"/>
    </row>
    <row r="1351" spans="1:12" s="5" customFormat="1" ht="16" x14ac:dyDescent="0.2">
      <c r="A1351" s="17"/>
      <c r="B1351" s="16"/>
      <c r="C1351" s="7"/>
      <c r="D1351" s="112"/>
      <c r="E1351" s="113"/>
      <c r="F1351" s="15"/>
      <c r="G1351" s="15"/>
      <c r="H1351" s="15"/>
      <c r="I1351" s="89"/>
      <c r="J1351" s="6"/>
      <c r="K1351" s="12"/>
      <c r="L1351" s="21"/>
    </row>
    <row r="1352" spans="1:12" s="5" customFormat="1" ht="16" x14ac:dyDescent="0.2">
      <c r="A1352" s="17"/>
      <c r="B1352" s="16"/>
      <c r="C1352" s="7"/>
      <c r="D1352" s="112"/>
      <c r="E1352" s="113"/>
      <c r="F1352" s="15"/>
      <c r="G1352" s="15"/>
      <c r="H1352" s="15"/>
      <c r="I1352" s="89"/>
      <c r="J1352" s="6"/>
      <c r="K1352" s="12"/>
      <c r="L1352" s="21"/>
    </row>
    <row r="1353" spans="1:12" s="5" customFormat="1" ht="16" x14ac:dyDescent="0.2">
      <c r="A1353" s="17"/>
      <c r="B1353" s="16"/>
      <c r="C1353" s="7"/>
      <c r="D1353" s="112"/>
      <c r="E1353" s="113"/>
      <c r="F1353" s="15"/>
      <c r="G1353" s="15"/>
      <c r="H1353" s="15"/>
      <c r="I1353" s="89"/>
      <c r="J1353" s="6"/>
      <c r="K1353" s="12"/>
      <c r="L1353" s="21"/>
    </row>
    <row r="1354" spans="1:12" s="5" customFormat="1" ht="16" x14ac:dyDescent="0.2">
      <c r="A1354" s="17"/>
      <c r="B1354" s="16"/>
      <c r="C1354" s="7"/>
      <c r="D1354" s="112"/>
      <c r="E1354" s="113"/>
      <c r="F1354" s="15"/>
      <c r="G1354" s="15"/>
      <c r="H1354" s="15"/>
      <c r="I1354" s="89"/>
      <c r="J1354" s="6"/>
      <c r="K1354" s="12"/>
      <c r="L1354" s="21"/>
    </row>
    <row r="1355" spans="1:12" s="5" customFormat="1" ht="16" x14ac:dyDescent="0.2">
      <c r="A1355" s="17"/>
      <c r="B1355" s="16"/>
      <c r="C1355" s="7"/>
      <c r="D1355" s="112"/>
      <c r="E1355" s="113"/>
      <c r="F1355" s="15"/>
      <c r="G1355" s="15"/>
      <c r="H1355" s="15"/>
      <c r="I1355" s="89"/>
      <c r="J1355" s="6"/>
      <c r="K1355" s="12"/>
      <c r="L1355" s="21"/>
    </row>
    <row r="1356" spans="1:12" s="5" customFormat="1" ht="16" x14ac:dyDescent="0.2">
      <c r="A1356" s="17"/>
      <c r="B1356" s="16"/>
      <c r="C1356" s="7"/>
      <c r="D1356" s="112"/>
      <c r="E1356" s="113"/>
      <c r="F1356" s="15"/>
      <c r="G1356" s="15"/>
      <c r="H1356" s="15"/>
      <c r="I1356" s="89"/>
      <c r="J1356" s="6"/>
      <c r="K1356" s="12"/>
      <c r="L1356" s="21"/>
    </row>
    <row r="1357" spans="1:12" s="5" customFormat="1" ht="16" x14ac:dyDescent="0.2">
      <c r="A1357" s="17"/>
      <c r="B1357" s="16"/>
      <c r="C1357" s="7"/>
      <c r="D1357" s="112"/>
      <c r="E1357" s="113"/>
      <c r="F1357" s="15"/>
      <c r="G1357" s="15"/>
      <c r="H1357" s="15"/>
      <c r="I1357" s="89"/>
      <c r="J1357" s="6"/>
      <c r="K1357" s="12"/>
      <c r="L1357" s="21"/>
    </row>
    <row r="1358" spans="1:12" s="5" customFormat="1" ht="16" x14ac:dyDescent="0.2">
      <c r="A1358" s="17"/>
      <c r="B1358" s="16"/>
      <c r="C1358" s="7"/>
      <c r="D1358" s="112"/>
      <c r="E1358" s="113"/>
      <c r="F1358" s="15"/>
      <c r="G1358" s="15"/>
      <c r="H1358" s="15"/>
      <c r="I1358" s="89"/>
      <c r="J1358" s="6"/>
      <c r="K1358" s="12"/>
      <c r="L1358" s="21"/>
    </row>
    <row r="1359" spans="1:12" s="5" customFormat="1" ht="16" x14ac:dyDescent="0.2">
      <c r="A1359" s="17"/>
      <c r="B1359" s="16"/>
      <c r="C1359" s="7"/>
      <c r="D1359" s="112"/>
      <c r="E1359" s="113"/>
      <c r="F1359" s="15"/>
      <c r="G1359" s="15"/>
      <c r="H1359" s="15"/>
      <c r="I1359" s="89"/>
      <c r="J1359" s="6"/>
      <c r="K1359" s="12"/>
      <c r="L1359" s="21"/>
    </row>
    <row r="1360" spans="1:12" s="5" customFormat="1" ht="16" x14ac:dyDescent="0.2">
      <c r="A1360" s="17"/>
      <c r="B1360" s="16"/>
      <c r="C1360" s="7"/>
      <c r="D1360" s="112"/>
      <c r="E1360" s="113"/>
      <c r="F1360" s="15"/>
      <c r="G1360" s="15"/>
      <c r="H1360" s="15"/>
      <c r="I1360" s="89"/>
      <c r="J1360" s="6"/>
      <c r="K1360" s="12"/>
      <c r="L1360" s="21"/>
    </row>
    <row r="1361" spans="1:12" s="5" customFormat="1" ht="16" x14ac:dyDescent="0.2">
      <c r="A1361" s="17"/>
      <c r="B1361" s="16"/>
      <c r="C1361" s="7"/>
      <c r="D1361" s="112"/>
      <c r="E1361" s="113"/>
      <c r="F1361" s="15"/>
      <c r="G1361" s="15"/>
      <c r="H1361" s="15"/>
      <c r="I1361" s="89"/>
      <c r="J1361" s="6"/>
      <c r="K1361" s="12"/>
      <c r="L1361" s="21"/>
    </row>
    <row r="1362" spans="1:12" s="5" customFormat="1" ht="16" x14ac:dyDescent="0.2">
      <c r="A1362" s="17"/>
      <c r="B1362" s="16"/>
      <c r="C1362" s="7"/>
      <c r="D1362" s="112"/>
      <c r="E1362" s="113"/>
      <c r="F1362" s="15"/>
      <c r="G1362" s="15"/>
      <c r="H1362" s="15"/>
      <c r="I1362" s="89"/>
      <c r="J1362" s="6"/>
      <c r="K1362" s="12"/>
      <c r="L1362" s="21"/>
    </row>
    <row r="1363" spans="1:12" s="5" customFormat="1" ht="16" x14ac:dyDescent="0.2">
      <c r="A1363" s="17"/>
      <c r="B1363" s="16"/>
      <c r="C1363" s="7"/>
      <c r="D1363" s="112"/>
      <c r="E1363" s="113"/>
      <c r="F1363" s="15"/>
      <c r="G1363" s="15"/>
      <c r="H1363" s="15"/>
      <c r="I1363" s="89"/>
      <c r="J1363" s="6"/>
      <c r="K1363" s="12"/>
      <c r="L1363" s="21"/>
    </row>
    <row r="1364" spans="1:12" s="5" customFormat="1" ht="16" x14ac:dyDescent="0.2">
      <c r="A1364" s="17"/>
      <c r="B1364" s="16"/>
      <c r="C1364" s="7"/>
      <c r="D1364" s="112"/>
      <c r="E1364" s="113"/>
      <c r="F1364" s="15"/>
      <c r="G1364" s="15"/>
      <c r="H1364" s="15"/>
      <c r="I1364" s="89"/>
      <c r="J1364" s="6"/>
      <c r="K1364" s="12"/>
      <c r="L1364" s="21"/>
    </row>
    <row r="1365" spans="1:12" s="5" customFormat="1" ht="16" x14ac:dyDescent="0.2">
      <c r="A1365" s="17"/>
      <c r="B1365" s="16"/>
      <c r="C1365" s="7"/>
      <c r="D1365" s="112"/>
      <c r="E1365" s="113"/>
      <c r="F1365" s="15"/>
      <c r="G1365" s="15"/>
      <c r="H1365" s="15"/>
      <c r="I1365" s="89"/>
      <c r="J1365" s="6"/>
      <c r="K1365" s="12"/>
      <c r="L1365" s="21"/>
    </row>
    <row r="1366" spans="1:12" s="5" customFormat="1" ht="16" x14ac:dyDescent="0.2">
      <c r="A1366" s="17"/>
      <c r="B1366" s="16"/>
      <c r="C1366" s="7"/>
      <c r="D1366" s="112"/>
      <c r="E1366" s="113"/>
      <c r="F1366" s="15"/>
      <c r="G1366" s="15"/>
      <c r="H1366" s="15"/>
      <c r="I1366" s="89"/>
      <c r="J1366" s="6"/>
      <c r="K1366" s="12"/>
      <c r="L1366" s="21"/>
    </row>
    <row r="1367" spans="1:12" s="5" customFormat="1" ht="16" x14ac:dyDescent="0.2">
      <c r="A1367" s="17"/>
      <c r="B1367" s="16"/>
      <c r="C1367" s="7"/>
      <c r="D1367" s="112"/>
      <c r="E1367" s="113"/>
      <c r="F1367" s="15"/>
      <c r="G1367" s="15"/>
      <c r="H1367" s="15"/>
      <c r="I1367" s="89"/>
      <c r="J1367" s="6"/>
      <c r="K1367" s="12"/>
      <c r="L1367" s="21"/>
    </row>
    <row r="1368" spans="1:12" s="5" customFormat="1" ht="16" x14ac:dyDescent="0.2">
      <c r="A1368" s="17"/>
      <c r="B1368" s="87"/>
      <c r="C1368" s="7"/>
      <c r="D1368" s="112"/>
      <c r="E1368" s="113"/>
      <c r="F1368" s="88"/>
      <c r="G1368" s="88"/>
      <c r="H1368" s="88"/>
      <c r="I1368" s="89"/>
      <c r="J1368" s="6"/>
      <c r="K1368" s="12"/>
      <c r="L1368" s="21"/>
    </row>
    <row r="1369" spans="1:12" s="5" customFormat="1" ht="16" x14ac:dyDescent="0.2">
      <c r="A1369" s="17"/>
      <c r="B1369" s="87"/>
      <c r="C1369" s="7"/>
      <c r="D1369" s="112"/>
      <c r="E1369" s="113"/>
      <c r="F1369" s="88"/>
      <c r="G1369" s="88"/>
      <c r="H1369" s="88"/>
      <c r="I1369" s="89"/>
      <c r="J1369" s="6"/>
      <c r="K1369" s="12"/>
      <c r="L1369" s="21"/>
    </row>
    <row r="1370" spans="1:12" s="5" customFormat="1" ht="16" x14ac:dyDescent="0.2">
      <c r="A1370" s="17"/>
      <c r="B1370" s="87"/>
      <c r="C1370" s="7"/>
      <c r="D1370" s="112"/>
      <c r="E1370" s="113"/>
      <c r="F1370" s="88"/>
      <c r="G1370" s="88"/>
      <c r="H1370" s="88"/>
      <c r="I1370" s="89"/>
      <c r="J1370" s="6"/>
      <c r="K1370" s="12"/>
      <c r="L1370" s="21"/>
    </row>
    <row r="1371" spans="1:12" s="5" customFormat="1" ht="16" x14ac:dyDescent="0.2">
      <c r="A1371" s="17"/>
      <c r="B1371" s="87"/>
      <c r="C1371" s="7"/>
      <c r="D1371" s="112"/>
      <c r="E1371" s="113"/>
      <c r="F1371" s="88"/>
      <c r="G1371" s="88"/>
      <c r="H1371" s="88"/>
      <c r="I1371" s="89"/>
      <c r="J1371" s="6"/>
      <c r="K1371" s="12"/>
      <c r="L1371" s="21"/>
    </row>
    <row r="1372" spans="1:12" s="5" customFormat="1" ht="16" x14ac:dyDescent="0.2">
      <c r="A1372" s="17"/>
      <c r="B1372" s="87"/>
      <c r="C1372" s="7"/>
      <c r="D1372" s="112"/>
      <c r="E1372" s="113"/>
      <c r="F1372" s="88"/>
      <c r="G1372" s="88"/>
      <c r="H1372" s="88"/>
      <c r="I1372" s="89"/>
      <c r="J1372" s="6"/>
      <c r="K1372" s="12"/>
      <c r="L1372" s="21"/>
    </row>
    <row r="1373" spans="1:12" s="5" customFormat="1" ht="16" x14ac:dyDescent="0.2">
      <c r="A1373" s="17"/>
      <c r="B1373" s="87"/>
      <c r="C1373" s="7"/>
      <c r="D1373" s="112"/>
      <c r="E1373" s="113"/>
      <c r="F1373" s="88"/>
      <c r="G1373" s="88"/>
      <c r="H1373" s="88"/>
      <c r="I1373" s="89"/>
      <c r="J1373" s="6"/>
      <c r="K1373" s="12"/>
      <c r="L1373" s="21"/>
    </row>
    <row r="1374" spans="1:12" s="5" customFormat="1" ht="16" x14ac:dyDescent="0.2">
      <c r="A1374" s="17"/>
      <c r="B1374" s="87"/>
      <c r="C1374" s="7"/>
      <c r="D1374" s="112"/>
      <c r="E1374" s="113"/>
      <c r="F1374" s="88"/>
      <c r="G1374" s="88"/>
      <c r="H1374" s="88"/>
      <c r="I1374" s="89"/>
      <c r="J1374" s="6"/>
      <c r="K1374" s="12"/>
      <c r="L1374" s="21"/>
    </row>
    <row r="1375" spans="1:12" s="5" customFormat="1" ht="16" x14ac:dyDescent="0.2">
      <c r="A1375" s="17"/>
      <c r="B1375" s="87"/>
      <c r="C1375" s="7"/>
      <c r="D1375" s="112"/>
      <c r="E1375" s="113"/>
      <c r="F1375" s="88"/>
      <c r="G1375" s="88"/>
      <c r="H1375" s="88"/>
      <c r="I1375" s="89"/>
      <c r="J1375" s="6"/>
      <c r="K1375" s="12"/>
      <c r="L1375" s="21"/>
    </row>
    <row r="1376" spans="1:12" s="5" customFormat="1" ht="16" x14ac:dyDescent="0.2">
      <c r="A1376" s="17"/>
      <c r="B1376" s="87"/>
      <c r="C1376" s="7"/>
      <c r="D1376" s="112"/>
      <c r="E1376" s="113"/>
      <c r="F1376" s="88"/>
      <c r="G1376" s="88"/>
      <c r="H1376" s="88"/>
      <c r="I1376" s="89"/>
      <c r="J1376" s="6"/>
      <c r="K1376" s="12"/>
      <c r="L1376" s="21"/>
    </row>
    <row r="1377" spans="1:12" s="5" customFormat="1" ht="16" x14ac:dyDescent="0.2">
      <c r="A1377" s="17"/>
      <c r="B1377" s="87"/>
      <c r="C1377" s="7"/>
      <c r="D1377" s="112"/>
      <c r="E1377" s="113"/>
      <c r="F1377" s="88"/>
      <c r="G1377" s="88"/>
      <c r="H1377" s="88"/>
      <c r="I1377" s="89"/>
      <c r="J1377" s="6"/>
      <c r="K1377" s="12"/>
      <c r="L1377" s="21"/>
    </row>
    <row r="1378" spans="1:12" s="5" customFormat="1" ht="16" x14ac:dyDescent="0.2">
      <c r="A1378" s="17"/>
      <c r="B1378" s="87"/>
      <c r="C1378" s="7"/>
      <c r="D1378" s="112"/>
      <c r="E1378" s="113"/>
      <c r="F1378" s="88"/>
      <c r="G1378" s="88"/>
      <c r="H1378" s="88"/>
      <c r="I1378" s="89"/>
      <c r="J1378" s="6"/>
      <c r="K1378" s="12"/>
      <c r="L1378" s="21"/>
    </row>
    <row r="1379" spans="1:12" s="5" customFormat="1" ht="16" x14ac:dyDescent="0.2">
      <c r="A1379" s="17"/>
      <c r="B1379" s="87"/>
      <c r="C1379" s="7"/>
      <c r="D1379" s="112"/>
      <c r="E1379" s="113"/>
      <c r="F1379" s="88"/>
      <c r="G1379" s="88"/>
      <c r="H1379" s="88"/>
      <c r="I1379" s="89"/>
      <c r="J1379" s="6"/>
      <c r="K1379" s="12"/>
      <c r="L1379" s="21"/>
    </row>
    <row r="1380" spans="1:12" s="5" customFormat="1" ht="16" x14ac:dyDescent="0.2">
      <c r="A1380" s="17"/>
      <c r="B1380" s="87"/>
      <c r="C1380" s="7"/>
      <c r="D1380" s="112"/>
      <c r="E1380" s="113"/>
      <c r="F1380" s="88"/>
      <c r="G1380" s="88"/>
      <c r="H1380" s="88"/>
      <c r="I1380" s="89"/>
      <c r="J1380" s="6"/>
      <c r="K1380" s="12"/>
      <c r="L1380" s="21"/>
    </row>
    <row r="1381" spans="1:12" s="5" customFormat="1" ht="16" x14ac:dyDescent="0.2">
      <c r="A1381" s="17"/>
      <c r="B1381" s="87"/>
      <c r="C1381" s="7"/>
      <c r="D1381" s="112"/>
      <c r="E1381" s="113"/>
      <c r="F1381" s="88"/>
      <c r="G1381" s="88"/>
      <c r="H1381" s="88"/>
      <c r="I1381" s="89"/>
      <c r="J1381" s="6"/>
      <c r="K1381" s="12"/>
      <c r="L1381" s="21"/>
    </row>
    <row r="1382" spans="1:12" s="5" customFormat="1" ht="16" x14ac:dyDescent="0.2">
      <c r="A1382" s="17"/>
      <c r="B1382" s="87"/>
      <c r="C1382" s="7"/>
      <c r="D1382" s="112"/>
      <c r="E1382" s="113"/>
      <c r="F1382" s="88"/>
      <c r="G1382" s="88"/>
      <c r="H1382" s="88"/>
      <c r="I1382" s="89"/>
      <c r="J1382" s="6"/>
      <c r="K1382" s="12"/>
      <c r="L1382" s="21"/>
    </row>
    <row r="1383" spans="1:12" s="5" customFormat="1" ht="16" x14ac:dyDescent="0.2">
      <c r="A1383" s="17"/>
      <c r="B1383" s="87"/>
      <c r="C1383" s="7"/>
      <c r="D1383" s="112"/>
      <c r="E1383" s="113"/>
      <c r="F1383" s="88"/>
      <c r="G1383" s="88"/>
      <c r="H1383" s="88"/>
      <c r="I1383" s="89"/>
      <c r="J1383" s="6"/>
      <c r="K1383" s="12"/>
      <c r="L1383" s="21"/>
    </row>
    <row r="1384" spans="1:12" s="5" customFormat="1" ht="16" x14ac:dyDescent="0.2">
      <c r="A1384" s="17"/>
      <c r="B1384" s="87"/>
      <c r="C1384" s="7"/>
      <c r="D1384" s="112"/>
      <c r="E1384" s="113"/>
      <c r="F1384" s="88"/>
      <c r="G1384" s="88"/>
      <c r="H1384" s="88"/>
      <c r="I1384" s="89"/>
      <c r="J1384" s="6"/>
      <c r="K1384" s="12"/>
      <c r="L1384" s="21"/>
    </row>
    <row r="1385" spans="1:12" s="5" customFormat="1" ht="16" x14ac:dyDescent="0.2">
      <c r="A1385" s="17"/>
      <c r="B1385" s="87"/>
      <c r="C1385" s="7"/>
      <c r="D1385" s="112"/>
      <c r="E1385" s="113"/>
      <c r="F1385" s="88"/>
      <c r="G1385" s="88"/>
      <c r="H1385" s="88"/>
      <c r="I1385" s="89"/>
      <c r="J1385" s="6"/>
      <c r="K1385" s="12"/>
      <c r="L1385" s="21"/>
    </row>
    <row r="1386" spans="1:12" s="5" customFormat="1" ht="16" x14ac:dyDescent="0.2">
      <c r="A1386" s="17"/>
      <c r="B1386" s="87"/>
      <c r="C1386" s="7"/>
      <c r="D1386" s="112"/>
      <c r="E1386" s="113"/>
      <c r="F1386" s="88"/>
      <c r="G1386" s="88"/>
      <c r="H1386" s="88"/>
      <c r="I1386" s="89"/>
      <c r="J1386" s="6"/>
      <c r="K1386" s="12"/>
      <c r="L1386" s="21"/>
    </row>
    <row r="1387" spans="1:12" s="5" customFormat="1" ht="16" x14ac:dyDescent="0.2">
      <c r="A1387" s="17"/>
      <c r="B1387" s="87"/>
      <c r="C1387" s="7"/>
      <c r="D1387" s="112"/>
      <c r="E1387" s="113"/>
      <c r="F1387" s="88"/>
      <c r="G1387" s="88"/>
      <c r="H1387" s="88"/>
      <c r="I1387" s="89"/>
      <c r="J1387" s="6"/>
      <c r="K1387" s="12"/>
      <c r="L1387" s="21"/>
    </row>
    <row r="1388" spans="1:12" s="5" customFormat="1" ht="16" x14ac:dyDescent="0.2">
      <c r="A1388" s="17"/>
      <c r="B1388" s="16"/>
      <c r="C1388" s="7"/>
      <c r="D1388" s="112"/>
      <c r="E1388" s="113"/>
      <c r="F1388" s="15"/>
      <c r="G1388" s="15"/>
      <c r="H1388" s="15"/>
      <c r="I1388" s="89"/>
      <c r="J1388" s="6"/>
      <c r="K1388" s="12"/>
      <c r="L1388" s="21"/>
    </row>
    <row r="1389" spans="1:12" s="5" customFormat="1" ht="16" x14ac:dyDescent="0.2">
      <c r="A1389" s="17"/>
      <c r="B1389" s="16"/>
      <c r="C1389" s="7"/>
      <c r="D1389" s="112"/>
      <c r="E1389" s="113"/>
      <c r="F1389" s="15"/>
      <c r="G1389" s="15"/>
      <c r="H1389" s="15"/>
      <c r="I1389" s="89"/>
      <c r="J1389" s="6"/>
      <c r="K1389" s="12"/>
      <c r="L1389" s="21"/>
    </row>
    <row r="1390" spans="1:12" s="5" customFormat="1" ht="16" x14ac:dyDescent="0.2">
      <c r="A1390" s="17"/>
      <c r="B1390" s="16"/>
      <c r="C1390" s="7"/>
      <c r="D1390" s="112"/>
      <c r="E1390" s="113"/>
      <c r="F1390" s="15"/>
      <c r="G1390" s="15"/>
      <c r="H1390" s="15"/>
      <c r="I1390" s="89"/>
      <c r="J1390" s="6"/>
      <c r="K1390" s="12"/>
      <c r="L1390" s="21"/>
    </row>
    <row r="1391" spans="1:12" s="5" customFormat="1" ht="16" x14ac:dyDescent="0.2">
      <c r="A1391" s="17"/>
      <c r="B1391" s="16"/>
      <c r="C1391" s="7"/>
      <c r="D1391" s="112"/>
      <c r="E1391" s="113"/>
      <c r="F1391" s="15"/>
      <c r="G1391" s="15"/>
      <c r="H1391" s="15"/>
      <c r="I1391" s="89"/>
      <c r="J1391" s="6"/>
      <c r="K1391" s="12"/>
      <c r="L1391" s="21"/>
    </row>
    <row r="1392" spans="1:12" s="5" customFormat="1" ht="16" x14ac:dyDescent="0.2">
      <c r="A1392" s="17"/>
      <c r="B1392" s="16"/>
      <c r="C1392" s="7"/>
      <c r="D1392" s="112"/>
      <c r="E1392" s="113"/>
      <c r="F1392" s="15"/>
      <c r="G1392" s="15"/>
      <c r="H1392" s="15"/>
      <c r="I1392" s="89"/>
      <c r="J1392" s="6"/>
      <c r="K1392" s="12"/>
      <c r="L1392" s="21"/>
    </row>
    <row r="1393" spans="1:12" s="5" customFormat="1" ht="16" x14ac:dyDescent="0.2">
      <c r="A1393" s="17"/>
      <c r="B1393" s="16"/>
      <c r="C1393" s="7"/>
      <c r="D1393" s="112"/>
      <c r="E1393" s="113"/>
      <c r="F1393" s="15"/>
      <c r="G1393" s="15"/>
      <c r="H1393" s="15"/>
      <c r="I1393" s="89"/>
      <c r="J1393" s="6"/>
      <c r="K1393" s="12"/>
      <c r="L1393" s="21"/>
    </row>
    <row r="1394" spans="1:12" s="5" customFormat="1" ht="16" x14ac:dyDescent="0.2">
      <c r="A1394" s="17"/>
      <c r="B1394" s="16"/>
      <c r="C1394" s="7"/>
      <c r="D1394" s="112"/>
      <c r="E1394" s="113"/>
      <c r="F1394" s="15"/>
      <c r="G1394" s="15"/>
      <c r="H1394" s="15"/>
      <c r="I1394" s="89"/>
      <c r="J1394" s="6"/>
      <c r="K1394" s="12"/>
      <c r="L1394" s="21"/>
    </row>
    <row r="1395" spans="1:12" s="5" customFormat="1" ht="16" x14ac:dyDescent="0.2">
      <c r="A1395" s="17"/>
      <c r="B1395" s="16"/>
      <c r="C1395" s="7"/>
      <c r="D1395" s="112"/>
      <c r="E1395" s="113"/>
      <c r="F1395" s="15"/>
      <c r="G1395" s="15"/>
      <c r="H1395" s="15"/>
      <c r="I1395" s="89"/>
      <c r="J1395" s="6"/>
      <c r="K1395" s="12"/>
      <c r="L1395" s="21"/>
    </row>
    <row r="1396" spans="1:12" s="5" customFormat="1" ht="16" x14ac:dyDescent="0.2">
      <c r="A1396" s="17"/>
      <c r="B1396" s="16"/>
      <c r="C1396" s="7"/>
      <c r="D1396" s="112"/>
      <c r="E1396" s="113"/>
      <c r="F1396" s="15"/>
      <c r="G1396" s="15"/>
      <c r="H1396" s="15"/>
      <c r="I1396" s="89"/>
      <c r="J1396" s="6"/>
      <c r="K1396" s="12"/>
      <c r="L1396" s="21"/>
    </row>
    <row r="1397" spans="1:12" s="5" customFormat="1" ht="16" x14ac:dyDescent="0.2">
      <c r="A1397" s="17"/>
      <c r="B1397" s="16"/>
      <c r="C1397" s="7"/>
      <c r="D1397" s="112"/>
      <c r="E1397" s="113"/>
      <c r="F1397" s="15"/>
      <c r="G1397" s="15"/>
      <c r="H1397" s="15"/>
      <c r="I1397" s="89"/>
      <c r="J1397" s="6"/>
      <c r="K1397" s="12"/>
      <c r="L1397" s="21"/>
    </row>
    <row r="1398" spans="1:12" s="5" customFormat="1" ht="16" x14ac:dyDescent="0.2">
      <c r="A1398" s="17"/>
      <c r="B1398" s="16"/>
      <c r="C1398" s="7"/>
      <c r="D1398" s="112"/>
      <c r="E1398" s="113"/>
      <c r="F1398" s="15"/>
      <c r="G1398" s="15"/>
      <c r="H1398" s="15"/>
      <c r="I1398" s="89"/>
      <c r="J1398" s="6"/>
      <c r="K1398" s="12"/>
      <c r="L1398" s="21"/>
    </row>
    <row r="1399" spans="1:12" s="5" customFormat="1" ht="16" x14ac:dyDescent="0.2">
      <c r="A1399" s="17"/>
      <c r="B1399" s="16"/>
      <c r="C1399" s="7"/>
      <c r="D1399" s="112"/>
      <c r="E1399" s="113"/>
      <c r="F1399" s="15"/>
      <c r="G1399" s="15"/>
      <c r="H1399" s="15"/>
      <c r="I1399" s="89"/>
      <c r="J1399" s="6"/>
      <c r="K1399" s="12"/>
      <c r="L1399" s="21"/>
    </row>
    <row r="1400" spans="1:12" s="5" customFormat="1" ht="16" x14ac:dyDescent="0.2">
      <c r="A1400" s="17"/>
      <c r="B1400" s="16"/>
      <c r="C1400" s="7"/>
      <c r="D1400" s="112"/>
      <c r="E1400" s="113"/>
      <c r="F1400" s="15"/>
      <c r="G1400" s="15"/>
      <c r="H1400" s="15"/>
      <c r="I1400" s="89"/>
      <c r="J1400" s="6"/>
      <c r="K1400" s="12"/>
      <c r="L1400" s="21"/>
    </row>
    <row r="1401" spans="1:12" s="5" customFormat="1" ht="16" x14ac:dyDescent="0.2">
      <c r="A1401" s="17"/>
      <c r="B1401" s="16"/>
      <c r="C1401" s="7"/>
      <c r="D1401" s="112"/>
      <c r="E1401" s="113"/>
      <c r="F1401" s="15"/>
      <c r="G1401" s="15"/>
      <c r="H1401" s="15"/>
      <c r="I1401" s="89"/>
      <c r="J1401" s="6"/>
      <c r="K1401" s="12"/>
      <c r="L1401" s="21"/>
    </row>
    <row r="1402" spans="1:12" s="5" customFormat="1" ht="16" x14ac:dyDescent="0.2">
      <c r="A1402" s="17"/>
      <c r="B1402" s="16"/>
      <c r="C1402" s="7"/>
      <c r="D1402" s="112"/>
      <c r="E1402" s="113"/>
      <c r="F1402" s="15"/>
      <c r="G1402" s="15"/>
      <c r="H1402" s="15"/>
      <c r="I1402" s="89"/>
      <c r="J1402" s="6"/>
      <c r="K1402" s="12"/>
      <c r="L1402" s="21"/>
    </row>
    <row r="1403" spans="1:12" s="5" customFormat="1" ht="16" x14ac:dyDescent="0.2">
      <c r="A1403" s="17"/>
      <c r="B1403" s="16"/>
      <c r="C1403" s="7"/>
      <c r="D1403" s="112"/>
      <c r="E1403" s="113"/>
      <c r="F1403" s="15"/>
      <c r="G1403" s="15"/>
      <c r="H1403" s="15"/>
      <c r="I1403" s="89"/>
      <c r="J1403" s="6"/>
      <c r="K1403" s="12"/>
      <c r="L1403" s="21"/>
    </row>
    <row r="1404" spans="1:12" s="5" customFormat="1" ht="16" x14ac:dyDescent="0.2">
      <c r="A1404" s="17"/>
      <c r="B1404" s="16"/>
      <c r="C1404" s="7"/>
      <c r="D1404" s="112"/>
      <c r="E1404" s="113"/>
      <c r="F1404" s="15"/>
      <c r="G1404" s="15"/>
      <c r="H1404" s="15"/>
      <c r="I1404" s="89"/>
      <c r="J1404" s="6"/>
      <c r="K1404" s="12"/>
      <c r="L1404" s="21"/>
    </row>
    <row r="1405" spans="1:12" s="5" customFormat="1" ht="16" x14ac:dyDescent="0.2">
      <c r="A1405" s="17"/>
      <c r="B1405" s="16"/>
      <c r="C1405" s="7"/>
      <c r="D1405" s="112"/>
      <c r="E1405" s="113"/>
      <c r="F1405" s="15"/>
      <c r="G1405" s="15"/>
      <c r="H1405" s="15"/>
      <c r="I1405" s="89"/>
      <c r="J1405" s="6"/>
      <c r="K1405" s="12"/>
      <c r="L1405" s="21"/>
    </row>
    <row r="1406" spans="1:12" s="5" customFormat="1" ht="16" x14ac:dyDescent="0.2">
      <c r="A1406" s="17"/>
      <c r="B1406" s="16"/>
      <c r="C1406" s="7"/>
      <c r="D1406" s="112"/>
      <c r="E1406" s="113"/>
      <c r="F1406" s="15"/>
      <c r="G1406" s="15"/>
      <c r="H1406" s="15"/>
      <c r="I1406" s="89"/>
      <c r="J1406" s="6"/>
      <c r="K1406" s="12"/>
      <c r="L1406" s="21"/>
    </row>
    <row r="1407" spans="1:12" s="5" customFormat="1" ht="16" x14ac:dyDescent="0.2">
      <c r="A1407" s="17"/>
      <c r="B1407" s="16"/>
      <c r="C1407" s="7"/>
      <c r="D1407" s="112"/>
      <c r="E1407" s="113"/>
      <c r="F1407" s="15"/>
      <c r="G1407" s="15"/>
      <c r="H1407" s="15"/>
      <c r="I1407" s="89"/>
      <c r="J1407" s="6"/>
      <c r="K1407" s="12"/>
      <c r="L1407" s="21"/>
    </row>
    <row r="1408" spans="1:12" s="5" customFormat="1" ht="16" x14ac:dyDescent="0.2">
      <c r="A1408" s="17"/>
      <c r="B1408" s="16"/>
      <c r="C1408" s="7"/>
      <c r="D1408" s="112"/>
      <c r="E1408" s="113"/>
      <c r="F1408" s="15"/>
      <c r="G1408" s="15"/>
      <c r="H1408" s="15"/>
      <c r="I1408" s="89"/>
      <c r="J1408" s="6"/>
      <c r="K1408" s="12"/>
      <c r="L1408" s="21"/>
    </row>
    <row r="1409" spans="1:12" s="5" customFormat="1" ht="16" x14ac:dyDescent="0.2">
      <c r="A1409" s="17"/>
      <c r="B1409" s="16"/>
      <c r="C1409" s="7"/>
      <c r="D1409" s="112"/>
      <c r="E1409" s="113"/>
      <c r="F1409" s="15"/>
      <c r="G1409" s="15"/>
      <c r="H1409" s="15"/>
      <c r="I1409" s="89"/>
      <c r="J1409" s="6"/>
      <c r="K1409" s="12"/>
      <c r="L1409" s="21"/>
    </row>
    <row r="1410" spans="1:12" s="5" customFormat="1" ht="16" x14ac:dyDescent="0.2">
      <c r="A1410" s="17"/>
      <c r="B1410" s="16"/>
      <c r="C1410" s="7"/>
      <c r="D1410" s="112"/>
      <c r="E1410" s="113"/>
      <c r="F1410" s="15"/>
      <c r="G1410" s="15"/>
      <c r="H1410" s="15"/>
      <c r="I1410" s="89"/>
      <c r="J1410" s="6"/>
      <c r="K1410" s="12"/>
      <c r="L1410" s="21"/>
    </row>
    <row r="1411" spans="1:12" s="5" customFormat="1" ht="16" x14ac:dyDescent="0.2">
      <c r="A1411" s="17"/>
      <c r="B1411" s="16"/>
      <c r="C1411" s="7"/>
      <c r="D1411" s="112"/>
      <c r="E1411" s="113"/>
      <c r="F1411" s="15"/>
      <c r="G1411" s="15"/>
      <c r="H1411" s="15"/>
      <c r="I1411" s="89"/>
      <c r="J1411" s="6"/>
      <c r="K1411" s="12"/>
      <c r="L1411" s="21"/>
    </row>
    <row r="1412" spans="1:12" s="5" customFormat="1" ht="16" x14ac:dyDescent="0.2">
      <c r="A1412" s="17"/>
      <c r="B1412" s="87"/>
      <c r="C1412" s="7"/>
      <c r="D1412" s="112"/>
      <c r="E1412" s="113"/>
      <c r="F1412" s="88"/>
      <c r="G1412" s="88"/>
      <c r="H1412" s="88"/>
      <c r="I1412" s="89"/>
      <c r="J1412" s="6"/>
      <c r="K1412" s="12"/>
      <c r="L1412" s="21"/>
    </row>
    <row r="1413" spans="1:12" s="5" customFormat="1" ht="16" x14ac:dyDescent="0.2">
      <c r="A1413" s="17"/>
      <c r="B1413" s="87"/>
      <c r="C1413" s="7"/>
      <c r="D1413" s="112"/>
      <c r="E1413" s="113"/>
      <c r="F1413" s="88"/>
      <c r="G1413" s="88"/>
      <c r="H1413" s="88"/>
      <c r="I1413" s="89"/>
      <c r="J1413" s="6"/>
      <c r="K1413" s="12"/>
      <c r="L1413" s="21"/>
    </row>
    <row r="1414" spans="1:12" s="5" customFormat="1" ht="16" x14ac:dyDescent="0.2">
      <c r="A1414" s="17"/>
      <c r="B1414" s="87"/>
      <c r="C1414" s="7"/>
      <c r="D1414" s="112"/>
      <c r="E1414" s="113"/>
      <c r="F1414" s="88"/>
      <c r="G1414" s="88"/>
      <c r="H1414" s="88"/>
      <c r="I1414" s="89"/>
      <c r="J1414" s="6"/>
      <c r="K1414" s="12"/>
      <c r="L1414" s="21"/>
    </row>
    <row r="1415" spans="1:12" s="5" customFormat="1" ht="16" x14ac:dyDescent="0.2">
      <c r="A1415" s="17"/>
      <c r="B1415" s="87"/>
      <c r="C1415" s="7"/>
      <c r="D1415" s="112"/>
      <c r="E1415" s="113"/>
      <c r="F1415" s="88"/>
      <c r="G1415" s="88"/>
      <c r="H1415" s="88"/>
      <c r="I1415" s="89"/>
      <c r="J1415" s="6"/>
      <c r="K1415" s="12"/>
      <c r="L1415" s="21"/>
    </row>
    <row r="1416" spans="1:12" s="5" customFormat="1" ht="16" x14ac:dyDescent="0.2">
      <c r="A1416" s="17"/>
      <c r="B1416" s="87"/>
      <c r="C1416" s="7"/>
      <c r="D1416" s="112"/>
      <c r="E1416" s="113"/>
      <c r="F1416" s="88"/>
      <c r="G1416" s="88"/>
      <c r="H1416" s="88"/>
      <c r="I1416" s="89"/>
      <c r="J1416" s="6"/>
      <c r="K1416" s="12"/>
      <c r="L1416" s="21"/>
    </row>
    <row r="1417" spans="1:12" s="5" customFormat="1" ht="16" x14ac:dyDescent="0.2">
      <c r="A1417" s="17"/>
      <c r="B1417" s="87"/>
      <c r="C1417" s="7"/>
      <c r="D1417" s="112"/>
      <c r="E1417" s="113"/>
      <c r="F1417" s="88"/>
      <c r="G1417" s="88"/>
      <c r="H1417" s="88"/>
      <c r="I1417" s="89"/>
      <c r="J1417" s="6"/>
      <c r="K1417" s="12"/>
      <c r="L1417" s="21"/>
    </row>
    <row r="1418" spans="1:12" s="5" customFormat="1" ht="16" x14ac:dyDescent="0.2">
      <c r="A1418" s="17"/>
      <c r="B1418" s="87"/>
      <c r="C1418" s="7"/>
      <c r="D1418" s="112"/>
      <c r="E1418" s="113"/>
      <c r="F1418" s="88"/>
      <c r="G1418" s="88"/>
      <c r="H1418" s="88"/>
      <c r="I1418" s="89"/>
      <c r="J1418" s="6"/>
      <c r="K1418" s="12"/>
      <c r="L1418" s="21"/>
    </row>
    <row r="1419" spans="1:12" s="5" customFormat="1" ht="16" x14ac:dyDescent="0.2">
      <c r="A1419" s="17"/>
      <c r="B1419" s="16"/>
      <c r="C1419" s="7"/>
      <c r="D1419" s="112"/>
      <c r="E1419" s="113"/>
      <c r="F1419" s="15"/>
      <c r="G1419" s="15"/>
      <c r="H1419" s="15"/>
      <c r="I1419" s="89"/>
      <c r="J1419" s="6"/>
      <c r="K1419" s="12"/>
      <c r="L1419" s="21"/>
    </row>
    <row r="1420" spans="1:12" s="5" customFormat="1" ht="16" x14ac:dyDescent="0.2">
      <c r="A1420" s="17"/>
      <c r="B1420" s="16"/>
      <c r="C1420" s="7"/>
      <c r="D1420" s="112"/>
      <c r="E1420" s="113"/>
      <c r="F1420" s="15"/>
      <c r="G1420" s="15"/>
      <c r="H1420" s="15"/>
      <c r="I1420" s="89"/>
      <c r="J1420" s="6"/>
      <c r="K1420" s="12"/>
      <c r="L1420" s="21"/>
    </row>
    <row r="1421" spans="1:12" s="5" customFormat="1" ht="16" x14ac:dyDescent="0.2">
      <c r="A1421" s="17"/>
      <c r="B1421" s="87"/>
      <c r="C1421" s="7"/>
      <c r="D1421" s="112"/>
      <c r="E1421" s="113"/>
      <c r="F1421" s="88"/>
      <c r="G1421" s="88"/>
      <c r="H1421" s="88"/>
      <c r="I1421" s="89"/>
      <c r="J1421" s="6"/>
      <c r="K1421" s="12"/>
      <c r="L1421" s="21"/>
    </row>
    <row r="1422" spans="1:12" s="5" customFormat="1" ht="16" x14ac:dyDescent="0.2">
      <c r="A1422" s="17"/>
      <c r="B1422" s="87"/>
      <c r="C1422" s="7"/>
      <c r="D1422" s="112"/>
      <c r="E1422" s="113"/>
      <c r="F1422" s="88"/>
      <c r="G1422" s="88"/>
      <c r="H1422" s="88"/>
      <c r="I1422" s="89"/>
      <c r="J1422" s="6"/>
      <c r="K1422" s="12"/>
      <c r="L1422" s="21"/>
    </row>
    <row r="1423" spans="1:12" s="5" customFormat="1" ht="16" x14ac:dyDescent="0.2">
      <c r="A1423" s="17"/>
      <c r="B1423" s="87"/>
      <c r="C1423" s="7"/>
      <c r="D1423" s="112"/>
      <c r="E1423" s="113"/>
      <c r="F1423" s="88"/>
      <c r="G1423" s="88"/>
      <c r="H1423" s="88"/>
      <c r="I1423" s="89"/>
      <c r="J1423" s="6"/>
      <c r="K1423" s="12"/>
      <c r="L1423" s="21"/>
    </row>
    <row r="1424" spans="1:12" s="5" customFormat="1" ht="16" x14ac:dyDescent="0.2">
      <c r="A1424" s="17"/>
      <c r="B1424" s="87"/>
      <c r="C1424" s="7"/>
      <c r="D1424" s="112"/>
      <c r="E1424" s="113"/>
      <c r="F1424" s="88"/>
      <c r="G1424" s="88"/>
      <c r="H1424" s="88"/>
      <c r="I1424" s="89"/>
      <c r="J1424" s="6"/>
      <c r="K1424" s="12"/>
      <c r="L1424" s="21"/>
    </row>
    <row r="1425" spans="1:12" s="5" customFormat="1" ht="16" x14ac:dyDescent="0.2">
      <c r="A1425" s="17"/>
      <c r="B1425" s="87"/>
      <c r="C1425" s="7"/>
      <c r="D1425" s="112"/>
      <c r="E1425" s="113"/>
      <c r="F1425" s="88"/>
      <c r="G1425" s="88"/>
      <c r="H1425" s="88"/>
      <c r="I1425" s="89"/>
      <c r="J1425" s="6"/>
      <c r="K1425" s="12"/>
      <c r="L1425" s="21"/>
    </row>
    <row r="1426" spans="1:12" s="5" customFormat="1" ht="16" x14ac:dyDescent="0.2">
      <c r="A1426" s="17"/>
      <c r="B1426" s="87"/>
      <c r="C1426" s="7"/>
      <c r="D1426" s="112"/>
      <c r="E1426" s="113"/>
      <c r="F1426" s="88"/>
      <c r="G1426" s="88"/>
      <c r="H1426" s="88"/>
      <c r="I1426" s="89"/>
      <c r="J1426" s="6"/>
      <c r="K1426" s="12"/>
      <c r="L1426" s="21"/>
    </row>
    <row r="1427" spans="1:12" s="5" customFormat="1" ht="16" x14ac:dyDescent="0.2">
      <c r="A1427" s="17"/>
      <c r="B1427" s="87"/>
      <c r="C1427" s="7"/>
      <c r="D1427" s="112"/>
      <c r="E1427" s="113"/>
      <c r="F1427" s="88"/>
      <c r="G1427" s="88"/>
      <c r="H1427" s="88"/>
      <c r="I1427" s="89"/>
      <c r="J1427" s="6"/>
      <c r="K1427" s="12"/>
      <c r="L1427" s="21"/>
    </row>
    <row r="1428" spans="1:12" s="5" customFormat="1" ht="16" x14ac:dyDescent="0.2">
      <c r="A1428" s="17"/>
      <c r="B1428" s="87"/>
      <c r="C1428" s="7"/>
      <c r="D1428" s="112"/>
      <c r="E1428" s="113"/>
      <c r="F1428" s="88"/>
      <c r="G1428" s="88"/>
      <c r="H1428" s="88"/>
      <c r="I1428" s="89"/>
      <c r="J1428" s="6"/>
      <c r="K1428" s="12"/>
      <c r="L1428" s="21"/>
    </row>
    <row r="1429" spans="1:12" s="5" customFormat="1" ht="16" x14ac:dyDescent="0.2">
      <c r="A1429" s="17"/>
      <c r="B1429" s="87"/>
      <c r="C1429" s="7"/>
      <c r="D1429" s="112"/>
      <c r="E1429" s="113"/>
      <c r="F1429" s="88"/>
      <c r="G1429" s="88"/>
      <c r="H1429" s="88"/>
      <c r="I1429" s="89"/>
      <c r="J1429" s="6"/>
      <c r="K1429" s="12"/>
      <c r="L1429" s="21"/>
    </row>
    <row r="1430" spans="1:12" s="21" customFormat="1" ht="16" x14ac:dyDescent="0.2">
      <c r="A1430" s="17"/>
      <c r="B1430" s="92"/>
      <c r="C1430" s="22"/>
      <c r="D1430" s="112"/>
      <c r="E1430" s="113"/>
      <c r="F1430" s="93"/>
      <c r="G1430" s="93"/>
      <c r="H1430" s="93"/>
      <c r="I1430" s="89"/>
      <c r="J1430" s="6"/>
      <c r="K1430" s="12"/>
    </row>
    <row r="1431" spans="1:12" s="5" customFormat="1" ht="16" x14ac:dyDescent="0.2">
      <c r="A1431" s="17"/>
      <c r="B1431" s="87"/>
      <c r="C1431" s="7"/>
      <c r="D1431" s="112"/>
      <c r="E1431" s="113"/>
      <c r="F1431" s="88"/>
      <c r="G1431" s="88"/>
      <c r="H1431" s="88"/>
      <c r="I1431" s="89"/>
      <c r="J1431" s="6"/>
      <c r="K1431" s="12"/>
      <c r="L1431" s="21"/>
    </row>
    <row r="1432" spans="1:12" s="21" customFormat="1" ht="16" x14ac:dyDescent="0.2">
      <c r="A1432" s="17"/>
      <c r="B1432" s="23"/>
      <c r="C1432" s="22"/>
      <c r="D1432" s="112"/>
      <c r="E1432" s="113"/>
      <c r="F1432" s="93"/>
      <c r="G1432" s="93"/>
      <c r="H1432" s="93"/>
      <c r="I1432" s="89"/>
      <c r="J1432" s="6"/>
      <c r="K1432" s="12"/>
    </row>
    <row r="1433" spans="1:12" s="21" customFormat="1" ht="16" x14ac:dyDescent="0.2">
      <c r="A1433" s="17"/>
      <c r="B1433" s="23"/>
      <c r="C1433" s="22"/>
      <c r="D1433" s="112"/>
      <c r="E1433" s="113"/>
      <c r="F1433" s="93"/>
      <c r="G1433" s="93"/>
      <c r="H1433" s="93"/>
      <c r="I1433" s="89"/>
      <c r="J1433" s="6"/>
      <c r="K1433" s="12"/>
    </row>
    <row r="1434" spans="1:12" s="21" customFormat="1" ht="16" x14ac:dyDescent="0.2">
      <c r="A1434" s="17"/>
      <c r="B1434" s="23"/>
      <c r="C1434" s="22"/>
      <c r="D1434" s="112"/>
      <c r="E1434" s="113"/>
      <c r="F1434" s="93"/>
      <c r="G1434" s="93"/>
      <c r="H1434" s="93"/>
      <c r="I1434" s="89"/>
      <c r="J1434" s="6"/>
      <c r="K1434" s="12"/>
    </row>
    <row r="1435" spans="1:12" s="5" customFormat="1" ht="16" x14ac:dyDescent="0.2">
      <c r="A1435" s="17"/>
      <c r="B1435" s="87"/>
      <c r="C1435" s="7"/>
      <c r="D1435" s="112"/>
      <c r="E1435" s="113"/>
      <c r="F1435" s="88"/>
      <c r="G1435" s="88"/>
      <c r="H1435" s="88"/>
      <c r="I1435" s="89"/>
      <c r="J1435" s="6"/>
      <c r="K1435" s="12"/>
      <c r="L1435" s="21"/>
    </row>
    <row r="1436" spans="1:12" s="5" customFormat="1" ht="16" x14ac:dyDescent="0.2">
      <c r="A1436" s="17"/>
      <c r="B1436" s="87"/>
      <c r="C1436" s="7"/>
      <c r="D1436" s="112"/>
      <c r="E1436" s="113"/>
      <c r="F1436" s="88"/>
      <c r="G1436" s="88"/>
      <c r="H1436" s="88"/>
      <c r="I1436" s="89"/>
      <c r="J1436" s="6"/>
      <c r="K1436" s="12"/>
      <c r="L1436" s="21"/>
    </row>
    <row r="1437" spans="1:12" s="21" customFormat="1" ht="16" x14ac:dyDescent="0.2">
      <c r="A1437" s="17"/>
      <c r="B1437" s="92"/>
      <c r="C1437" s="94"/>
      <c r="D1437" s="112"/>
      <c r="E1437" s="113"/>
      <c r="F1437" s="93"/>
      <c r="G1437" s="93"/>
      <c r="H1437" s="93"/>
      <c r="I1437" s="89"/>
      <c r="J1437" s="6"/>
      <c r="K1437" s="12"/>
    </row>
    <row r="1438" spans="1:12" s="5" customFormat="1" ht="16" x14ac:dyDescent="0.2">
      <c r="A1438" s="17"/>
      <c r="B1438" s="16"/>
      <c r="C1438" s="19"/>
      <c r="D1438" s="112"/>
      <c r="E1438" s="113"/>
      <c r="F1438" s="15"/>
      <c r="G1438" s="15"/>
      <c r="H1438" s="15"/>
      <c r="I1438" s="89"/>
      <c r="J1438" s="6"/>
      <c r="K1438" s="12"/>
      <c r="L1438" s="21"/>
    </row>
    <row r="1439" spans="1:12" s="5" customFormat="1" ht="16" x14ac:dyDescent="0.2">
      <c r="A1439" s="17"/>
      <c r="B1439" s="16"/>
      <c r="C1439" s="7"/>
      <c r="D1439" s="112"/>
      <c r="E1439" s="113"/>
      <c r="F1439" s="15"/>
      <c r="G1439" s="15"/>
      <c r="H1439" s="15"/>
      <c r="I1439" s="89"/>
      <c r="J1439" s="6"/>
      <c r="K1439" s="12"/>
      <c r="L1439" s="21"/>
    </row>
    <row r="1440" spans="1:12" s="5" customFormat="1" ht="16" x14ac:dyDescent="0.2">
      <c r="A1440" s="17"/>
      <c r="B1440" s="16"/>
      <c r="C1440" s="7"/>
      <c r="D1440" s="112"/>
      <c r="E1440" s="113"/>
      <c r="F1440" s="15"/>
      <c r="G1440" s="15"/>
      <c r="H1440" s="15"/>
      <c r="I1440" s="89"/>
      <c r="J1440" s="6"/>
      <c r="K1440" s="12"/>
      <c r="L1440" s="21"/>
    </row>
    <row r="1441" spans="1:12" s="5" customFormat="1" ht="16" x14ac:dyDescent="0.2">
      <c r="A1441" s="17"/>
      <c r="B1441" s="16"/>
      <c r="C1441" s="7"/>
      <c r="D1441" s="112"/>
      <c r="E1441" s="113"/>
      <c r="F1441" s="15"/>
      <c r="G1441" s="15"/>
      <c r="H1441" s="15"/>
      <c r="I1441" s="89"/>
      <c r="J1441" s="6"/>
      <c r="K1441" s="12"/>
      <c r="L1441" s="21"/>
    </row>
    <row r="1442" spans="1:12" s="5" customFormat="1" ht="16" x14ac:dyDescent="0.2">
      <c r="A1442" s="17"/>
      <c r="B1442" s="16"/>
      <c r="C1442" s="7"/>
      <c r="D1442" s="112"/>
      <c r="E1442" s="113"/>
      <c r="F1442" s="15"/>
      <c r="G1442" s="15"/>
      <c r="H1442" s="15"/>
      <c r="I1442" s="89"/>
      <c r="J1442" s="6"/>
      <c r="K1442" s="12"/>
      <c r="L1442" s="21"/>
    </row>
    <row r="1443" spans="1:12" s="5" customFormat="1" ht="16" x14ac:dyDescent="0.2">
      <c r="A1443" s="17"/>
      <c r="B1443" s="16"/>
      <c r="C1443" s="7"/>
      <c r="D1443" s="112"/>
      <c r="E1443" s="113"/>
      <c r="F1443" s="15"/>
      <c r="G1443" s="15"/>
      <c r="H1443" s="15"/>
      <c r="I1443" s="89"/>
      <c r="J1443" s="6"/>
      <c r="K1443" s="12"/>
      <c r="L1443" s="21"/>
    </row>
    <row r="1444" spans="1:12" s="5" customFormat="1" ht="16" x14ac:dyDescent="0.2">
      <c r="A1444" s="17"/>
      <c r="B1444" s="16"/>
      <c r="C1444" s="19"/>
      <c r="D1444" s="112"/>
      <c r="E1444" s="113"/>
      <c r="F1444" s="15"/>
      <c r="G1444" s="15"/>
      <c r="H1444" s="15"/>
      <c r="I1444" s="89"/>
      <c r="J1444" s="6"/>
      <c r="K1444" s="12"/>
      <c r="L1444" s="21"/>
    </row>
    <row r="1445" spans="1:12" s="5" customFormat="1" ht="16" x14ac:dyDescent="0.2">
      <c r="A1445" s="17"/>
      <c r="B1445" s="16"/>
      <c r="C1445" s="19"/>
      <c r="D1445" s="112"/>
      <c r="E1445" s="113"/>
      <c r="F1445" s="15"/>
      <c r="G1445" s="15"/>
      <c r="H1445" s="15"/>
      <c r="I1445" s="89"/>
      <c r="J1445" s="6"/>
      <c r="K1445" s="12"/>
      <c r="L1445" s="21"/>
    </row>
    <row r="1446" spans="1:12" s="5" customFormat="1" ht="16" x14ac:dyDescent="0.2">
      <c r="A1446" s="17"/>
      <c r="B1446" s="16"/>
      <c r="C1446" s="19"/>
      <c r="D1446" s="112"/>
      <c r="E1446" s="113"/>
      <c r="F1446" s="15"/>
      <c r="G1446" s="15"/>
      <c r="H1446" s="15"/>
      <c r="I1446" s="89"/>
      <c r="J1446" s="6"/>
      <c r="K1446" s="12"/>
      <c r="L1446" s="21"/>
    </row>
    <row r="1447" spans="1:12" s="5" customFormat="1" ht="16" x14ac:dyDescent="0.2">
      <c r="A1447" s="17"/>
      <c r="B1447" s="16"/>
      <c r="C1447" s="19"/>
      <c r="D1447" s="112"/>
      <c r="E1447" s="113"/>
      <c r="F1447" s="15"/>
      <c r="G1447" s="15"/>
      <c r="H1447" s="15"/>
      <c r="I1447" s="89"/>
      <c r="J1447" s="6"/>
      <c r="K1447" s="12"/>
      <c r="L1447" s="21"/>
    </row>
    <row r="1448" spans="1:12" s="5" customFormat="1" ht="16" x14ac:dyDescent="0.2">
      <c r="A1448" s="17"/>
      <c r="B1448" s="16"/>
      <c r="C1448" s="19"/>
      <c r="D1448" s="112"/>
      <c r="E1448" s="113"/>
      <c r="F1448" s="15"/>
      <c r="G1448" s="15"/>
      <c r="H1448" s="15"/>
      <c r="I1448" s="89"/>
      <c r="J1448" s="6"/>
      <c r="K1448" s="12"/>
      <c r="L1448" s="21"/>
    </row>
    <row r="1449" spans="1:12" s="5" customFormat="1" ht="16" x14ac:dyDescent="0.2">
      <c r="A1449" s="17"/>
      <c r="B1449" s="16"/>
      <c r="C1449" s="7"/>
      <c r="D1449" s="112"/>
      <c r="E1449" s="113"/>
      <c r="F1449" s="15"/>
      <c r="G1449" s="15"/>
      <c r="H1449" s="15"/>
      <c r="I1449" s="89"/>
      <c r="J1449" s="6"/>
      <c r="K1449" s="12"/>
      <c r="L1449" s="21"/>
    </row>
    <row r="1450" spans="1:12" s="5" customFormat="1" ht="16" x14ac:dyDescent="0.2">
      <c r="A1450" s="17"/>
      <c r="B1450" s="16"/>
      <c r="C1450" s="7"/>
      <c r="D1450" s="112"/>
      <c r="E1450" s="113"/>
      <c r="F1450" s="15"/>
      <c r="G1450" s="15"/>
      <c r="H1450" s="15"/>
      <c r="I1450" s="89"/>
      <c r="J1450" s="6"/>
      <c r="K1450" s="12"/>
      <c r="L1450" s="21"/>
    </row>
    <row r="1451" spans="1:12" s="5" customFormat="1" ht="16" x14ac:dyDescent="0.2">
      <c r="A1451" s="17"/>
      <c r="B1451" s="16"/>
      <c r="C1451" s="7"/>
      <c r="D1451" s="112"/>
      <c r="E1451" s="113"/>
      <c r="F1451" s="15"/>
      <c r="G1451" s="15"/>
      <c r="H1451" s="15"/>
      <c r="I1451" s="89"/>
      <c r="J1451" s="6"/>
      <c r="K1451" s="12"/>
      <c r="L1451" s="21"/>
    </row>
    <row r="1452" spans="1:12" s="5" customFormat="1" ht="16" x14ac:dyDescent="0.2">
      <c r="A1452" s="17"/>
      <c r="B1452" s="16"/>
      <c r="C1452" s="7"/>
      <c r="D1452" s="112"/>
      <c r="E1452" s="113"/>
      <c r="F1452" s="15"/>
      <c r="G1452" s="15"/>
      <c r="H1452" s="15"/>
      <c r="I1452" s="89"/>
      <c r="J1452" s="6"/>
      <c r="K1452" s="12"/>
      <c r="L1452" s="21"/>
    </row>
    <row r="1453" spans="1:12" s="5" customFormat="1" ht="16" x14ac:dyDescent="0.2">
      <c r="A1453" s="17"/>
      <c r="B1453" s="16"/>
      <c r="C1453" s="7"/>
      <c r="D1453" s="112"/>
      <c r="E1453" s="113"/>
      <c r="F1453" s="15"/>
      <c r="G1453" s="15"/>
      <c r="H1453" s="15"/>
      <c r="I1453" s="89"/>
      <c r="J1453" s="6"/>
      <c r="K1453" s="12"/>
      <c r="L1453" s="21"/>
    </row>
    <row r="1454" spans="1:12" s="5" customFormat="1" ht="16" x14ac:dyDescent="0.2">
      <c r="A1454" s="17"/>
      <c r="B1454" s="87"/>
      <c r="C1454" s="7"/>
      <c r="D1454" s="112"/>
      <c r="E1454" s="113"/>
      <c r="F1454" s="88"/>
      <c r="G1454" s="88"/>
      <c r="H1454" s="88"/>
      <c r="I1454" s="89"/>
      <c r="J1454" s="6"/>
      <c r="K1454" s="12"/>
      <c r="L1454" s="21"/>
    </row>
    <row r="1455" spans="1:12" s="5" customFormat="1" ht="16" x14ac:dyDescent="0.2">
      <c r="A1455" s="17"/>
      <c r="B1455" s="87"/>
      <c r="C1455" s="7"/>
      <c r="D1455" s="112"/>
      <c r="E1455" s="113"/>
      <c r="F1455" s="88"/>
      <c r="G1455" s="88"/>
      <c r="H1455" s="88"/>
      <c r="I1455" s="89"/>
      <c r="J1455" s="6"/>
      <c r="K1455" s="12"/>
      <c r="L1455" s="21"/>
    </row>
    <row r="1456" spans="1:12" s="5" customFormat="1" ht="16" x14ac:dyDescent="0.2">
      <c r="A1456" s="17"/>
      <c r="B1456" s="87"/>
      <c r="C1456" s="7"/>
      <c r="D1456" s="112"/>
      <c r="E1456" s="113"/>
      <c r="F1456" s="88"/>
      <c r="G1456" s="88"/>
      <c r="H1456" s="88"/>
      <c r="I1456" s="89"/>
      <c r="J1456" s="6"/>
      <c r="K1456" s="12"/>
      <c r="L1456" s="21"/>
    </row>
    <row r="1457" spans="1:12" s="5" customFormat="1" ht="16" x14ac:dyDescent="0.2">
      <c r="A1457" s="17"/>
      <c r="B1457" s="87"/>
      <c r="C1457" s="7"/>
      <c r="D1457" s="112"/>
      <c r="E1457" s="113"/>
      <c r="F1457" s="88"/>
      <c r="G1457" s="88"/>
      <c r="H1457" s="88"/>
      <c r="I1457" s="89"/>
      <c r="J1457" s="6"/>
      <c r="K1457" s="12"/>
      <c r="L1457" s="21"/>
    </row>
    <row r="1458" spans="1:12" s="5" customFormat="1" ht="16" x14ac:dyDescent="0.2">
      <c r="A1458" s="17"/>
      <c r="B1458" s="87"/>
      <c r="C1458" s="7"/>
      <c r="D1458" s="112"/>
      <c r="E1458" s="113"/>
      <c r="F1458" s="88"/>
      <c r="G1458" s="88"/>
      <c r="H1458" s="88"/>
      <c r="I1458" s="89"/>
      <c r="J1458" s="6"/>
      <c r="K1458" s="12"/>
      <c r="L1458" s="21"/>
    </row>
    <row r="1459" spans="1:12" s="5" customFormat="1" ht="16" x14ac:dyDescent="0.2">
      <c r="A1459" s="17"/>
      <c r="B1459" s="87"/>
      <c r="C1459" s="7"/>
      <c r="D1459" s="112"/>
      <c r="E1459" s="113"/>
      <c r="F1459" s="88"/>
      <c r="G1459" s="88"/>
      <c r="H1459" s="88"/>
      <c r="I1459" s="89"/>
      <c r="J1459" s="6"/>
      <c r="K1459" s="12"/>
      <c r="L1459" s="21"/>
    </row>
    <row r="1460" spans="1:12" s="5" customFormat="1" ht="16" x14ac:dyDescent="0.2">
      <c r="A1460" s="17"/>
      <c r="B1460" s="87"/>
      <c r="C1460" s="7"/>
      <c r="D1460" s="112"/>
      <c r="E1460" s="113"/>
      <c r="F1460" s="88"/>
      <c r="G1460" s="88"/>
      <c r="H1460" s="88"/>
      <c r="I1460" s="89"/>
      <c r="J1460" s="6"/>
      <c r="K1460" s="12"/>
      <c r="L1460" s="21"/>
    </row>
    <row r="1461" spans="1:12" s="5" customFormat="1" ht="16" x14ac:dyDescent="0.2">
      <c r="A1461" s="17"/>
      <c r="B1461" s="87"/>
      <c r="C1461" s="7"/>
      <c r="D1461" s="112"/>
      <c r="E1461" s="113"/>
      <c r="F1461" s="88"/>
      <c r="G1461" s="88"/>
      <c r="H1461" s="88"/>
      <c r="I1461" s="89"/>
      <c r="J1461" s="6"/>
      <c r="K1461" s="12"/>
      <c r="L1461" s="21"/>
    </row>
    <row r="1462" spans="1:12" s="5" customFormat="1" ht="16" x14ac:dyDescent="0.2">
      <c r="A1462" s="17"/>
      <c r="B1462" s="87"/>
      <c r="C1462" s="7"/>
      <c r="D1462" s="112"/>
      <c r="E1462" s="113"/>
      <c r="F1462" s="88"/>
      <c r="G1462" s="88"/>
      <c r="H1462" s="88"/>
      <c r="I1462" s="89"/>
      <c r="J1462" s="6"/>
      <c r="K1462" s="12"/>
      <c r="L1462" s="21"/>
    </row>
    <row r="1463" spans="1:12" s="5" customFormat="1" ht="16" x14ac:dyDescent="0.2">
      <c r="A1463" s="17"/>
      <c r="B1463" s="87"/>
      <c r="C1463" s="7"/>
      <c r="D1463" s="112"/>
      <c r="E1463" s="113"/>
      <c r="F1463" s="88"/>
      <c r="G1463" s="88"/>
      <c r="H1463" s="88"/>
      <c r="I1463" s="89"/>
      <c r="J1463" s="6"/>
      <c r="K1463" s="12"/>
      <c r="L1463" s="21"/>
    </row>
    <row r="1464" spans="1:12" s="5" customFormat="1" ht="16" x14ac:dyDescent="0.2">
      <c r="A1464" s="17"/>
      <c r="B1464" s="87"/>
      <c r="C1464" s="7"/>
      <c r="D1464" s="112"/>
      <c r="E1464" s="113"/>
      <c r="F1464" s="88"/>
      <c r="G1464" s="88"/>
      <c r="H1464" s="88"/>
      <c r="I1464" s="89"/>
      <c r="J1464" s="6"/>
      <c r="K1464" s="12"/>
      <c r="L1464" s="21"/>
    </row>
    <row r="1465" spans="1:12" s="5" customFormat="1" ht="16" x14ac:dyDescent="0.2">
      <c r="A1465" s="17"/>
      <c r="B1465" s="87"/>
      <c r="C1465" s="7"/>
      <c r="D1465" s="112"/>
      <c r="E1465" s="113"/>
      <c r="F1465" s="88"/>
      <c r="G1465" s="88"/>
      <c r="H1465" s="88"/>
      <c r="I1465" s="89"/>
      <c r="J1465" s="6"/>
      <c r="K1465" s="12"/>
      <c r="L1465" s="21"/>
    </row>
    <row r="1466" spans="1:12" s="5" customFormat="1" ht="16" x14ac:dyDescent="0.2">
      <c r="A1466" s="17"/>
      <c r="B1466" s="87"/>
      <c r="C1466" s="7"/>
      <c r="D1466" s="112"/>
      <c r="E1466" s="113"/>
      <c r="F1466" s="88"/>
      <c r="G1466" s="88"/>
      <c r="H1466" s="88"/>
      <c r="I1466" s="89"/>
      <c r="J1466" s="6"/>
      <c r="K1466" s="12"/>
      <c r="L1466" s="21"/>
    </row>
    <row r="1467" spans="1:12" s="5" customFormat="1" ht="16" x14ac:dyDescent="0.2">
      <c r="A1467" s="17"/>
      <c r="B1467" s="87"/>
      <c r="C1467" s="7"/>
      <c r="D1467" s="112"/>
      <c r="E1467" s="113"/>
      <c r="F1467" s="88"/>
      <c r="G1467" s="88"/>
      <c r="H1467" s="88"/>
      <c r="I1467" s="89"/>
      <c r="J1467" s="6"/>
      <c r="K1467" s="12"/>
      <c r="L1467" s="21"/>
    </row>
    <row r="1468" spans="1:12" s="5" customFormat="1" ht="16" x14ac:dyDescent="0.2">
      <c r="A1468" s="17"/>
      <c r="B1468" s="87"/>
      <c r="C1468" s="7"/>
      <c r="D1468" s="112"/>
      <c r="E1468" s="113"/>
      <c r="F1468" s="88"/>
      <c r="G1468" s="88"/>
      <c r="H1468" s="88"/>
      <c r="I1468" s="89"/>
      <c r="J1468" s="6"/>
      <c r="K1468" s="12"/>
      <c r="L1468" s="21"/>
    </row>
    <row r="1469" spans="1:12" s="5" customFormat="1" ht="16" x14ac:dyDescent="0.2">
      <c r="A1469" s="17"/>
      <c r="B1469" s="87"/>
      <c r="C1469" s="7"/>
      <c r="D1469" s="112"/>
      <c r="E1469" s="113"/>
      <c r="F1469" s="88"/>
      <c r="G1469" s="88"/>
      <c r="H1469" s="88"/>
      <c r="I1469" s="89"/>
      <c r="J1469" s="6"/>
      <c r="K1469" s="12"/>
      <c r="L1469" s="21"/>
    </row>
    <row r="1470" spans="1:12" s="5" customFormat="1" ht="16" x14ac:dyDescent="0.2">
      <c r="A1470" s="17"/>
      <c r="B1470" s="87"/>
      <c r="C1470" s="7"/>
      <c r="D1470" s="112"/>
      <c r="E1470" s="113"/>
      <c r="F1470" s="88"/>
      <c r="G1470" s="88"/>
      <c r="H1470" s="88"/>
      <c r="I1470" s="89"/>
      <c r="J1470" s="6"/>
      <c r="K1470" s="12"/>
      <c r="L1470" s="21"/>
    </row>
    <row r="1471" spans="1:12" s="5" customFormat="1" ht="16" x14ac:dyDescent="0.2">
      <c r="A1471" s="17"/>
      <c r="B1471" s="87"/>
      <c r="C1471" s="7"/>
      <c r="D1471" s="112"/>
      <c r="E1471" s="113"/>
      <c r="F1471" s="88"/>
      <c r="G1471" s="88"/>
      <c r="H1471" s="88"/>
      <c r="I1471" s="89"/>
      <c r="J1471" s="6"/>
      <c r="K1471" s="12"/>
      <c r="L1471" s="21"/>
    </row>
    <row r="1472" spans="1:12" s="5" customFormat="1" ht="16" x14ac:dyDescent="0.2">
      <c r="A1472" s="17"/>
      <c r="B1472" s="87"/>
      <c r="C1472" s="7"/>
      <c r="D1472" s="112"/>
      <c r="E1472" s="113"/>
      <c r="F1472" s="88"/>
      <c r="G1472" s="88"/>
      <c r="H1472" s="88"/>
      <c r="I1472" s="89"/>
      <c r="J1472" s="6"/>
      <c r="K1472" s="12"/>
      <c r="L1472" s="21"/>
    </row>
    <row r="1473" spans="1:12" s="5" customFormat="1" ht="16" x14ac:dyDescent="0.2">
      <c r="A1473" s="17"/>
      <c r="B1473" s="87"/>
      <c r="C1473" s="7"/>
      <c r="D1473" s="112"/>
      <c r="E1473" s="113"/>
      <c r="F1473" s="88"/>
      <c r="G1473" s="88"/>
      <c r="H1473" s="88"/>
      <c r="I1473" s="89"/>
      <c r="J1473" s="6"/>
      <c r="K1473" s="12"/>
      <c r="L1473" s="21"/>
    </row>
    <row r="1474" spans="1:12" s="5" customFormat="1" ht="16" x14ac:dyDescent="0.2">
      <c r="A1474" s="17"/>
      <c r="B1474" s="87"/>
      <c r="C1474" s="7"/>
      <c r="D1474" s="112"/>
      <c r="E1474" s="113"/>
      <c r="F1474" s="88"/>
      <c r="G1474" s="88"/>
      <c r="H1474" s="88"/>
      <c r="I1474" s="89"/>
      <c r="J1474" s="6"/>
      <c r="K1474" s="12"/>
      <c r="L1474" s="21"/>
    </row>
    <row r="1475" spans="1:12" s="5" customFormat="1" ht="16" x14ac:dyDescent="0.2">
      <c r="A1475" s="17"/>
      <c r="B1475" s="87"/>
      <c r="C1475" s="7"/>
      <c r="D1475" s="112"/>
      <c r="E1475" s="113"/>
      <c r="F1475" s="88"/>
      <c r="G1475" s="88"/>
      <c r="H1475" s="88"/>
      <c r="I1475" s="89"/>
      <c r="J1475" s="6"/>
      <c r="K1475" s="12"/>
      <c r="L1475" s="21"/>
    </row>
    <row r="1476" spans="1:12" s="5" customFormat="1" ht="16" x14ac:dyDescent="0.2">
      <c r="A1476" s="17"/>
      <c r="B1476" s="87"/>
      <c r="C1476" s="7"/>
      <c r="D1476" s="112"/>
      <c r="E1476" s="113"/>
      <c r="F1476" s="15"/>
      <c r="G1476" s="15"/>
      <c r="H1476" s="15"/>
      <c r="I1476" s="89"/>
      <c r="J1476" s="6"/>
      <c r="K1476" s="12"/>
      <c r="L1476" s="21"/>
    </row>
    <row r="1477" spans="1:12" s="5" customFormat="1" ht="16" x14ac:dyDescent="0.2">
      <c r="A1477" s="17"/>
      <c r="B1477" s="87"/>
      <c r="C1477" s="7"/>
      <c r="D1477" s="112"/>
      <c r="E1477" s="113"/>
      <c r="F1477" s="15"/>
      <c r="G1477" s="15"/>
      <c r="H1477" s="15"/>
      <c r="I1477" s="89"/>
      <c r="J1477" s="6"/>
      <c r="K1477" s="12"/>
      <c r="L1477" s="21"/>
    </row>
    <row r="1478" spans="1:12" s="5" customFormat="1" ht="16" x14ac:dyDescent="0.2">
      <c r="A1478" s="17"/>
      <c r="B1478" s="87"/>
      <c r="C1478" s="7"/>
      <c r="D1478" s="112"/>
      <c r="E1478" s="113"/>
      <c r="F1478" s="15"/>
      <c r="G1478" s="15"/>
      <c r="H1478" s="15"/>
      <c r="I1478" s="89"/>
      <c r="J1478" s="6"/>
      <c r="K1478" s="12"/>
      <c r="L1478" s="21"/>
    </row>
    <row r="1479" spans="1:12" s="5" customFormat="1" ht="16" x14ac:dyDescent="0.2">
      <c r="A1479" s="17"/>
      <c r="B1479" s="87"/>
      <c r="C1479" s="7"/>
      <c r="D1479" s="112"/>
      <c r="E1479" s="113"/>
      <c r="F1479" s="15"/>
      <c r="G1479" s="15"/>
      <c r="H1479" s="15"/>
      <c r="I1479" s="89"/>
      <c r="J1479" s="6"/>
      <c r="K1479" s="12"/>
      <c r="L1479" s="21"/>
    </row>
    <row r="1480" spans="1:12" s="5" customFormat="1" ht="16" x14ac:dyDescent="0.2">
      <c r="A1480" s="17"/>
      <c r="B1480" s="87"/>
      <c r="C1480" s="7"/>
      <c r="D1480" s="112"/>
      <c r="E1480" s="113"/>
      <c r="F1480" s="15"/>
      <c r="G1480" s="15"/>
      <c r="H1480" s="15"/>
      <c r="I1480" s="89"/>
      <c r="J1480" s="6"/>
      <c r="K1480" s="12"/>
      <c r="L1480" s="21"/>
    </row>
    <row r="1481" spans="1:12" s="5" customFormat="1" ht="16" x14ac:dyDescent="0.2">
      <c r="A1481" s="17"/>
      <c r="B1481" s="87"/>
      <c r="C1481" s="7"/>
      <c r="D1481" s="112"/>
      <c r="E1481" s="113"/>
      <c r="F1481" s="15"/>
      <c r="G1481" s="15"/>
      <c r="H1481" s="15"/>
      <c r="I1481" s="89"/>
      <c r="J1481" s="6"/>
      <c r="K1481" s="12"/>
      <c r="L1481" s="21"/>
    </row>
    <row r="1482" spans="1:12" s="5" customFormat="1" ht="16" x14ac:dyDescent="0.2">
      <c r="A1482" s="17"/>
      <c r="B1482" s="87"/>
      <c r="C1482" s="7"/>
      <c r="D1482" s="112"/>
      <c r="E1482" s="113"/>
      <c r="F1482" s="15"/>
      <c r="G1482" s="15"/>
      <c r="H1482" s="15"/>
      <c r="I1482" s="89"/>
      <c r="J1482" s="6"/>
      <c r="K1482" s="12"/>
      <c r="L1482" s="21"/>
    </row>
    <row r="1483" spans="1:12" s="5" customFormat="1" ht="16" x14ac:dyDescent="0.2">
      <c r="A1483" s="17"/>
      <c r="B1483" s="87"/>
      <c r="C1483" s="7"/>
      <c r="D1483" s="112"/>
      <c r="E1483" s="113"/>
      <c r="F1483" s="15"/>
      <c r="G1483" s="15"/>
      <c r="H1483" s="15"/>
      <c r="I1483" s="89"/>
      <c r="J1483" s="6"/>
      <c r="K1483" s="12"/>
      <c r="L1483" s="21"/>
    </row>
    <row r="1484" spans="1:12" s="5" customFormat="1" ht="16" x14ac:dyDescent="0.2">
      <c r="A1484" s="17"/>
      <c r="B1484" s="87"/>
      <c r="C1484" s="7"/>
      <c r="D1484" s="112"/>
      <c r="E1484" s="113"/>
      <c r="F1484" s="15"/>
      <c r="G1484" s="15"/>
      <c r="H1484" s="15"/>
      <c r="I1484" s="89"/>
      <c r="J1484" s="6"/>
      <c r="K1484" s="12"/>
      <c r="L1484" s="21"/>
    </row>
    <row r="1485" spans="1:12" s="5" customFormat="1" ht="16" x14ac:dyDescent="0.2">
      <c r="A1485" s="17"/>
      <c r="B1485" s="87"/>
      <c r="C1485" s="7"/>
      <c r="D1485" s="112"/>
      <c r="E1485" s="113"/>
      <c r="F1485" s="15"/>
      <c r="G1485" s="15"/>
      <c r="H1485" s="15"/>
      <c r="I1485" s="89"/>
      <c r="J1485" s="6"/>
      <c r="K1485" s="12"/>
      <c r="L1485" s="21"/>
    </row>
    <row r="1486" spans="1:12" s="5" customFormat="1" ht="16" x14ac:dyDescent="0.2">
      <c r="A1486" s="17"/>
      <c r="B1486" s="87"/>
      <c r="C1486" s="7"/>
      <c r="D1486" s="112"/>
      <c r="E1486" s="113"/>
      <c r="F1486" s="15"/>
      <c r="G1486" s="15"/>
      <c r="H1486" s="15"/>
      <c r="I1486" s="89"/>
      <c r="J1486" s="6"/>
      <c r="K1486" s="12"/>
      <c r="L1486" s="21"/>
    </row>
    <row r="1487" spans="1:12" s="5" customFormat="1" ht="16" x14ac:dyDescent="0.2">
      <c r="A1487" s="17"/>
      <c r="B1487" s="87"/>
      <c r="C1487" s="7"/>
      <c r="D1487" s="112"/>
      <c r="E1487" s="113"/>
      <c r="F1487" s="15"/>
      <c r="G1487" s="15"/>
      <c r="H1487" s="15"/>
      <c r="I1487" s="89"/>
      <c r="J1487" s="6"/>
      <c r="K1487" s="12"/>
      <c r="L1487" s="21"/>
    </row>
    <row r="1488" spans="1:12" s="5" customFormat="1" ht="16" x14ac:dyDescent="0.2">
      <c r="A1488" s="17"/>
      <c r="B1488" s="87"/>
      <c r="C1488" s="7"/>
      <c r="D1488" s="112"/>
      <c r="E1488" s="113"/>
      <c r="F1488" s="15"/>
      <c r="G1488" s="15"/>
      <c r="H1488" s="15"/>
      <c r="I1488" s="89"/>
      <c r="J1488" s="6"/>
      <c r="K1488" s="12"/>
      <c r="L1488" s="21"/>
    </row>
    <row r="1489" spans="1:12" s="5" customFormat="1" ht="16" x14ac:dyDescent="0.2">
      <c r="A1489" s="17"/>
      <c r="B1489" s="87"/>
      <c r="C1489" s="7"/>
      <c r="D1489" s="112"/>
      <c r="E1489" s="113"/>
      <c r="F1489" s="15"/>
      <c r="G1489" s="15"/>
      <c r="H1489" s="15"/>
      <c r="I1489" s="89"/>
      <c r="J1489" s="6"/>
      <c r="K1489" s="12"/>
      <c r="L1489" s="21"/>
    </row>
    <row r="1490" spans="1:12" s="5" customFormat="1" ht="16" x14ac:dyDescent="0.2">
      <c r="A1490" s="17"/>
      <c r="B1490" s="87"/>
      <c r="C1490" s="7"/>
      <c r="D1490" s="112"/>
      <c r="E1490" s="113"/>
      <c r="F1490" s="15"/>
      <c r="G1490" s="15"/>
      <c r="H1490" s="15"/>
      <c r="I1490" s="89"/>
      <c r="J1490" s="6"/>
      <c r="K1490" s="12"/>
      <c r="L1490" s="21"/>
    </row>
    <row r="1491" spans="1:12" s="5" customFormat="1" ht="16" x14ac:dyDescent="0.2">
      <c r="A1491" s="17"/>
      <c r="B1491" s="87"/>
      <c r="C1491" s="7"/>
      <c r="D1491" s="112"/>
      <c r="E1491" s="113"/>
      <c r="F1491" s="15"/>
      <c r="G1491" s="15"/>
      <c r="H1491" s="15"/>
      <c r="I1491" s="89"/>
      <c r="J1491" s="6"/>
      <c r="K1491" s="12"/>
      <c r="L1491" s="21"/>
    </row>
    <row r="1492" spans="1:12" s="5" customFormat="1" ht="16" x14ac:dyDescent="0.2">
      <c r="A1492" s="17"/>
      <c r="B1492" s="87"/>
      <c r="C1492" s="7"/>
      <c r="D1492" s="112"/>
      <c r="E1492" s="113"/>
      <c r="F1492" s="15"/>
      <c r="G1492" s="15"/>
      <c r="H1492" s="15"/>
      <c r="I1492" s="89"/>
      <c r="J1492" s="6"/>
      <c r="K1492" s="12"/>
      <c r="L1492" s="21"/>
    </row>
    <row r="1493" spans="1:12" s="5" customFormat="1" ht="16" x14ac:dyDescent="0.2">
      <c r="A1493" s="17"/>
      <c r="B1493" s="87"/>
      <c r="C1493" s="7"/>
      <c r="D1493" s="112"/>
      <c r="E1493" s="113"/>
      <c r="F1493" s="15"/>
      <c r="G1493" s="15"/>
      <c r="H1493" s="15"/>
      <c r="I1493" s="89"/>
      <c r="J1493" s="6"/>
      <c r="K1493" s="12"/>
      <c r="L1493" s="21"/>
    </row>
    <row r="1494" spans="1:12" s="5" customFormat="1" ht="16" x14ac:dyDescent="0.2">
      <c r="A1494" s="17"/>
      <c r="B1494" s="87"/>
      <c r="C1494" s="7"/>
      <c r="D1494" s="112"/>
      <c r="E1494" s="113"/>
      <c r="F1494" s="15"/>
      <c r="G1494" s="15"/>
      <c r="H1494" s="15"/>
      <c r="I1494" s="89"/>
      <c r="J1494" s="6"/>
      <c r="K1494" s="12"/>
      <c r="L1494" s="21"/>
    </row>
    <row r="1495" spans="1:12" s="5" customFormat="1" ht="16" x14ac:dyDescent="0.2">
      <c r="A1495" s="17"/>
      <c r="B1495" s="87"/>
      <c r="C1495" s="7"/>
      <c r="D1495" s="112"/>
      <c r="E1495" s="113"/>
      <c r="F1495" s="15"/>
      <c r="G1495" s="15"/>
      <c r="H1495" s="15"/>
      <c r="I1495" s="89"/>
      <c r="J1495" s="6"/>
      <c r="K1495" s="12"/>
      <c r="L1495" s="21"/>
    </row>
    <row r="1496" spans="1:12" s="5" customFormat="1" ht="16" x14ac:dyDescent="0.2">
      <c r="A1496" s="17"/>
      <c r="B1496" s="87"/>
      <c r="C1496" s="7"/>
      <c r="D1496" s="112"/>
      <c r="E1496" s="113"/>
      <c r="F1496" s="15"/>
      <c r="G1496" s="15"/>
      <c r="H1496" s="15"/>
      <c r="I1496" s="89"/>
      <c r="J1496" s="6"/>
      <c r="K1496" s="12"/>
      <c r="L1496" s="21"/>
    </row>
    <row r="1497" spans="1:12" s="5" customFormat="1" ht="16" x14ac:dyDescent="0.2">
      <c r="A1497" s="17"/>
      <c r="B1497" s="87"/>
      <c r="C1497" s="7"/>
      <c r="D1497" s="112"/>
      <c r="E1497" s="113"/>
      <c r="F1497" s="15"/>
      <c r="G1497" s="15"/>
      <c r="H1497" s="15"/>
      <c r="I1497" s="89"/>
      <c r="J1497" s="6"/>
      <c r="K1497" s="12"/>
      <c r="L1497" s="21"/>
    </row>
    <row r="1498" spans="1:12" s="5" customFormat="1" ht="16" x14ac:dyDescent="0.2">
      <c r="A1498" s="17"/>
      <c r="B1498" s="87"/>
      <c r="C1498" s="7"/>
      <c r="D1498" s="112"/>
      <c r="E1498" s="113"/>
      <c r="F1498" s="15"/>
      <c r="G1498" s="15"/>
      <c r="H1498" s="15"/>
      <c r="I1498" s="89"/>
      <c r="J1498" s="6"/>
      <c r="K1498" s="12"/>
      <c r="L1498" s="21"/>
    </row>
    <row r="1499" spans="1:12" s="5" customFormat="1" ht="16" x14ac:dyDescent="0.2">
      <c r="A1499" s="17"/>
      <c r="B1499" s="87"/>
      <c r="C1499" s="7"/>
      <c r="D1499" s="112"/>
      <c r="E1499" s="113"/>
      <c r="F1499" s="15"/>
      <c r="G1499" s="15"/>
      <c r="H1499" s="15"/>
      <c r="I1499" s="89"/>
      <c r="J1499" s="6"/>
      <c r="K1499" s="12"/>
      <c r="L1499" s="21"/>
    </row>
    <row r="1500" spans="1:12" s="5" customFormat="1" ht="16" x14ac:dyDescent="0.2">
      <c r="A1500" s="17"/>
      <c r="B1500" s="87"/>
      <c r="C1500" s="7"/>
      <c r="D1500" s="112"/>
      <c r="E1500" s="113"/>
      <c r="F1500" s="15"/>
      <c r="G1500" s="15"/>
      <c r="H1500" s="15"/>
      <c r="I1500" s="89"/>
      <c r="J1500" s="6"/>
      <c r="K1500" s="12"/>
      <c r="L1500" s="21"/>
    </row>
    <row r="1501" spans="1:12" s="5" customFormat="1" ht="16" x14ac:dyDescent="0.2">
      <c r="A1501" s="17"/>
      <c r="B1501" s="87"/>
      <c r="C1501" s="7"/>
      <c r="D1501" s="112"/>
      <c r="E1501" s="113"/>
      <c r="F1501" s="15"/>
      <c r="G1501" s="15"/>
      <c r="H1501" s="15"/>
      <c r="I1501" s="89"/>
      <c r="J1501" s="6"/>
      <c r="K1501" s="12"/>
      <c r="L1501" s="21"/>
    </row>
    <row r="1502" spans="1:12" s="5" customFormat="1" ht="16" x14ac:dyDescent="0.2">
      <c r="A1502" s="17"/>
      <c r="B1502" s="87"/>
      <c r="C1502" s="7"/>
      <c r="D1502" s="112"/>
      <c r="E1502" s="113"/>
      <c r="F1502" s="15"/>
      <c r="G1502" s="15"/>
      <c r="H1502" s="15"/>
      <c r="I1502" s="89"/>
      <c r="J1502" s="6"/>
      <c r="K1502" s="12"/>
      <c r="L1502" s="21"/>
    </row>
    <row r="1503" spans="1:12" s="5" customFormat="1" ht="16" x14ac:dyDescent="0.2">
      <c r="A1503" s="17"/>
      <c r="B1503" s="87"/>
      <c r="C1503" s="7"/>
      <c r="D1503" s="112"/>
      <c r="E1503" s="113"/>
      <c r="F1503" s="15"/>
      <c r="G1503" s="15"/>
      <c r="H1503" s="15"/>
      <c r="I1503" s="89"/>
      <c r="J1503" s="6"/>
      <c r="K1503" s="12"/>
      <c r="L1503" s="21"/>
    </row>
    <row r="1504" spans="1:12" s="5" customFormat="1" ht="16" x14ac:dyDescent="0.2">
      <c r="A1504" s="17"/>
      <c r="B1504" s="87"/>
      <c r="C1504" s="7"/>
      <c r="D1504" s="112"/>
      <c r="E1504" s="113"/>
      <c r="F1504" s="15"/>
      <c r="G1504" s="15"/>
      <c r="H1504" s="15"/>
      <c r="I1504" s="89"/>
      <c r="J1504" s="6"/>
      <c r="K1504" s="12"/>
      <c r="L1504" s="21"/>
    </row>
    <row r="1505" spans="1:12" s="5" customFormat="1" ht="16" x14ac:dyDescent="0.2">
      <c r="A1505" s="17"/>
      <c r="B1505" s="87"/>
      <c r="C1505" s="7"/>
      <c r="D1505" s="112"/>
      <c r="E1505" s="113"/>
      <c r="F1505" s="15"/>
      <c r="G1505" s="15"/>
      <c r="H1505" s="15"/>
      <c r="I1505" s="89"/>
      <c r="J1505" s="6"/>
      <c r="K1505" s="12"/>
      <c r="L1505" s="21"/>
    </row>
    <row r="1506" spans="1:12" s="5" customFormat="1" ht="16" x14ac:dyDescent="0.2">
      <c r="A1506" s="17"/>
      <c r="B1506" s="87"/>
      <c r="C1506" s="7"/>
      <c r="D1506" s="112"/>
      <c r="E1506" s="113"/>
      <c r="F1506" s="15"/>
      <c r="G1506" s="15"/>
      <c r="H1506" s="15"/>
      <c r="I1506" s="89"/>
      <c r="J1506" s="6"/>
      <c r="K1506" s="12"/>
      <c r="L1506" s="21"/>
    </row>
    <row r="1507" spans="1:12" s="5" customFormat="1" ht="16" x14ac:dyDescent="0.2">
      <c r="A1507" s="17"/>
      <c r="B1507" s="87"/>
      <c r="C1507" s="7"/>
      <c r="D1507" s="112"/>
      <c r="E1507" s="113"/>
      <c r="F1507" s="15"/>
      <c r="G1507" s="15"/>
      <c r="H1507" s="15"/>
      <c r="I1507" s="89"/>
      <c r="J1507" s="6"/>
      <c r="K1507" s="12"/>
      <c r="L1507" s="21"/>
    </row>
    <row r="1508" spans="1:12" s="5" customFormat="1" ht="16" x14ac:dyDescent="0.2">
      <c r="A1508" s="17"/>
      <c r="B1508" s="87"/>
      <c r="C1508" s="7"/>
      <c r="D1508" s="112"/>
      <c r="E1508" s="113"/>
      <c r="F1508" s="15"/>
      <c r="G1508" s="15"/>
      <c r="H1508" s="15"/>
      <c r="I1508" s="89"/>
      <c r="J1508" s="6"/>
      <c r="K1508" s="12"/>
      <c r="L1508" s="21"/>
    </row>
    <row r="1509" spans="1:12" s="5" customFormat="1" ht="16" x14ac:dyDescent="0.2">
      <c r="A1509" s="17"/>
      <c r="B1509" s="87"/>
      <c r="C1509" s="7"/>
      <c r="D1509" s="112"/>
      <c r="E1509" s="113"/>
      <c r="F1509" s="15"/>
      <c r="G1509" s="15"/>
      <c r="H1509" s="15"/>
      <c r="I1509" s="89"/>
      <c r="J1509" s="6"/>
      <c r="K1509" s="12"/>
      <c r="L1509" s="21"/>
    </row>
    <row r="1510" spans="1:12" s="5" customFormat="1" ht="16" x14ac:dyDescent="0.2">
      <c r="A1510" s="17"/>
      <c r="B1510" s="87"/>
      <c r="C1510" s="7"/>
      <c r="D1510" s="112"/>
      <c r="E1510" s="113"/>
      <c r="F1510" s="15"/>
      <c r="G1510" s="15"/>
      <c r="H1510" s="15"/>
      <c r="I1510" s="89"/>
      <c r="J1510" s="6"/>
      <c r="K1510" s="12"/>
      <c r="L1510" s="21"/>
    </row>
    <row r="1511" spans="1:12" s="5" customFormat="1" ht="16" x14ac:dyDescent="0.2">
      <c r="A1511" s="17"/>
      <c r="B1511" s="87"/>
      <c r="C1511" s="7"/>
      <c r="D1511" s="112"/>
      <c r="E1511" s="113"/>
      <c r="F1511" s="15"/>
      <c r="G1511" s="15"/>
      <c r="H1511" s="15"/>
      <c r="I1511" s="89"/>
      <c r="J1511" s="6"/>
      <c r="K1511" s="12"/>
      <c r="L1511" s="21"/>
    </row>
    <row r="1512" spans="1:12" s="5" customFormat="1" ht="16" x14ac:dyDescent="0.2">
      <c r="A1512" s="17"/>
      <c r="B1512" s="87"/>
      <c r="C1512" s="7"/>
      <c r="D1512" s="112"/>
      <c r="E1512" s="113"/>
      <c r="F1512" s="15"/>
      <c r="G1512" s="15"/>
      <c r="H1512" s="15"/>
      <c r="I1512" s="89"/>
      <c r="J1512" s="6"/>
      <c r="K1512" s="12"/>
      <c r="L1512" s="21"/>
    </row>
    <row r="1513" spans="1:12" s="5" customFormat="1" ht="16" x14ac:dyDescent="0.2">
      <c r="A1513" s="17"/>
      <c r="B1513" s="87"/>
      <c r="C1513" s="7"/>
      <c r="D1513" s="112"/>
      <c r="E1513" s="113"/>
      <c r="F1513" s="15"/>
      <c r="G1513" s="15"/>
      <c r="H1513" s="15"/>
      <c r="I1513" s="89"/>
      <c r="J1513" s="6"/>
      <c r="K1513" s="12"/>
      <c r="L1513" s="21"/>
    </row>
    <row r="1514" spans="1:12" s="5" customFormat="1" ht="16" x14ac:dyDescent="0.2">
      <c r="A1514" s="17"/>
      <c r="B1514" s="87"/>
      <c r="C1514" s="7"/>
      <c r="D1514" s="112"/>
      <c r="E1514" s="113"/>
      <c r="F1514" s="15"/>
      <c r="G1514" s="15"/>
      <c r="H1514" s="15"/>
      <c r="I1514" s="89"/>
      <c r="J1514" s="6"/>
      <c r="K1514" s="12"/>
      <c r="L1514" s="21"/>
    </row>
    <row r="1515" spans="1:12" s="5" customFormat="1" ht="16" x14ac:dyDescent="0.2">
      <c r="A1515" s="17"/>
      <c r="B1515" s="87"/>
      <c r="C1515" s="7"/>
      <c r="D1515" s="112"/>
      <c r="E1515" s="113"/>
      <c r="F1515" s="15"/>
      <c r="G1515" s="15"/>
      <c r="H1515" s="15"/>
      <c r="I1515" s="89"/>
      <c r="J1515" s="6"/>
      <c r="K1515" s="12"/>
      <c r="L1515" s="21"/>
    </row>
    <row r="1516" spans="1:12" s="5" customFormat="1" ht="16" x14ac:dyDescent="0.2">
      <c r="A1516" s="17"/>
      <c r="B1516" s="87"/>
      <c r="C1516" s="7"/>
      <c r="D1516" s="112"/>
      <c r="E1516" s="113"/>
      <c r="F1516" s="15"/>
      <c r="G1516" s="15"/>
      <c r="H1516" s="15"/>
      <c r="I1516" s="89"/>
      <c r="J1516" s="6"/>
      <c r="K1516" s="12"/>
      <c r="L1516" s="21"/>
    </row>
    <row r="1517" spans="1:12" s="5" customFormat="1" ht="16" x14ac:dyDescent="0.2">
      <c r="A1517" s="17"/>
      <c r="B1517" s="87"/>
      <c r="C1517" s="7"/>
      <c r="D1517" s="112"/>
      <c r="E1517" s="113"/>
      <c r="F1517" s="15"/>
      <c r="G1517" s="15"/>
      <c r="H1517" s="15"/>
      <c r="I1517" s="89"/>
      <c r="J1517" s="6"/>
      <c r="K1517" s="12"/>
      <c r="L1517" s="21"/>
    </row>
    <row r="1518" spans="1:12" s="5" customFormat="1" ht="16" x14ac:dyDescent="0.2">
      <c r="A1518" s="17"/>
      <c r="B1518" s="87"/>
      <c r="C1518" s="7"/>
      <c r="D1518" s="112"/>
      <c r="E1518" s="113"/>
      <c r="F1518" s="15"/>
      <c r="G1518" s="15"/>
      <c r="H1518" s="15"/>
      <c r="I1518" s="89"/>
      <c r="J1518" s="6"/>
      <c r="K1518" s="12"/>
      <c r="L1518" s="21"/>
    </row>
    <row r="1519" spans="1:12" s="5" customFormat="1" ht="16" x14ac:dyDescent="0.2">
      <c r="A1519" s="17"/>
      <c r="B1519" s="87"/>
      <c r="C1519" s="7"/>
      <c r="D1519" s="112"/>
      <c r="E1519" s="113"/>
      <c r="F1519" s="15"/>
      <c r="G1519" s="15"/>
      <c r="H1519" s="15"/>
      <c r="I1519" s="89"/>
      <c r="J1519" s="6"/>
      <c r="K1519" s="12"/>
      <c r="L1519" s="21"/>
    </row>
    <row r="1520" spans="1:12" s="5" customFormat="1" ht="16" x14ac:dyDescent="0.2">
      <c r="A1520" s="17"/>
      <c r="B1520" s="87"/>
      <c r="C1520" s="7"/>
      <c r="D1520" s="112"/>
      <c r="E1520" s="113"/>
      <c r="F1520" s="15"/>
      <c r="G1520" s="15"/>
      <c r="H1520" s="15"/>
      <c r="I1520" s="89"/>
      <c r="J1520" s="6"/>
      <c r="K1520" s="12"/>
      <c r="L1520" s="21"/>
    </row>
    <row r="1521" spans="1:12" s="5" customFormat="1" ht="16" x14ac:dyDescent="0.2">
      <c r="A1521" s="17"/>
      <c r="B1521" s="87"/>
      <c r="C1521" s="7"/>
      <c r="D1521" s="112"/>
      <c r="E1521" s="113"/>
      <c r="F1521" s="15"/>
      <c r="G1521" s="15"/>
      <c r="H1521" s="15"/>
      <c r="I1521" s="89"/>
      <c r="J1521" s="6"/>
      <c r="K1521" s="12"/>
      <c r="L1521" s="21"/>
    </row>
    <row r="1522" spans="1:12" s="5" customFormat="1" ht="16" x14ac:dyDescent="0.2">
      <c r="A1522" s="17"/>
      <c r="B1522" s="87"/>
      <c r="C1522" s="7"/>
      <c r="D1522" s="112"/>
      <c r="E1522" s="113"/>
      <c r="F1522" s="15"/>
      <c r="G1522" s="15"/>
      <c r="H1522" s="15"/>
      <c r="I1522" s="89"/>
      <c r="J1522" s="6"/>
      <c r="K1522" s="12"/>
      <c r="L1522" s="21"/>
    </row>
    <row r="1523" spans="1:12" s="5" customFormat="1" ht="16" x14ac:dyDescent="0.2">
      <c r="A1523" s="17"/>
      <c r="B1523" s="87"/>
      <c r="C1523" s="7"/>
      <c r="D1523" s="112"/>
      <c r="E1523" s="113"/>
      <c r="F1523" s="15"/>
      <c r="G1523" s="15"/>
      <c r="H1523" s="15"/>
      <c r="I1523" s="89"/>
      <c r="J1523" s="6"/>
      <c r="K1523" s="12"/>
      <c r="L1523" s="21"/>
    </row>
    <row r="1524" spans="1:12" s="5" customFormat="1" ht="16" x14ac:dyDescent="0.2">
      <c r="A1524" s="17"/>
      <c r="B1524" s="87"/>
      <c r="C1524" s="7"/>
      <c r="D1524" s="112"/>
      <c r="E1524" s="113"/>
      <c r="F1524" s="15"/>
      <c r="G1524" s="15"/>
      <c r="H1524" s="15"/>
      <c r="I1524" s="89"/>
      <c r="J1524" s="6"/>
      <c r="K1524" s="12"/>
      <c r="L1524" s="21"/>
    </row>
    <row r="1525" spans="1:12" s="5" customFormat="1" ht="16" x14ac:dyDescent="0.2">
      <c r="A1525" s="17"/>
      <c r="B1525" s="87"/>
      <c r="C1525" s="7"/>
      <c r="D1525" s="112"/>
      <c r="E1525" s="113"/>
      <c r="F1525" s="15"/>
      <c r="G1525" s="15"/>
      <c r="H1525" s="15"/>
      <c r="I1525" s="89"/>
      <c r="J1525" s="6"/>
      <c r="K1525" s="12"/>
      <c r="L1525" s="21"/>
    </row>
    <row r="1526" spans="1:12" s="5" customFormat="1" ht="16" x14ac:dyDescent="0.2">
      <c r="A1526" s="17"/>
      <c r="B1526" s="87"/>
      <c r="C1526" s="7"/>
      <c r="D1526" s="112"/>
      <c r="E1526" s="113"/>
      <c r="F1526" s="15"/>
      <c r="G1526" s="15"/>
      <c r="H1526" s="15"/>
      <c r="I1526" s="89"/>
      <c r="J1526" s="6"/>
      <c r="K1526" s="12"/>
      <c r="L1526" s="21"/>
    </row>
    <row r="1527" spans="1:12" s="5" customFormat="1" ht="16" x14ac:dyDescent="0.2">
      <c r="A1527" s="17"/>
      <c r="B1527" s="87"/>
      <c r="C1527" s="7"/>
      <c r="D1527" s="112"/>
      <c r="E1527" s="113"/>
      <c r="F1527" s="15"/>
      <c r="G1527" s="15"/>
      <c r="H1527" s="15"/>
      <c r="I1527" s="89"/>
      <c r="J1527" s="6"/>
      <c r="K1527" s="12"/>
      <c r="L1527" s="21"/>
    </row>
    <row r="1528" spans="1:12" s="5" customFormat="1" ht="16" x14ac:dyDescent="0.2">
      <c r="A1528" s="17"/>
      <c r="B1528" s="87"/>
      <c r="C1528" s="7"/>
      <c r="D1528" s="112"/>
      <c r="E1528" s="113"/>
      <c r="F1528" s="15"/>
      <c r="G1528" s="15"/>
      <c r="H1528" s="15"/>
      <c r="I1528" s="89"/>
      <c r="J1528" s="6"/>
      <c r="K1528" s="12"/>
      <c r="L1528" s="21"/>
    </row>
    <row r="1529" spans="1:12" s="5" customFormat="1" ht="16" x14ac:dyDescent="0.2">
      <c r="A1529" s="17"/>
      <c r="B1529" s="87"/>
      <c r="C1529" s="7"/>
      <c r="D1529" s="112"/>
      <c r="E1529" s="113"/>
      <c r="F1529" s="15"/>
      <c r="G1529" s="15"/>
      <c r="H1529" s="15"/>
      <c r="I1529" s="89"/>
      <c r="J1529" s="6"/>
      <c r="K1529" s="12"/>
      <c r="L1529" s="21"/>
    </row>
    <row r="1530" spans="1:12" s="5" customFormat="1" ht="16" x14ac:dyDescent="0.2">
      <c r="A1530" s="17"/>
      <c r="B1530" s="87"/>
      <c r="C1530" s="7"/>
      <c r="D1530" s="112"/>
      <c r="E1530" s="113"/>
      <c r="F1530" s="15"/>
      <c r="G1530" s="15"/>
      <c r="H1530" s="15"/>
      <c r="I1530" s="89"/>
      <c r="J1530" s="6"/>
      <c r="K1530" s="12"/>
      <c r="L1530" s="21"/>
    </row>
    <row r="1531" spans="1:12" s="5" customFormat="1" ht="16" x14ac:dyDescent="0.2">
      <c r="A1531" s="17"/>
      <c r="B1531" s="87"/>
      <c r="C1531" s="7"/>
      <c r="D1531" s="112"/>
      <c r="E1531" s="113"/>
      <c r="F1531" s="15"/>
      <c r="G1531" s="15"/>
      <c r="H1531" s="15"/>
      <c r="I1531" s="89"/>
      <c r="J1531" s="6"/>
      <c r="K1531" s="12"/>
      <c r="L1531" s="21"/>
    </row>
    <row r="1532" spans="1:12" s="5" customFormat="1" ht="16" x14ac:dyDescent="0.2">
      <c r="A1532" s="17"/>
      <c r="B1532" s="87"/>
      <c r="C1532" s="7"/>
      <c r="D1532" s="112"/>
      <c r="E1532" s="113"/>
      <c r="F1532" s="15"/>
      <c r="G1532" s="15"/>
      <c r="H1532" s="15"/>
      <c r="I1532" s="89"/>
      <c r="J1532" s="6"/>
      <c r="K1532" s="12"/>
      <c r="L1532" s="21"/>
    </row>
    <row r="1533" spans="1:12" s="5" customFormat="1" ht="16" x14ac:dyDescent="0.2">
      <c r="A1533" s="17"/>
      <c r="B1533" s="87"/>
      <c r="C1533" s="7"/>
      <c r="D1533" s="112"/>
      <c r="E1533" s="113"/>
      <c r="F1533" s="15"/>
      <c r="G1533" s="15"/>
      <c r="H1533" s="15"/>
      <c r="I1533" s="89"/>
      <c r="J1533" s="6"/>
      <c r="K1533" s="12"/>
      <c r="L1533" s="21"/>
    </row>
    <row r="1534" spans="1:12" s="5" customFormat="1" ht="16" x14ac:dyDescent="0.2">
      <c r="A1534" s="17"/>
      <c r="B1534" s="87"/>
      <c r="C1534" s="7"/>
      <c r="D1534" s="112"/>
      <c r="E1534" s="113"/>
      <c r="F1534" s="15"/>
      <c r="G1534" s="15"/>
      <c r="H1534" s="15"/>
      <c r="I1534" s="89"/>
      <c r="J1534" s="6"/>
      <c r="K1534" s="12"/>
      <c r="L1534" s="21"/>
    </row>
    <row r="1535" spans="1:12" s="5" customFormat="1" ht="16" x14ac:dyDescent="0.2">
      <c r="A1535" s="17"/>
      <c r="B1535" s="87"/>
      <c r="C1535" s="7"/>
      <c r="D1535" s="112"/>
      <c r="E1535" s="113"/>
      <c r="F1535" s="15"/>
      <c r="G1535" s="15"/>
      <c r="H1535" s="15"/>
      <c r="I1535" s="89"/>
      <c r="J1535" s="6"/>
      <c r="K1535" s="12"/>
      <c r="L1535" s="21"/>
    </row>
    <row r="1536" spans="1:12" s="5" customFormat="1" ht="16" x14ac:dyDescent="0.2">
      <c r="A1536" s="17"/>
      <c r="B1536" s="87"/>
      <c r="C1536" s="7"/>
      <c r="D1536" s="112"/>
      <c r="E1536" s="113"/>
      <c r="F1536" s="15"/>
      <c r="G1536" s="15"/>
      <c r="H1536" s="15"/>
      <c r="I1536" s="89"/>
      <c r="J1536" s="6"/>
      <c r="K1536" s="12"/>
      <c r="L1536" s="21"/>
    </row>
    <row r="1537" spans="1:12" s="5" customFormat="1" ht="16" x14ac:dyDescent="0.2">
      <c r="A1537" s="17"/>
      <c r="B1537" s="87"/>
      <c r="C1537" s="7"/>
      <c r="D1537" s="112"/>
      <c r="E1537" s="113"/>
      <c r="F1537" s="15"/>
      <c r="G1537" s="15"/>
      <c r="H1537" s="15"/>
      <c r="I1537" s="89"/>
      <c r="J1537" s="6"/>
      <c r="K1537" s="12"/>
      <c r="L1537" s="21"/>
    </row>
    <row r="1538" spans="1:12" s="5" customFormat="1" ht="16" x14ac:dyDescent="0.2">
      <c r="A1538" s="17"/>
      <c r="B1538" s="87"/>
      <c r="C1538" s="7"/>
      <c r="D1538" s="112"/>
      <c r="E1538" s="113"/>
      <c r="F1538" s="15"/>
      <c r="G1538" s="15"/>
      <c r="H1538" s="15"/>
      <c r="I1538" s="89"/>
      <c r="J1538" s="6"/>
      <c r="K1538" s="12"/>
      <c r="L1538" s="21"/>
    </row>
    <row r="1539" spans="1:12" s="5" customFormat="1" ht="16" x14ac:dyDescent="0.2">
      <c r="A1539" s="17"/>
      <c r="B1539" s="87"/>
      <c r="C1539" s="7"/>
      <c r="D1539" s="112"/>
      <c r="E1539" s="113"/>
      <c r="F1539" s="15"/>
      <c r="G1539" s="15"/>
      <c r="H1539" s="15"/>
      <c r="I1539" s="89"/>
      <c r="J1539" s="6"/>
      <c r="K1539" s="12"/>
      <c r="L1539" s="21"/>
    </row>
    <row r="1540" spans="1:12" s="5" customFormat="1" ht="16" x14ac:dyDescent="0.2">
      <c r="A1540" s="17"/>
      <c r="B1540" s="87"/>
      <c r="C1540" s="7"/>
      <c r="D1540" s="112"/>
      <c r="E1540" s="113"/>
      <c r="F1540" s="15"/>
      <c r="G1540" s="15"/>
      <c r="H1540" s="15"/>
      <c r="I1540" s="89"/>
      <c r="J1540" s="6"/>
      <c r="K1540" s="12"/>
      <c r="L1540" s="21"/>
    </row>
    <row r="1541" spans="1:12" s="5" customFormat="1" ht="16" x14ac:dyDescent="0.2">
      <c r="A1541" s="17"/>
      <c r="B1541" s="87"/>
      <c r="C1541" s="7"/>
      <c r="D1541" s="112"/>
      <c r="E1541" s="113"/>
      <c r="F1541" s="15"/>
      <c r="G1541" s="15"/>
      <c r="H1541" s="15"/>
      <c r="I1541" s="89"/>
      <c r="J1541" s="6"/>
      <c r="K1541" s="12"/>
      <c r="L1541" s="21"/>
    </row>
    <row r="1542" spans="1:12" s="5" customFormat="1" ht="16" x14ac:dyDescent="0.2">
      <c r="A1542" s="17"/>
      <c r="B1542" s="87"/>
      <c r="C1542" s="7"/>
      <c r="D1542" s="112"/>
      <c r="E1542" s="113"/>
      <c r="F1542" s="15"/>
      <c r="G1542" s="15"/>
      <c r="H1542" s="15"/>
      <c r="I1542" s="89"/>
      <c r="J1542" s="6"/>
      <c r="K1542" s="12"/>
      <c r="L1542" s="21"/>
    </row>
    <row r="1543" spans="1:12" s="5" customFormat="1" ht="16" x14ac:dyDescent="0.2">
      <c r="A1543" s="17"/>
      <c r="B1543" s="87"/>
      <c r="C1543" s="7"/>
      <c r="D1543" s="112"/>
      <c r="E1543" s="113"/>
      <c r="F1543" s="15"/>
      <c r="G1543" s="15"/>
      <c r="H1543" s="15"/>
      <c r="I1543" s="89"/>
      <c r="J1543" s="6"/>
      <c r="K1543" s="12"/>
      <c r="L1543" s="21"/>
    </row>
    <row r="1544" spans="1:12" s="5" customFormat="1" ht="16" x14ac:dyDescent="0.2">
      <c r="A1544" s="17"/>
      <c r="B1544" s="87"/>
      <c r="C1544" s="7"/>
      <c r="D1544" s="112"/>
      <c r="E1544" s="113"/>
      <c r="F1544" s="15"/>
      <c r="G1544" s="15"/>
      <c r="H1544" s="15"/>
      <c r="I1544" s="89"/>
      <c r="J1544" s="6"/>
      <c r="K1544" s="12"/>
      <c r="L1544" s="21"/>
    </row>
    <row r="1545" spans="1:12" s="5" customFormat="1" ht="16" x14ac:dyDescent="0.2">
      <c r="A1545" s="17"/>
      <c r="B1545" s="87"/>
      <c r="C1545" s="7"/>
      <c r="D1545" s="112"/>
      <c r="E1545" s="113"/>
      <c r="F1545" s="15"/>
      <c r="G1545" s="15"/>
      <c r="H1545" s="15"/>
      <c r="I1545" s="89"/>
      <c r="J1545" s="6"/>
      <c r="K1545" s="12"/>
      <c r="L1545" s="21"/>
    </row>
    <row r="1546" spans="1:12" s="5" customFormat="1" ht="16" x14ac:dyDescent="0.2">
      <c r="A1546" s="17"/>
      <c r="B1546" s="87"/>
      <c r="C1546" s="7"/>
      <c r="D1546" s="112"/>
      <c r="E1546" s="113"/>
      <c r="F1546" s="15"/>
      <c r="G1546" s="15"/>
      <c r="H1546" s="15"/>
      <c r="I1546" s="89"/>
      <c r="J1546" s="6"/>
      <c r="K1546" s="12"/>
      <c r="L1546" s="21"/>
    </row>
    <row r="1547" spans="1:12" s="5" customFormat="1" ht="16" x14ac:dyDescent="0.2">
      <c r="A1547" s="17"/>
      <c r="B1547" s="87"/>
      <c r="C1547" s="7"/>
      <c r="D1547" s="112"/>
      <c r="E1547" s="113"/>
      <c r="F1547" s="15"/>
      <c r="G1547" s="15"/>
      <c r="H1547" s="15"/>
      <c r="I1547" s="89"/>
      <c r="J1547" s="6"/>
      <c r="K1547" s="12"/>
      <c r="L1547" s="21"/>
    </row>
    <row r="1548" spans="1:12" s="5" customFormat="1" ht="16" x14ac:dyDescent="0.2">
      <c r="A1548" s="17"/>
      <c r="B1548" s="87"/>
      <c r="C1548" s="7"/>
      <c r="D1548" s="112"/>
      <c r="E1548" s="113"/>
      <c r="F1548" s="15"/>
      <c r="G1548" s="15"/>
      <c r="H1548" s="15"/>
      <c r="I1548" s="89"/>
      <c r="J1548" s="6"/>
      <c r="K1548" s="12"/>
      <c r="L1548" s="21"/>
    </row>
    <row r="1549" spans="1:12" s="5" customFormat="1" ht="16" x14ac:dyDescent="0.2">
      <c r="A1549" s="17"/>
      <c r="B1549" s="87"/>
      <c r="C1549" s="7"/>
      <c r="D1549" s="112"/>
      <c r="E1549" s="113"/>
      <c r="F1549" s="15"/>
      <c r="G1549" s="15"/>
      <c r="H1549" s="15"/>
      <c r="I1549" s="89"/>
      <c r="J1549" s="6"/>
      <c r="K1549" s="12"/>
      <c r="L1549" s="21"/>
    </row>
    <row r="1550" spans="1:12" s="5" customFormat="1" ht="16" x14ac:dyDescent="0.2">
      <c r="A1550" s="17"/>
      <c r="B1550" s="87"/>
      <c r="C1550" s="7"/>
      <c r="D1550" s="112"/>
      <c r="E1550" s="113"/>
      <c r="F1550" s="15"/>
      <c r="G1550" s="15"/>
      <c r="H1550" s="15"/>
      <c r="I1550" s="89"/>
      <c r="J1550" s="6"/>
      <c r="K1550" s="12"/>
      <c r="L1550" s="21"/>
    </row>
    <row r="1551" spans="1:12" s="5" customFormat="1" ht="16" x14ac:dyDescent="0.2">
      <c r="A1551" s="17"/>
      <c r="B1551" s="87"/>
      <c r="C1551" s="7"/>
      <c r="D1551" s="112"/>
      <c r="E1551" s="113"/>
      <c r="F1551" s="15"/>
      <c r="G1551" s="15"/>
      <c r="H1551" s="15"/>
      <c r="I1551" s="89"/>
      <c r="J1551" s="6"/>
      <c r="K1551" s="12"/>
      <c r="L1551" s="21"/>
    </row>
    <row r="1552" spans="1:12" s="5" customFormat="1" ht="16" x14ac:dyDescent="0.2">
      <c r="A1552" s="17"/>
      <c r="B1552" s="87"/>
      <c r="C1552" s="7"/>
      <c r="D1552" s="112"/>
      <c r="E1552" s="113"/>
      <c r="F1552" s="15"/>
      <c r="G1552" s="15"/>
      <c r="H1552" s="15"/>
      <c r="I1552" s="89"/>
      <c r="J1552" s="6"/>
      <c r="K1552" s="12"/>
      <c r="L1552" s="21"/>
    </row>
    <row r="1553" spans="1:12" s="5" customFormat="1" ht="16" x14ac:dyDescent="0.2">
      <c r="A1553" s="17"/>
      <c r="B1553" s="87"/>
      <c r="C1553" s="7"/>
      <c r="D1553" s="112"/>
      <c r="E1553" s="113"/>
      <c r="F1553" s="15"/>
      <c r="G1553" s="15"/>
      <c r="H1553" s="15"/>
      <c r="I1553" s="89"/>
      <c r="J1553" s="6"/>
      <c r="K1553" s="12"/>
      <c r="L1553" s="21"/>
    </row>
    <row r="1554" spans="1:12" s="5" customFormat="1" ht="16" x14ac:dyDescent="0.2">
      <c r="A1554" s="17"/>
      <c r="B1554" s="87"/>
      <c r="C1554" s="7"/>
      <c r="D1554" s="112"/>
      <c r="E1554" s="113"/>
      <c r="F1554" s="15"/>
      <c r="G1554" s="15"/>
      <c r="H1554" s="15"/>
      <c r="I1554" s="89"/>
      <c r="J1554" s="6"/>
      <c r="K1554" s="12"/>
      <c r="L1554" s="21"/>
    </row>
    <row r="1555" spans="1:12" s="5" customFormat="1" ht="16" x14ac:dyDescent="0.2">
      <c r="A1555" s="17"/>
      <c r="B1555" s="87"/>
      <c r="C1555" s="7"/>
      <c r="D1555" s="112"/>
      <c r="E1555" s="113"/>
      <c r="F1555" s="15"/>
      <c r="G1555" s="15"/>
      <c r="H1555" s="15"/>
      <c r="I1555" s="89"/>
      <c r="J1555" s="6"/>
      <c r="K1555" s="12"/>
      <c r="L1555" s="21"/>
    </row>
    <row r="1556" spans="1:12" s="5" customFormat="1" ht="16" x14ac:dyDescent="0.2">
      <c r="A1556" s="17"/>
      <c r="B1556" s="87"/>
      <c r="C1556" s="7"/>
      <c r="D1556" s="112"/>
      <c r="E1556" s="113"/>
      <c r="F1556" s="15"/>
      <c r="G1556" s="15"/>
      <c r="H1556" s="15"/>
      <c r="I1556" s="89"/>
      <c r="J1556" s="6"/>
      <c r="K1556" s="12"/>
      <c r="L1556" s="21"/>
    </row>
    <row r="1557" spans="1:12" s="5" customFormat="1" ht="16" x14ac:dyDescent="0.2">
      <c r="A1557" s="17"/>
      <c r="B1557" s="87"/>
      <c r="C1557" s="7"/>
      <c r="D1557" s="112"/>
      <c r="E1557" s="113"/>
      <c r="F1557" s="15"/>
      <c r="G1557" s="15"/>
      <c r="H1557" s="15"/>
      <c r="I1557" s="89"/>
      <c r="J1557" s="6"/>
      <c r="K1557" s="12"/>
      <c r="L1557" s="21"/>
    </row>
    <row r="1558" spans="1:12" s="5" customFormat="1" ht="16" x14ac:dyDescent="0.2">
      <c r="A1558" s="17"/>
      <c r="B1558" s="87"/>
      <c r="C1558" s="7"/>
      <c r="D1558" s="112"/>
      <c r="E1558" s="113"/>
      <c r="F1558" s="15"/>
      <c r="G1558" s="15"/>
      <c r="H1558" s="15"/>
      <c r="I1558" s="89"/>
      <c r="J1558" s="6"/>
      <c r="K1558" s="12"/>
      <c r="L1558" s="21"/>
    </row>
    <row r="1559" spans="1:12" s="5" customFormat="1" ht="16" x14ac:dyDescent="0.2">
      <c r="A1559" s="17"/>
      <c r="B1559" s="87"/>
      <c r="C1559" s="7"/>
      <c r="D1559" s="112"/>
      <c r="E1559" s="113"/>
      <c r="F1559" s="15"/>
      <c r="G1559" s="15"/>
      <c r="H1559" s="15"/>
      <c r="I1559" s="89"/>
      <c r="J1559" s="6"/>
      <c r="K1559" s="12"/>
      <c r="L1559" s="21"/>
    </row>
    <row r="1560" spans="1:12" s="5" customFormat="1" ht="16" x14ac:dyDescent="0.2">
      <c r="A1560" s="17"/>
      <c r="B1560" s="87"/>
      <c r="C1560" s="7"/>
      <c r="D1560" s="112"/>
      <c r="E1560" s="113"/>
      <c r="F1560" s="15"/>
      <c r="G1560" s="15"/>
      <c r="H1560" s="15"/>
      <c r="I1560" s="89"/>
      <c r="J1560" s="6"/>
      <c r="K1560" s="12"/>
      <c r="L1560" s="21"/>
    </row>
    <row r="1561" spans="1:12" s="5" customFormat="1" ht="16" x14ac:dyDescent="0.2">
      <c r="A1561" s="17"/>
      <c r="B1561" s="87"/>
      <c r="C1561" s="7"/>
      <c r="D1561" s="112"/>
      <c r="E1561" s="113"/>
      <c r="F1561" s="15"/>
      <c r="G1561" s="15"/>
      <c r="H1561" s="15"/>
      <c r="I1561" s="89"/>
      <c r="J1561" s="6"/>
      <c r="K1561" s="12"/>
      <c r="L1561" s="21"/>
    </row>
    <row r="1562" spans="1:12" s="5" customFormat="1" ht="16" x14ac:dyDescent="0.2">
      <c r="A1562" s="17"/>
      <c r="B1562" s="87"/>
      <c r="C1562" s="7"/>
      <c r="D1562" s="112"/>
      <c r="E1562" s="113"/>
      <c r="F1562" s="15"/>
      <c r="G1562" s="15"/>
      <c r="H1562" s="15"/>
      <c r="I1562" s="89"/>
      <c r="J1562" s="6"/>
      <c r="K1562" s="12"/>
      <c r="L1562" s="21"/>
    </row>
    <row r="1563" spans="1:12" s="5" customFormat="1" ht="16" x14ac:dyDescent="0.2">
      <c r="A1563" s="17"/>
      <c r="B1563" s="87"/>
      <c r="C1563" s="7"/>
      <c r="D1563" s="112"/>
      <c r="E1563" s="113"/>
      <c r="F1563" s="15"/>
      <c r="G1563" s="15"/>
      <c r="H1563" s="15"/>
      <c r="I1563" s="89"/>
      <c r="J1563" s="6"/>
      <c r="K1563" s="12"/>
      <c r="L1563" s="21"/>
    </row>
    <row r="1564" spans="1:12" s="5" customFormat="1" ht="16" x14ac:dyDescent="0.2">
      <c r="A1564" s="17"/>
      <c r="B1564" s="87"/>
      <c r="C1564" s="7"/>
      <c r="D1564" s="112"/>
      <c r="E1564" s="113"/>
      <c r="F1564" s="15"/>
      <c r="G1564" s="15"/>
      <c r="H1564" s="15"/>
      <c r="I1564" s="89"/>
      <c r="J1564" s="6"/>
      <c r="K1564" s="12"/>
      <c r="L1564" s="21"/>
    </row>
    <row r="1565" spans="1:12" s="5" customFormat="1" ht="16" x14ac:dyDescent="0.2">
      <c r="A1565" s="17"/>
      <c r="B1565" s="87"/>
      <c r="C1565" s="7"/>
      <c r="D1565" s="112"/>
      <c r="E1565" s="113"/>
      <c r="F1565" s="15"/>
      <c r="G1565" s="15"/>
      <c r="H1565" s="15"/>
      <c r="I1565" s="89"/>
      <c r="J1565" s="6"/>
      <c r="K1565" s="12"/>
      <c r="L1565" s="21"/>
    </row>
    <row r="1566" spans="1:12" s="5" customFormat="1" ht="16" x14ac:dyDescent="0.2">
      <c r="A1566" s="17"/>
      <c r="B1566" s="87"/>
      <c r="C1566" s="7"/>
      <c r="D1566" s="112"/>
      <c r="E1566" s="113"/>
      <c r="F1566" s="15"/>
      <c r="G1566" s="15"/>
      <c r="H1566" s="15"/>
      <c r="I1566" s="89"/>
      <c r="J1566" s="6"/>
      <c r="K1566" s="12"/>
      <c r="L1566" s="21"/>
    </row>
    <row r="1567" spans="1:12" s="5" customFormat="1" ht="16" x14ac:dyDescent="0.2">
      <c r="A1567" s="17"/>
      <c r="B1567" s="87"/>
      <c r="C1567" s="7"/>
      <c r="D1567" s="112"/>
      <c r="E1567" s="113"/>
      <c r="F1567" s="15"/>
      <c r="G1567" s="15"/>
      <c r="H1567" s="15"/>
      <c r="I1567" s="89"/>
      <c r="J1567" s="6"/>
      <c r="K1567" s="12"/>
      <c r="L1567" s="21"/>
    </row>
    <row r="1568" spans="1:12" s="5" customFormat="1" ht="16" x14ac:dyDescent="0.2">
      <c r="A1568" s="17"/>
      <c r="B1568" s="87"/>
      <c r="C1568" s="7"/>
      <c r="D1568" s="112"/>
      <c r="E1568" s="113"/>
      <c r="F1568" s="15"/>
      <c r="G1568" s="15"/>
      <c r="H1568" s="15"/>
      <c r="I1568" s="89"/>
      <c r="J1568" s="6"/>
      <c r="K1568" s="12"/>
      <c r="L1568" s="21"/>
    </row>
    <row r="1569" spans="1:12" s="5" customFormat="1" ht="16" x14ac:dyDescent="0.2">
      <c r="A1569" s="17"/>
      <c r="B1569" s="87"/>
      <c r="C1569" s="7"/>
      <c r="D1569" s="112"/>
      <c r="E1569" s="113"/>
      <c r="F1569" s="88"/>
      <c r="G1569" s="88"/>
      <c r="H1569" s="88"/>
      <c r="I1569" s="89"/>
      <c r="J1569" s="6"/>
      <c r="K1569" s="12"/>
      <c r="L1569" s="21"/>
    </row>
    <row r="1570" spans="1:12" s="5" customFormat="1" ht="16" x14ac:dyDescent="0.2">
      <c r="A1570" s="17"/>
      <c r="B1570" s="87"/>
      <c r="C1570" s="7"/>
      <c r="D1570" s="112"/>
      <c r="E1570" s="113"/>
      <c r="F1570" s="88"/>
      <c r="G1570" s="88"/>
      <c r="H1570" s="88"/>
      <c r="I1570" s="89"/>
      <c r="J1570" s="6"/>
      <c r="K1570" s="12"/>
      <c r="L1570" s="21"/>
    </row>
    <row r="1571" spans="1:12" s="5" customFormat="1" ht="16" x14ac:dyDescent="0.2">
      <c r="A1571" s="17"/>
      <c r="B1571" s="87"/>
      <c r="C1571" s="7"/>
      <c r="D1571" s="112"/>
      <c r="E1571" s="113"/>
      <c r="F1571" s="88"/>
      <c r="G1571" s="88"/>
      <c r="H1571" s="88"/>
      <c r="I1571" s="89"/>
      <c r="J1571" s="6"/>
      <c r="K1571" s="12"/>
      <c r="L1571" s="21"/>
    </row>
    <row r="1572" spans="1:12" s="5" customFormat="1" ht="16" x14ac:dyDescent="0.2">
      <c r="A1572" s="17"/>
      <c r="B1572" s="87"/>
      <c r="C1572" s="7"/>
      <c r="D1572" s="112"/>
      <c r="E1572" s="113"/>
      <c r="F1572" s="88"/>
      <c r="G1572" s="88"/>
      <c r="H1572" s="88"/>
      <c r="I1572" s="89"/>
      <c r="J1572" s="6"/>
      <c r="K1572" s="12"/>
      <c r="L1572" s="21"/>
    </row>
    <row r="1573" spans="1:12" s="5" customFormat="1" ht="16" x14ac:dyDescent="0.2">
      <c r="A1573" s="17"/>
      <c r="B1573" s="87"/>
      <c r="C1573" s="7"/>
      <c r="D1573" s="112"/>
      <c r="E1573" s="113"/>
      <c r="F1573" s="88"/>
      <c r="G1573" s="88"/>
      <c r="H1573" s="88"/>
      <c r="I1573" s="89"/>
      <c r="J1573" s="6"/>
      <c r="K1573" s="12"/>
      <c r="L1573" s="21"/>
    </row>
    <row r="1574" spans="1:12" s="5" customFormat="1" ht="16" x14ac:dyDescent="0.2">
      <c r="A1574" s="17"/>
      <c r="B1574" s="87"/>
      <c r="C1574" s="7"/>
      <c r="D1574" s="112"/>
      <c r="E1574" s="113"/>
      <c r="F1574" s="88"/>
      <c r="G1574" s="88"/>
      <c r="H1574" s="88"/>
      <c r="I1574" s="89"/>
      <c r="J1574" s="6"/>
      <c r="K1574" s="12"/>
      <c r="L1574" s="21"/>
    </row>
    <row r="1575" spans="1:12" s="5" customFormat="1" ht="16" x14ac:dyDescent="0.2">
      <c r="A1575" s="17"/>
      <c r="B1575" s="87"/>
      <c r="C1575" s="7"/>
      <c r="D1575" s="112"/>
      <c r="E1575" s="113"/>
      <c r="F1575" s="88"/>
      <c r="G1575" s="88"/>
      <c r="H1575" s="88"/>
      <c r="I1575" s="89"/>
      <c r="J1575" s="6"/>
      <c r="K1575" s="12"/>
      <c r="L1575" s="21"/>
    </row>
    <row r="1576" spans="1:12" s="5" customFormat="1" ht="16" x14ac:dyDescent="0.2">
      <c r="A1576" s="17"/>
      <c r="B1576" s="87"/>
      <c r="C1576" s="7"/>
      <c r="D1576" s="112"/>
      <c r="E1576" s="113"/>
      <c r="F1576" s="88"/>
      <c r="G1576" s="88"/>
      <c r="H1576" s="88"/>
      <c r="I1576" s="89"/>
      <c r="J1576" s="6"/>
      <c r="K1576" s="12"/>
      <c r="L1576" s="21"/>
    </row>
    <row r="1577" spans="1:12" s="5" customFormat="1" ht="16" x14ac:dyDescent="0.2">
      <c r="A1577" s="17"/>
      <c r="B1577" s="87"/>
      <c r="C1577" s="7"/>
      <c r="D1577" s="112"/>
      <c r="E1577" s="113"/>
      <c r="F1577" s="88"/>
      <c r="G1577" s="88"/>
      <c r="H1577" s="88"/>
      <c r="I1577" s="89"/>
      <c r="J1577" s="6"/>
      <c r="K1577" s="12"/>
      <c r="L1577" s="21"/>
    </row>
    <row r="1578" spans="1:12" s="5" customFormat="1" ht="16" x14ac:dyDescent="0.2">
      <c r="A1578" s="17"/>
      <c r="B1578" s="87"/>
      <c r="C1578" s="7"/>
      <c r="D1578" s="112"/>
      <c r="E1578" s="113"/>
      <c r="F1578" s="88"/>
      <c r="G1578" s="88"/>
      <c r="H1578" s="88"/>
      <c r="I1578" s="89"/>
      <c r="J1578" s="6"/>
      <c r="K1578" s="12"/>
      <c r="L1578" s="21"/>
    </row>
    <row r="1579" spans="1:12" s="5" customFormat="1" ht="16" x14ac:dyDescent="0.2">
      <c r="A1579" s="17"/>
      <c r="B1579" s="87"/>
      <c r="C1579" s="7"/>
      <c r="D1579" s="112"/>
      <c r="E1579" s="113"/>
      <c r="F1579" s="88"/>
      <c r="G1579" s="88"/>
      <c r="H1579" s="88"/>
      <c r="I1579" s="89"/>
      <c r="J1579" s="6"/>
      <c r="K1579" s="12"/>
      <c r="L1579" s="21"/>
    </row>
    <row r="1580" spans="1:12" s="5" customFormat="1" ht="16" x14ac:dyDescent="0.2">
      <c r="A1580" s="17"/>
      <c r="B1580" s="87"/>
      <c r="C1580" s="7"/>
      <c r="D1580" s="112"/>
      <c r="E1580" s="113"/>
      <c r="F1580" s="88"/>
      <c r="G1580" s="88"/>
      <c r="H1580" s="88"/>
      <c r="I1580" s="89"/>
      <c r="J1580" s="6"/>
      <c r="K1580" s="12"/>
      <c r="L1580" s="21"/>
    </row>
    <row r="1581" spans="1:12" s="5" customFormat="1" ht="16" x14ac:dyDescent="0.2">
      <c r="A1581" s="17"/>
      <c r="B1581" s="87"/>
      <c r="C1581" s="7"/>
      <c r="D1581" s="112"/>
      <c r="E1581" s="113"/>
      <c r="F1581" s="88"/>
      <c r="G1581" s="88"/>
      <c r="H1581" s="88"/>
      <c r="I1581" s="89"/>
      <c r="J1581" s="6"/>
      <c r="K1581" s="12"/>
      <c r="L1581" s="21"/>
    </row>
    <row r="1582" spans="1:12" s="5" customFormat="1" ht="16" x14ac:dyDescent="0.2">
      <c r="A1582" s="17"/>
      <c r="B1582" s="87"/>
      <c r="C1582" s="7"/>
      <c r="D1582" s="112"/>
      <c r="E1582" s="113"/>
      <c r="F1582" s="88"/>
      <c r="G1582" s="88"/>
      <c r="H1582" s="88"/>
      <c r="I1582" s="89"/>
      <c r="J1582" s="6"/>
      <c r="K1582" s="12"/>
      <c r="L1582" s="21"/>
    </row>
    <row r="1583" spans="1:12" s="5" customFormat="1" ht="16" x14ac:dyDescent="0.2">
      <c r="A1583" s="17"/>
      <c r="B1583" s="87"/>
      <c r="C1583" s="7"/>
      <c r="D1583" s="112"/>
      <c r="E1583" s="113"/>
      <c r="F1583" s="88"/>
      <c r="G1583" s="88"/>
      <c r="H1583" s="88"/>
      <c r="I1583" s="89"/>
      <c r="J1583" s="6"/>
      <c r="K1583" s="12"/>
      <c r="L1583" s="21"/>
    </row>
    <row r="1584" spans="1:12" s="5" customFormat="1" ht="16" x14ac:dyDescent="0.2">
      <c r="A1584" s="17"/>
      <c r="B1584" s="87"/>
      <c r="C1584" s="7"/>
      <c r="D1584" s="112"/>
      <c r="E1584" s="113"/>
      <c r="F1584" s="88"/>
      <c r="G1584" s="88"/>
      <c r="H1584" s="88"/>
      <c r="I1584" s="89"/>
      <c r="J1584" s="6"/>
      <c r="K1584" s="12"/>
      <c r="L1584" s="21"/>
    </row>
    <row r="1585" spans="1:12" s="5" customFormat="1" ht="16" x14ac:dyDescent="0.2">
      <c r="A1585" s="17"/>
      <c r="B1585" s="87"/>
      <c r="C1585" s="7"/>
      <c r="D1585" s="112"/>
      <c r="E1585" s="113"/>
      <c r="F1585" s="88"/>
      <c r="G1585" s="88"/>
      <c r="H1585" s="88"/>
      <c r="I1585" s="89"/>
      <c r="J1585" s="6"/>
      <c r="K1585" s="12"/>
      <c r="L1585" s="21"/>
    </row>
    <row r="1586" spans="1:12" s="5" customFormat="1" ht="16" x14ac:dyDescent="0.2">
      <c r="A1586" s="17"/>
      <c r="B1586" s="87"/>
      <c r="C1586" s="7"/>
      <c r="D1586" s="112"/>
      <c r="E1586" s="113"/>
      <c r="F1586" s="88"/>
      <c r="G1586" s="88"/>
      <c r="H1586" s="88"/>
      <c r="I1586" s="89"/>
      <c r="J1586" s="6"/>
      <c r="K1586" s="12"/>
      <c r="L1586" s="21"/>
    </row>
    <row r="1587" spans="1:12" s="5" customFormat="1" ht="16" x14ac:dyDescent="0.2">
      <c r="A1587" s="17"/>
      <c r="B1587" s="87"/>
      <c r="C1587" s="7"/>
      <c r="D1587" s="112"/>
      <c r="E1587" s="113"/>
      <c r="F1587" s="88"/>
      <c r="G1587" s="88"/>
      <c r="H1587" s="88"/>
      <c r="I1587" s="89"/>
      <c r="J1587" s="6"/>
      <c r="K1587" s="12"/>
      <c r="L1587" s="21"/>
    </row>
    <row r="1588" spans="1:12" s="5" customFormat="1" ht="16" x14ac:dyDescent="0.2">
      <c r="A1588" s="17"/>
      <c r="B1588" s="87"/>
      <c r="C1588" s="7"/>
      <c r="D1588" s="112"/>
      <c r="E1588" s="113"/>
      <c r="F1588" s="88"/>
      <c r="G1588" s="88"/>
      <c r="H1588" s="88"/>
      <c r="I1588" s="89"/>
      <c r="J1588" s="6"/>
      <c r="K1588" s="12"/>
      <c r="L1588" s="21"/>
    </row>
    <row r="1589" spans="1:12" s="5" customFormat="1" ht="16" x14ac:dyDescent="0.2">
      <c r="A1589" s="17"/>
      <c r="B1589" s="87"/>
      <c r="C1589" s="7"/>
      <c r="D1589" s="112"/>
      <c r="E1589" s="113"/>
      <c r="F1589" s="88"/>
      <c r="G1589" s="88"/>
      <c r="H1589" s="88"/>
      <c r="I1589" s="89"/>
      <c r="J1589" s="6"/>
      <c r="K1589" s="12"/>
      <c r="L1589" s="21"/>
    </row>
    <row r="1590" spans="1:12" s="5" customFormat="1" ht="16" x14ac:dyDescent="0.2">
      <c r="A1590" s="17"/>
      <c r="B1590" s="87"/>
      <c r="C1590" s="7"/>
      <c r="D1590" s="112"/>
      <c r="E1590" s="113"/>
      <c r="F1590" s="88"/>
      <c r="G1590" s="88"/>
      <c r="H1590" s="88"/>
      <c r="I1590" s="89"/>
      <c r="J1590" s="6"/>
      <c r="K1590" s="12"/>
      <c r="L1590" s="21"/>
    </row>
    <row r="1591" spans="1:12" s="5" customFormat="1" ht="16" x14ac:dyDescent="0.2">
      <c r="A1591" s="17"/>
      <c r="B1591" s="87"/>
      <c r="C1591" s="7"/>
      <c r="D1591" s="112"/>
      <c r="E1591" s="113"/>
      <c r="F1591" s="88"/>
      <c r="G1591" s="88"/>
      <c r="H1591" s="88"/>
      <c r="I1591" s="89"/>
      <c r="J1591" s="6"/>
      <c r="K1591" s="12"/>
      <c r="L1591" s="21"/>
    </row>
    <row r="1592" spans="1:12" s="5" customFormat="1" ht="16" x14ac:dyDescent="0.2">
      <c r="A1592" s="17"/>
      <c r="B1592" s="87"/>
      <c r="C1592" s="7"/>
      <c r="D1592" s="112"/>
      <c r="E1592" s="113"/>
      <c r="F1592" s="88"/>
      <c r="G1592" s="88"/>
      <c r="H1592" s="88"/>
      <c r="I1592" s="89"/>
      <c r="J1592" s="6"/>
      <c r="K1592" s="12"/>
      <c r="L1592" s="21"/>
    </row>
    <row r="1593" spans="1:12" s="5" customFormat="1" ht="16" x14ac:dyDescent="0.2">
      <c r="A1593" s="17"/>
      <c r="B1593" s="87"/>
      <c r="C1593" s="7"/>
      <c r="D1593" s="112"/>
      <c r="E1593" s="113"/>
      <c r="F1593" s="88"/>
      <c r="G1593" s="88"/>
      <c r="H1593" s="88"/>
      <c r="I1593" s="89"/>
      <c r="J1593" s="6"/>
      <c r="K1593" s="12"/>
      <c r="L1593" s="21"/>
    </row>
    <row r="1594" spans="1:12" s="5" customFormat="1" ht="16" x14ac:dyDescent="0.2">
      <c r="A1594" s="17"/>
      <c r="B1594" s="87"/>
      <c r="C1594" s="7"/>
      <c r="D1594" s="112"/>
      <c r="E1594" s="113"/>
      <c r="F1594" s="88"/>
      <c r="G1594" s="88"/>
      <c r="H1594" s="88"/>
      <c r="I1594" s="89"/>
      <c r="J1594" s="6"/>
      <c r="K1594" s="12"/>
      <c r="L1594" s="21"/>
    </row>
    <row r="1595" spans="1:12" s="5" customFormat="1" ht="16" x14ac:dyDescent="0.2">
      <c r="A1595" s="17"/>
      <c r="B1595" s="87"/>
      <c r="C1595" s="7"/>
      <c r="D1595" s="112"/>
      <c r="E1595" s="113"/>
      <c r="F1595" s="88"/>
      <c r="G1595" s="88"/>
      <c r="H1595" s="88"/>
      <c r="I1595" s="89"/>
      <c r="J1595" s="6"/>
      <c r="K1595" s="12"/>
      <c r="L1595" s="21"/>
    </row>
    <row r="1596" spans="1:12" s="5" customFormat="1" ht="16" x14ac:dyDescent="0.2">
      <c r="A1596" s="17"/>
      <c r="B1596" s="87"/>
      <c r="C1596" s="7"/>
      <c r="D1596" s="112"/>
      <c r="E1596" s="113"/>
      <c r="F1596" s="88"/>
      <c r="G1596" s="88"/>
      <c r="H1596" s="88"/>
      <c r="I1596" s="89"/>
      <c r="J1596" s="6"/>
      <c r="K1596" s="12"/>
      <c r="L1596" s="21"/>
    </row>
    <row r="1597" spans="1:12" s="5" customFormat="1" ht="16" x14ac:dyDescent="0.2">
      <c r="A1597" s="17"/>
      <c r="B1597" s="87"/>
      <c r="C1597" s="7"/>
      <c r="D1597" s="112"/>
      <c r="E1597" s="113"/>
      <c r="F1597" s="88"/>
      <c r="G1597" s="88"/>
      <c r="H1597" s="88"/>
      <c r="I1597" s="89"/>
      <c r="J1597" s="6"/>
      <c r="K1597" s="12"/>
      <c r="L1597" s="21"/>
    </row>
    <row r="1598" spans="1:12" s="5" customFormat="1" ht="16" x14ac:dyDescent="0.2">
      <c r="A1598" s="17"/>
      <c r="B1598" s="87"/>
      <c r="C1598" s="7"/>
      <c r="D1598" s="112"/>
      <c r="E1598" s="113"/>
      <c r="F1598" s="88"/>
      <c r="G1598" s="88"/>
      <c r="H1598" s="88"/>
      <c r="I1598" s="89"/>
      <c r="J1598" s="6"/>
      <c r="K1598" s="12"/>
      <c r="L1598" s="21"/>
    </row>
    <row r="1599" spans="1:12" s="5" customFormat="1" ht="16" x14ac:dyDescent="0.2">
      <c r="A1599" s="17"/>
      <c r="B1599" s="87"/>
      <c r="C1599" s="7"/>
      <c r="D1599" s="112"/>
      <c r="E1599" s="113"/>
      <c r="F1599" s="88"/>
      <c r="G1599" s="88"/>
      <c r="H1599" s="88"/>
      <c r="I1599" s="89"/>
      <c r="J1599" s="6"/>
      <c r="K1599" s="12"/>
      <c r="L1599" s="21"/>
    </row>
    <row r="1600" spans="1:12" s="5" customFormat="1" ht="16" x14ac:dyDescent="0.2">
      <c r="A1600" s="17"/>
      <c r="B1600" s="87"/>
      <c r="C1600" s="7"/>
      <c r="D1600" s="112"/>
      <c r="E1600" s="113"/>
      <c r="F1600" s="88"/>
      <c r="G1600" s="88"/>
      <c r="H1600" s="88"/>
      <c r="I1600" s="89"/>
      <c r="J1600" s="6"/>
      <c r="K1600" s="12"/>
      <c r="L1600" s="21"/>
    </row>
    <row r="1601" spans="1:12" s="5" customFormat="1" ht="16" x14ac:dyDescent="0.2">
      <c r="A1601" s="17"/>
      <c r="B1601" s="87"/>
      <c r="C1601" s="7"/>
      <c r="D1601" s="112"/>
      <c r="E1601" s="113"/>
      <c r="F1601" s="88"/>
      <c r="G1601" s="88"/>
      <c r="H1601" s="88"/>
      <c r="I1601" s="89"/>
      <c r="J1601" s="6"/>
      <c r="K1601" s="12"/>
      <c r="L1601" s="21"/>
    </row>
    <row r="1602" spans="1:12" s="5" customFormat="1" ht="16" x14ac:dyDescent="0.2">
      <c r="A1602" s="17"/>
      <c r="B1602" s="87"/>
      <c r="C1602" s="7"/>
      <c r="D1602" s="112"/>
      <c r="E1602" s="113"/>
      <c r="F1602" s="88"/>
      <c r="G1602" s="88"/>
      <c r="H1602" s="88"/>
      <c r="I1602" s="89"/>
      <c r="J1602" s="6"/>
      <c r="K1602" s="12"/>
      <c r="L1602" s="21"/>
    </row>
    <row r="1603" spans="1:12" s="5" customFormat="1" ht="16" x14ac:dyDescent="0.2">
      <c r="A1603" s="17"/>
      <c r="B1603" s="87"/>
      <c r="C1603" s="7"/>
      <c r="D1603" s="112"/>
      <c r="E1603" s="113"/>
      <c r="F1603" s="88"/>
      <c r="G1603" s="88"/>
      <c r="H1603" s="88"/>
      <c r="I1603" s="89"/>
      <c r="J1603" s="6"/>
      <c r="K1603" s="12"/>
      <c r="L1603" s="21"/>
    </row>
    <row r="1604" spans="1:12" s="5" customFormat="1" ht="16" x14ac:dyDescent="0.2">
      <c r="A1604" s="17"/>
      <c r="B1604" s="87"/>
      <c r="C1604" s="7"/>
      <c r="D1604" s="112"/>
      <c r="E1604" s="113"/>
      <c r="F1604" s="88"/>
      <c r="G1604" s="88"/>
      <c r="H1604" s="88"/>
      <c r="I1604" s="89"/>
      <c r="J1604" s="6"/>
      <c r="K1604" s="12"/>
      <c r="L1604" s="21"/>
    </row>
    <row r="1605" spans="1:12" s="5" customFormat="1" ht="16" x14ac:dyDescent="0.2">
      <c r="A1605" s="17"/>
      <c r="B1605" s="87"/>
      <c r="C1605" s="7"/>
      <c r="D1605" s="112"/>
      <c r="E1605" s="113"/>
      <c r="F1605" s="88"/>
      <c r="G1605" s="88"/>
      <c r="H1605" s="88"/>
      <c r="I1605" s="89"/>
      <c r="J1605" s="6"/>
      <c r="K1605" s="12"/>
      <c r="L1605" s="21"/>
    </row>
    <row r="1606" spans="1:12" s="5" customFormat="1" ht="16" x14ac:dyDescent="0.2">
      <c r="A1606" s="17"/>
      <c r="B1606" s="87"/>
      <c r="C1606" s="7"/>
      <c r="D1606" s="112"/>
      <c r="E1606" s="113"/>
      <c r="F1606" s="88"/>
      <c r="G1606" s="88"/>
      <c r="H1606" s="88"/>
      <c r="I1606" s="89"/>
      <c r="J1606" s="6"/>
      <c r="K1606" s="12"/>
      <c r="L1606" s="21"/>
    </row>
    <row r="1607" spans="1:12" s="5" customFormat="1" ht="16" x14ac:dyDescent="0.2">
      <c r="A1607" s="17"/>
      <c r="B1607" s="87"/>
      <c r="C1607" s="7"/>
      <c r="D1607" s="112"/>
      <c r="E1607" s="113"/>
      <c r="F1607" s="88"/>
      <c r="G1607" s="88"/>
      <c r="H1607" s="88"/>
      <c r="I1607" s="89"/>
      <c r="J1607" s="6"/>
      <c r="K1607" s="12"/>
      <c r="L1607" s="21"/>
    </row>
    <row r="1608" spans="1:12" s="5" customFormat="1" ht="16" x14ac:dyDescent="0.2">
      <c r="A1608" s="17"/>
      <c r="B1608" s="87"/>
      <c r="C1608" s="7"/>
      <c r="D1608" s="112"/>
      <c r="E1608" s="113"/>
      <c r="F1608" s="88"/>
      <c r="G1608" s="88"/>
      <c r="H1608" s="88"/>
      <c r="I1608" s="89"/>
      <c r="J1608" s="6"/>
      <c r="K1608" s="12"/>
      <c r="L1608" s="21"/>
    </row>
    <row r="1609" spans="1:12" s="5" customFormat="1" ht="16" x14ac:dyDescent="0.2">
      <c r="A1609" s="17"/>
      <c r="B1609" s="87"/>
      <c r="C1609" s="7"/>
      <c r="D1609" s="112"/>
      <c r="E1609" s="113"/>
      <c r="F1609" s="88"/>
      <c r="G1609" s="88"/>
      <c r="H1609" s="88"/>
      <c r="I1609" s="89"/>
      <c r="J1609" s="6"/>
      <c r="K1609" s="12"/>
      <c r="L1609" s="21"/>
    </row>
    <row r="1610" spans="1:12" s="5" customFormat="1" ht="16" x14ac:dyDescent="0.2">
      <c r="A1610" s="17"/>
      <c r="B1610" s="87"/>
      <c r="C1610" s="7"/>
      <c r="D1610" s="112"/>
      <c r="E1610" s="113"/>
      <c r="F1610" s="88"/>
      <c r="G1610" s="88"/>
      <c r="H1610" s="88"/>
      <c r="I1610" s="89"/>
      <c r="J1610" s="6"/>
      <c r="K1610" s="12"/>
      <c r="L1610" s="21"/>
    </row>
    <row r="1611" spans="1:12" s="5" customFormat="1" ht="16" x14ac:dyDescent="0.2">
      <c r="A1611" s="17"/>
      <c r="B1611" s="87"/>
      <c r="C1611" s="7"/>
      <c r="D1611" s="112"/>
      <c r="E1611" s="113"/>
      <c r="F1611" s="88"/>
      <c r="G1611" s="88"/>
      <c r="H1611" s="88"/>
      <c r="I1611" s="89"/>
      <c r="J1611" s="6"/>
      <c r="K1611" s="12"/>
      <c r="L1611" s="21"/>
    </row>
    <row r="1612" spans="1:12" s="5" customFormat="1" ht="16" x14ac:dyDescent="0.2">
      <c r="A1612" s="17"/>
      <c r="B1612" s="87"/>
      <c r="C1612" s="7"/>
      <c r="D1612" s="112"/>
      <c r="E1612" s="113"/>
      <c r="F1612" s="88"/>
      <c r="G1612" s="88"/>
      <c r="H1612" s="88"/>
      <c r="I1612" s="89"/>
      <c r="J1612" s="6"/>
      <c r="K1612" s="12"/>
      <c r="L1612" s="21"/>
    </row>
    <row r="1613" spans="1:12" s="5" customFormat="1" ht="16" x14ac:dyDescent="0.2">
      <c r="A1613" s="17"/>
      <c r="B1613" s="87"/>
      <c r="C1613" s="7"/>
      <c r="D1613" s="112"/>
      <c r="E1613" s="113"/>
      <c r="F1613" s="88"/>
      <c r="G1613" s="88"/>
      <c r="H1613" s="88"/>
      <c r="I1613" s="89"/>
      <c r="J1613" s="6"/>
      <c r="K1613" s="12"/>
      <c r="L1613" s="21"/>
    </row>
    <row r="1614" spans="1:12" s="5" customFormat="1" ht="16" x14ac:dyDescent="0.2">
      <c r="A1614" s="17"/>
      <c r="B1614" s="87"/>
      <c r="C1614" s="7"/>
      <c r="D1614" s="112"/>
      <c r="E1614" s="113"/>
      <c r="F1614" s="88"/>
      <c r="G1614" s="88"/>
      <c r="H1614" s="88"/>
      <c r="I1614" s="89"/>
      <c r="J1614" s="6"/>
      <c r="K1614" s="12"/>
      <c r="L1614" s="21"/>
    </row>
    <row r="1615" spans="1:12" s="5" customFormat="1" ht="16" x14ac:dyDescent="0.2">
      <c r="A1615" s="17"/>
      <c r="B1615" s="87"/>
      <c r="C1615" s="7"/>
      <c r="D1615" s="112"/>
      <c r="E1615" s="113"/>
      <c r="F1615" s="88"/>
      <c r="G1615" s="88"/>
      <c r="H1615" s="88"/>
      <c r="I1615" s="89"/>
      <c r="J1615" s="6"/>
      <c r="K1615" s="12"/>
      <c r="L1615" s="21"/>
    </row>
    <row r="1616" spans="1:12" s="5" customFormat="1" ht="16" x14ac:dyDescent="0.2">
      <c r="A1616" s="17"/>
      <c r="B1616" s="87"/>
      <c r="C1616" s="7"/>
      <c r="D1616" s="112"/>
      <c r="E1616" s="113"/>
      <c r="F1616" s="88"/>
      <c r="G1616" s="88"/>
      <c r="H1616" s="88"/>
      <c r="I1616" s="89"/>
      <c r="J1616" s="6"/>
      <c r="K1616" s="12"/>
      <c r="L1616" s="21"/>
    </row>
    <row r="1617" spans="1:12" s="5" customFormat="1" ht="16" x14ac:dyDescent="0.2">
      <c r="A1617" s="17"/>
      <c r="B1617" s="87"/>
      <c r="C1617" s="7"/>
      <c r="D1617" s="112"/>
      <c r="E1617" s="113"/>
      <c r="F1617" s="88"/>
      <c r="G1617" s="88"/>
      <c r="H1617" s="88"/>
      <c r="I1617" s="89"/>
      <c r="J1617" s="6"/>
      <c r="K1617" s="12"/>
      <c r="L1617" s="21"/>
    </row>
    <row r="1618" spans="1:12" s="5" customFormat="1" ht="16" x14ac:dyDescent="0.2">
      <c r="A1618" s="17"/>
      <c r="B1618" s="87"/>
      <c r="C1618" s="7"/>
      <c r="D1618" s="112"/>
      <c r="E1618" s="113"/>
      <c r="F1618" s="88"/>
      <c r="G1618" s="88"/>
      <c r="H1618" s="88"/>
      <c r="I1618" s="89"/>
      <c r="J1618" s="6"/>
      <c r="K1618" s="12"/>
      <c r="L1618" s="21"/>
    </row>
    <row r="1619" spans="1:12" s="5" customFormat="1" ht="16" x14ac:dyDescent="0.2">
      <c r="A1619" s="17"/>
      <c r="B1619" s="87"/>
      <c r="C1619" s="7"/>
      <c r="D1619" s="112"/>
      <c r="E1619" s="113"/>
      <c r="F1619" s="88"/>
      <c r="G1619" s="88"/>
      <c r="H1619" s="88"/>
      <c r="I1619" s="89"/>
      <c r="J1619" s="6"/>
      <c r="K1619" s="12"/>
      <c r="L1619" s="21"/>
    </row>
    <row r="1620" spans="1:12" s="5" customFormat="1" ht="16" x14ac:dyDescent="0.2">
      <c r="A1620" s="17"/>
      <c r="B1620" s="87"/>
      <c r="C1620" s="7"/>
      <c r="D1620" s="112"/>
      <c r="E1620" s="113"/>
      <c r="F1620" s="88"/>
      <c r="G1620" s="88"/>
      <c r="H1620" s="88"/>
      <c r="I1620" s="89"/>
      <c r="J1620" s="6"/>
      <c r="K1620" s="12"/>
      <c r="L1620" s="21"/>
    </row>
    <row r="1621" spans="1:12" s="5" customFormat="1" ht="16" x14ac:dyDescent="0.2">
      <c r="A1621" s="17"/>
      <c r="B1621" s="87"/>
      <c r="C1621" s="7"/>
      <c r="D1621" s="112"/>
      <c r="E1621" s="113"/>
      <c r="F1621" s="88"/>
      <c r="G1621" s="88"/>
      <c r="H1621" s="88"/>
      <c r="I1621" s="89"/>
      <c r="J1621" s="6"/>
      <c r="K1621" s="12"/>
      <c r="L1621" s="21"/>
    </row>
    <row r="1622" spans="1:12" s="5" customFormat="1" ht="16" x14ac:dyDescent="0.2">
      <c r="A1622" s="17"/>
      <c r="B1622" s="87"/>
      <c r="C1622" s="7"/>
      <c r="D1622" s="112"/>
      <c r="E1622" s="113"/>
      <c r="F1622" s="88"/>
      <c r="G1622" s="88"/>
      <c r="H1622" s="88"/>
      <c r="I1622" s="89"/>
      <c r="J1622" s="6"/>
      <c r="K1622" s="12"/>
      <c r="L1622" s="21"/>
    </row>
    <row r="1623" spans="1:12" s="5" customFormat="1" ht="16" x14ac:dyDescent="0.2">
      <c r="A1623" s="17"/>
      <c r="B1623" s="87"/>
      <c r="C1623" s="7"/>
      <c r="D1623" s="112"/>
      <c r="E1623" s="113"/>
      <c r="F1623" s="88"/>
      <c r="G1623" s="88"/>
      <c r="H1623" s="88"/>
      <c r="I1623" s="89"/>
      <c r="J1623" s="6"/>
      <c r="K1623" s="12"/>
      <c r="L1623" s="21"/>
    </row>
    <row r="1624" spans="1:12" s="5" customFormat="1" ht="16" x14ac:dyDescent="0.2">
      <c r="A1624" s="17"/>
      <c r="B1624" s="87"/>
      <c r="C1624" s="7"/>
      <c r="D1624" s="112"/>
      <c r="E1624" s="113"/>
      <c r="F1624" s="88"/>
      <c r="G1624" s="88"/>
      <c r="H1624" s="88"/>
      <c r="I1624" s="89"/>
      <c r="J1624" s="6"/>
      <c r="K1624" s="12"/>
      <c r="L1624" s="21"/>
    </row>
    <row r="1625" spans="1:12" s="5" customFormat="1" ht="16" x14ac:dyDescent="0.2">
      <c r="A1625" s="17"/>
      <c r="B1625" s="87"/>
      <c r="C1625" s="7"/>
      <c r="D1625" s="112"/>
      <c r="E1625" s="113"/>
      <c r="F1625" s="88"/>
      <c r="G1625" s="88"/>
      <c r="H1625" s="88"/>
      <c r="I1625" s="89"/>
      <c r="J1625" s="6"/>
      <c r="K1625" s="12"/>
      <c r="L1625" s="21"/>
    </row>
    <row r="1626" spans="1:12" s="5" customFormat="1" ht="16" x14ac:dyDescent="0.2">
      <c r="A1626" s="17"/>
      <c r="B1626" s="87"/>
      <c r="C1626" s="7"/>
      <c r="D1626" s="112"/>
      <c r="E1626" s="113"/>
      <c r="F1626" s="88"/>
      <c r="G1626" s="88"/>
      <c r="H1626" s="88"/>
      <c r="I1626" s="89"/>
      <c r="J1626" s="6"/>
      <c r="K1626" s="12"/>
      <c r="L1626" s="21"/>
    </row>
    <row r="1627" spans="1:12" s="5" customFormat="1" ht="16" x14ac:dyDescent="0.2">
      <c r="A1627" s="17"/>
      <c r="B1627" s="87"/>
      <c r="C1627" s="7"/>
      <c r="D1627" s="112"/>
      <c r="E1627" s="113"/>
      <c r="F1627" s="88"/>
      <c r="G1627" s="88"/>
      <c r="H1627" s="88"/>
      <c r="I1627" s="89"/>
      <c r="J1627" s="6"/>
      <c r="K1627" s="12"/>
      <c r="L1627" s="21"/>
    </row>
    <row r="1628" spans="1:12" s="5" customFormat="1" ht="16" x14ac:dyDescent="0.2">
      <c r="A1628" s="17"/>
      <c r="B1628" s="87"/>
      <c r="C1628" s="7"/>
      <c r="D1628" s="112"/>
      <c r="E1628" s="113"/>
      <c r="F1628" s="88"/>
      <c r="G1628" s="88"/>
      <c r="H1628" s="88"/>
      <c r="I1628" s="89"/>
      <c r="J1628" s="6"/>
      <c r="K1628" s="12"/>
      <c r="L1628" s="21"/>
    </row>
    <row r="1629" spans="1:12" s="5" customFormat="1" ht="16" x14ac:dyDescent="0.2">
      <c r="A1629" s="17"/>
      <c r="B1629" s="87"/>
      <c r="C1629" s="7"/>
      <c r="D1629" s="112"/>
      <c r="E1629" s="113"/>
      <c r="F1629" s="88"/>
      <c r="G1629" s="88"/>
      <c r="H1629" s="88"/>
      <c r="I1629" s="89"/>
      <c r="J1629" s="6"/>
      <c r="K1629" s="12"/>
      <c r="L1629" s="21"/>
    </row>
    <row r="1630" spans="1:12" s="5" customFormat="1" ht="16" x14ac:dyDescent="0.2">
      <c r="A1630" s="17"/>
      <c r="B1630" s="87"/>
      <c r="C1630" s="7"/>
      <c r="D1630" s="112"/>
      <c r="E1630" s="113"/>
      <c r="F1630" s="88"/>
      <c r="G1630" s="88"/>
      <c r="H1630" s="88"/>
      <c r="I1630" s="89"/>
      <c r="J1630" s="6"/>
      <c r="K1630" s="12"/>
      <c r="L1630" s="21"/>
    </row>
    <row r="1631" spans="1:12" s="5" customFormat="1" ht="16" x14ac:dyDescent="0.2">
      <c r="A1631" s="17"/>
      <c r="B1631" s="87"/>
      <c r="C1631" s="7"/>
      <c r="D1631" s="112"/>
      <c r="E1631" s="113"/>
      <c r="F1631" s="88"/>
      <c r="G1631" s="88"/>
      <c r="H1631" s="88"/>
      <c r="I1631" s="89"/>
      <c r="J1631" s="6"/>
      <c r="K1631" s="12"/>
      <c r="L1631" s="21"/>
    </row>
    <row r="1632" spans="1:12" s="5" customFormat="1" ht="16" x14ac:dyDescent="0.2">
      <c r="A1632" s="17"/>
      <c r="B1632" s="87"/>
      <c r="C1632" s="7"/>
      <c r="D1632" s="112"/>
      <c r="E1632" s="113"/>
      <c r="F1632" s="15"/>
      <c r="G1632" s="15"/>
      <c r="H1632" s="15"/>
      <c r="I1632" s="89"/>
      <c r="J1632" s="6"/>
      <c r="K1632" s="12"/>
      <c r="L1632" s="21"/>
    </row>
    <row r="1633" spans="1:12" s="5" customFormat="1" ht="16" x14ac:dyDescent="0.2">
      <c r="A1633" s="17"/>
      <c r="B1633" s="87"/>
      <c r="C1633" s="7"/>
      <c r="D1633" s="112"/>
      <c r="E1633" s="113"/>
      <c r="F1633" s="15"/>
      <c r="G1633" s="15"/>
      <c r="H1633" s="15"/>
      <c r="I1633" s="89"/>
      <c r="J1633" s="6"/>
      <c r="K1633" s="12"/>
      <c r="L1633" s="21"/>
    </row>
    <row r="1634" spans="1:12" s="5" customFormat="1" ht="16" x14ac:dyDescent="0.2">
      <c r="A1634" s="17"/>
      <c r="B1634" s="87"/>
      <c r="C1634" s="7"/>
      <c r="D1634" s="112"/>
      <c r="E1634" s="113"/>
      <c r="F1634" s="15"/>
      <c r="G1634" s="15"/>
      <c r="H1634" s="15"/>
      <c r="I1634" s="89"/>
      <c r="J1634" s="6"/>
      <c r="K1634" s="12"/>
      <c r="L1634" s="21"/>
    </row>
    <row r="1635" spans="1:12" s="5" customFormat="1" ht="16" x14ac:dyDescent="0.2">
      <c r="A1635" s="17"/>
      <c r="B1635" s="87"/>
      <c r="C1635" s="7"/>
      <c r="D1635" s="112"/>
      <c r="E1635" s="113"/>
      <c r="F1635" s="15"/>
      <c r="G1635" s="15"/>
      <c r="H1635" s="15"/>
      <c r="I1635" s="89"/>
      <c r="J1635" s="6"/>
      <c r="K1635" s="12"/>
      <c r="L1635" s="21"/>
    </row>
    <row r="1636" spans="1:12" s="5" customFormat="1" ht="16" x14ac:dyDescent="0.2">
      <c r="A1636" s="17"/>
      <c r="B1636" s="87"/>
      <c r="C1636" s="7"/>
      <c r="D1636" s="112"/>
      <c r="E1636" s="113"/>
      <c r="F1636" s="15"/>
      <c r="G1636" s="15"/>
      <c r="H1636" s="15"/>
      <c r="I1636" s="89"/>
      <c r="J1636" s="6"/>
      <c r="K1636" s="12"/>
      <c r="L1636" s="21"/>
    </row>
    <row r="1637" spans="1:12" s="5" customFormat="1" ht="16" x14ac:dyDescent="0.2">
      <c r="A1637" s="17"/>
      <c r="B1637" s="87"/>
      <c r="C1637" s="7"/>
      <c r="D1637" s="112"/>
      <c r="E1637" s="113"/>
      <c r="F1637" s="15"/>
      <c r="G1637" s="15"/>
      <c r="H1637" s="15"/>
      <c r="I1637" s="89"/>
      <c r="J1637" s="6"/>
      <c r="K1637" s="12"/>
      <c r="L1637" s="21"/>
    </row>
    <row r="1638" spans="1:12" s="5" customFormat="1" ht="16" x14ac:dyDescent="0.2">
      <c r="A1638" s="17"/>
      <c r="B1638" s="87"/>
      <c r="C1638" s="7"/>
      <c r="D1638" s="112"/>
      <c r="E1638" s="113"/>
      <c r="F1638" s="15"/>
      <c r="G1638" s="15"/>
      <c r="H1638" s="15"/>
      <c r="I1638" s="89"/>
      <c r="J1638" s="6"/>
      <c r="K1638" s="12"/>
      <c r="L1638" s="21"/>
    </row>
    <row r="1639" spans="1:12" s="5" customFormat="1" ht="16" x14ac:dyDescent="0.2">
      <c r="A1639" s="17"/>
      <c r="B1639" s="87"/>
      <c r="C1639" s="7"/>
      <c r="D1639" s="112"/>
      <c r="E1639" s="113"/>
      <c r="F1639" s="15"/>
      <c r="G1639" s="15"/>
      <c r="H1639" s="15"/>
      <c r="I1639" s="89"/>
      <c r="J1639" s="6"/>
      <c r="K1639" s="12"/>
      <c r="L1639" s="21"/>
    </row>
    <row r="1640" spans="1:12" s="5" customFormat="1" ht="16" x14ac:dyDescent="0.2">
      <c r="A1640" s="17"/>
      <c r="B1640" s="87"/>
      <c r="C1640" s="7"/>
      <c r="D1640" s="112"/>
      <c r="E1640" s="113"/>
      <c r="F1640" s="15"/>
      <c r="G1640" s="15"/>
      <c r="H1640" s="15"/>
      <c r="I1640" s="89"/>
      <c r="J1640" s="6"/>
      <c r="K1640" s="12"/>
      <c r="L1640" s="21"/>
    </row>
    <row r="1641" spans="1:12" s="5" customFormat="1" ht="16" x14ac:dyDescent="0.2">
      <c r="A1641" s="17"/>
      <c r="B1641" s="87"/>
      <c r="C1641" s="7"/>
      <c r="D1641" s="112"/>
      <c r="E1641" s="113"/>
      <c r="F1641" s="15"/>
      <c r="G1641" s="15"/>
      <c r="H1641" s="15"/>
      <c r="I1641" s="89"/>
      <c r="J1641" s="6"/>
      <c r="K1641" s="12"/>
      <c r="L1641" s="21"/>
    </row>
    <row r="1642" spans="1:12" s="5" customFormat="1" ht="16" x14ac:dyDescent="0.2">
      <c r="A1642" s="17"/>
      <c r="B1642" s="16"/>
      <c r="C1642" s="7"/>
      <c r="D1642" s="112"/>
      <c r="E1642" s="113"/>
      <c r="F1642" s="15"/>
      <c r="G1642" s="15"/>
      <c r="H1642" s="15"/>
      <c r="I1642" s="89"/>
      <c r="J1642" s="6"/>
      <c r="K1642" s="12"/>
      <c r="L1642" s="21"/>
    </row>
    <row r="1643" spans="1:12" s="5" customFormat="1" ht="16" x14ac:dyDescent="0.2">
      <c r="A1643" s="17"/>
      <c r="B1643" s="16"/>
      <c r="C1643" s="7"/>
      <c r="D1643" s="112"/>
      <c r="E1643" s="113"/>
      <c r="F1643" s="15"/>
      <c r="G1643" s="15"/>
      <c r="H1643" s="15"/>
      <c r="I1643" s="89"/>
      <c r="J1643" s="6"/>
      <c r="K1643" s="12"/>
      <c r="L1643" s="21"/>
    </row>
    <row r="1644" spans="1:12" s="5" customFormat="1" ht="16" x14ac:dyDescent="0.2">
      <c r="A1644" s="17"/>
      <c r="B1644" s="16"/>
      <c r="C1644" s="7"/>
      <c r="D1644" s="112"/>
      <c r="E1644" s="113"/>
      <c r="F1644" s="15"/>
      <c r="G1644" s="15"/>
      <c r="H1644" s="15"/>
      <c r="I1644" s="89"/>
      <c r="J1644" s="6"/>
      <c r="K1644" s="12"/>
      <c r="L1644" s="21"/>
    </row>
    <row r="1645" spans="1:12" s="5" customFormat="1" ht="16" x14ac:dyDescent="0.2">
      <c r="A1645" s="17"/>
      <c r="B1645" s="16"/>
      <c r="C1645" s="7"/>
      <c r="D1645" s="112"/>
      <c r="E1645" s="113"/>
      <c r="F1645" s="15"/>
      <c r="G1645" s="15"/>
      <c r="H1645" s="15"/>
      <c r="I1645" s="89"/>
      <c r="J1645" s="6"/>
      <c r="K1645" s="12"/>
      <c r="L1645" s="21"/>
    </row>
    <row r="1646" spans="1:12" s="5" customFormat="1" ht="16" x14ac:dyDescent="0.2">
      <c r="A1646" s="17"/>
      <c r="B1646" s="16"/>
      <c r="C1646" s="7"/>
      <c r="D1646" s="112"/>
      <c r="E1646" s="113"/>
      <c r="F1646" s="15"/>
      <c r="G1646" s="15"/>
      <c r="H1646" s="15"/>
      <c r="I1646" s="89"/>
      <c r="J1646" s="6"/>
      <c r="K1646" s="12"/>
      <c r="L1646" s="21"/>
    </row>
    <row r="1647" spans="1:12" s="5" customFormat="1" ht="16" x14ac:dyDescent="0.2">
      <c r="A1647" s="17"/>
      <c r="B1647" s="16"/>
      <c r="C1647" s="7"/>
      <c r="D1647" s="112"/>
      <c r="E1647" s="113"/>
      <c r="F1647" s="15"/>
      <c r="G1647" s="15"/>
      <c r="H1647" s="15"/>
      <c r="I1647" s="89"/>
      <c r="J1647" s="6"/>
      <c r="K1647" s="12"/>
      <c r="L1647" s="21"/>
    </row>
    <row r="1648" spans="1:12" s="5" customFormat="1" ht="16" x14ac:dyDescent="0.2">
      <c r="A1648" s="17"/>
      <c r="B1648" s="16"/>
      <c r="C1648" s="7"/>
      <c r="D1648" s="112"/>
      <c r="E1648" s="113"/>
      <c r="F1648" s="15"/>
      <c r="G1648" s="15"/>
      <c r="H1648" s="15"/>
      <c r="I1648" s="89"/>
      <c r="J1648" s="6"/>
      <c r="K1648" s="12"/>
      <c r="L1648" s="21"/>
    </row>
    <row r="1649" spans="1:12" s="5" customFormat="1" ht="16" x14ac:dyDescent="0.2">
      <c r="A1649" s="17"/>
      <c r="B1649" s="16"/>
      <c r="C1649" s="7"/>
      <c r="D1649" s="112"/>
      <c r="E1649" s="113"/>
      <c r="F1649" s="15"/>
      <c r="G1649" s="15"/>
      <c r="H1649" s="15"/>
      <c r="I1649" s="89"/>
      <c r="J1649" s="6"/>
      <c r="K1649" s="12"/>
      <c r="L1649" s="21"/>
    </row>
    <row r="1650" spans="1:12" s="5" customFormat="1" ht="16" x14ac:dyDescent="0.2">
      <c r="A1650" s="17"/>
      <c r="B1650" s="16"/>
      <c r="C1650" s="7"/>
      <c r="D1650" s="112"/>
      <c r="E1650" s="113"/>
      <c r="F1650" s="15"/>
      <c r="G1650" s="15"/>
      <c r="H1650" s="15"/>
      <c r="I1650" s="89"/>
      <c r="J1650" s="6"/>
      <c r="K1650" s="12"/>
      <c r="L1650" s="21"/>
    </row>
    <row r="1651" spans="1:12" s="5" customFormat="1" ht="16" x14ac:dyDescent="0.2">
      <c r="A1651" s="17"/>
      <c r="B1651" s="16"/>
      <c r="C1651" s="7"/>
      <c r="D1651" s="112"/>
      <c r="E1651" s="113"/>
      <c r="F1651" s="15"/>
      <c r="G1651" s="15"/>
      <c r="H1651" s="15"/>
      <c r="I1651" s="89"/>
      <c r="J1651" s="6"/>
      <c r="K1651" s="12"/>
      <c r="L1651" s="21"/>
    </row>
    <row r="1652" spans="1:12" s="5" customFormat="1" ht="16" x14ac:dyDescent="0.2">
      <c r="A1652" s="17"/>
      <c r="B1652" s="16"/>
      <c r="C1652" s="7"/>
      <c r="D1652" s="112"/>
      <c r="E1652" s="113"/>
      <c r="F1652" s="15"/>
      <c r="G1652" s="15"/>
      <c r="H1652" s="15"/>
      <c r="I1652" s="89"/>
      <c r="J1652" s="6"/>
      <c r="K1652" s="12"/>
      <c r="L1652" s="21"/>
    </row>
    <row r="1653" spans="1:12" s="5" customFormat="1" ht="16" x14ac:dyDescent="0.2">
      <c r="A1653" s="17"/>
      <c r="B1653" s="16"/>
      <c r="C1653" s="7"/>
      <c r="D1653" s="112"/>
      <c r="E1653" s="113"/>
      <c r="F1653" s="15"/>
      <c r="G1653" s="15"/>
      <c r="H1653" s="15"/>
      <c r="I1653" s="89"/>
      <c r="J1653" s="6"/>
      <c r="K1653" s="12"/>
      <c r="L1653" s="21"/>
    </row>
    <row r="1654" spans="1:12" s="5" customFormat="1" ht="16" x14ac:dyDescent="0.2">
      <c r="A1654" s="17"/>
      <c r="B1654" s="16"/>
      <c r="C1654" s="7"/>
      <c r="D1654" s="112"/>
      <c r="E1654" s="113"/>
      <c r="F1654" s="15"/>
      <c r="G1654" s="15"/>
      <c r="H1654" s="15"/>
      <c r="I1654" s="89"/>
      <c r="J1654" s="6"/>
      <c r="K1654" s="12"/>
      <c r="L1654" s="21"/>
    </row>
    <row r="1655" spans="1:12" s="5" customFormat="1" ht="16" x14ac:dyDescent="0.2">
      <c r="A1655" s="17"/>
      <c r="B1655" s="16"/>
      <c r="C1655" s="7"/>
      <c r="D1655" s="112"/>
      <c r="E1655" s="113"/>
      <c r="F1655" s="15"/>
      <c r="G1655" s="15"/>
      <c r="H1655" s="15"/>
      <c r="I1655" s="89"/>
      <c r="J1655" s="6"/>
      <c r="K1655" s="12"/>
      <c r="L1655" s="21"/>
    </row>
    <row r="1656" spans="1:12" s="5" customFormat="1" ht="16" x14ac:dyDescent="0.2">
      <c r="A1656" s="17"/>
      <c r="B1656" s="16"/>
      <c r="C1656" s="7"/>
      <c r="D1656" s="112"/>
      <c r="E1656" s="113"/>
      <c r="F1656" s="15"/>
      <c r="G1656" s="15"/>
      <c r="H1656" s="15"/>
      <c r="I1656" s="89"/>
      <c r="J1656" s="6"/>
      <c r="K1656" s="12"/>
      <c r="L1656" s="21"/>
    </row>
    <row r="1657" spans="1:12" s="5" customFormat="1" ht="16" x14ac:dyDescent="0.2">
      <c r="A1657" s="17"/>
      <c r="B1657" s="16"/>
      <c r="C1657" s="7"/>
      <c r="D1657" s="112"/>
      <c r="E1657" s="113"/>
      <c r="F1657" s="15"/>
      <c r="G1657" s="15"/>
      <c r="H1657" s="15"/>
      <c r="I1657" s="89"/>
      <c r="J1657" s="6"/>
      <c r="K1657" s="12"/>
      <c r="L1657" s="21"/>
    </row>
    <row r="1658" spans="1:12" s="5" customFormat="1" ht="16" x14ac:dyDescent="0.2">
      <c r="A1658" s="17"/>
      <c r="B1658" s="16"/>
      <c r="C1658" s="7"/>
      <c r="D1658" s="112"/>
      <c r="E1658" s="113"/>
      <c r="F1658" s="15"/>
      <c r="G1658" s="15"/>
      <c r="H1658" s="15"/>
      <c r="I1658" s="89"/>
      <c r="J1658" s="6"/>
      <c r="K1658" s="12"/>
      <c r="L1658" s="21"/>
    </row>
    <row r="1659" spans="1:12" s="5" customFormat="1" ht="16" x14ac:dyDescent="0.2">
      <c r="A1659" s="17"/>
      <c r="B1659" s="16"/>
      <c r="C1659" s="7"/>
      <c r="D1659" s="112"/>
      <c r="E1659" s="113"/>
      <c r="F1659" s="15"/>
      <c r="G1659" s="15"/>
      <c r="H1659" s="15"/>
      <c r="I1659" s="89"/>
      <c r="J1659" s="6"/>
      <c r="K1659" s="12"/>
      <c r="L1659" s="21"/>
    </row>
    <row r="1660" spans="1:12" s="5" customFormat="1" ht="16" x14ac:dyDescent="0.2">
      <c r="A1660" s="17"/>
      <c r="B1660" s="16"/>
      <c r="C1660" s="7"/>
      <c r="D1660" s="112"/>
      <c r="E1660" s="113"/>
      <c r="F1660" s="15"/>
      <c r="G1660" s="15"/>
      <c r="H1660" s="15"/>
      <c r="I1660" s="89"/>
      <c r="J1660" s="6"/>
      <c r="K1660" s="12"/>
      <c r="L1660" s="21"/>
    </row>
    <row r="1661" spans="1:12" s="5" customFormat="1" ht="16" x14ac:dyDescent="0.2">
      <c r="A1661" s="17"/>
      <c r="B1661" s="16"/>
      <c r="C1661" s="7"/>
      <c r="D1661" s="112"/>
      <c r="E1661" s="113"/>
      <c r="F1661" s="15"/>
      <c r="G1661" s="15"/>
      <c r="H1661" s="15"/>
      <c r="I1661" s="89"/>
      <c r="J1661" s="6"/>
      <c r="K1661" s="12"/>
      <c r="L1661" s="21"/>
    </row>
    <row r="1662" spans="1:12" s="5" customFormat="1" ht="16" x14ac:dyDescent="0.2">
      <c r="A1662" s="17"/>
      <c r="B1662" s="16"/>
      <c r="C1662" s="7"/>
      <c r="D1662" s="112"/>
      <c r="E1662" s="113"/>
      <c r="F1662" s="15"/>
      <c r="G1662" s="15"/>
      <c r="H1662" s="15"/>
      <c r="I1662" s="89"/>
      <c r="J1662" s="6"/>
      <c r="K1662" s="12"/>
      <c r="L1662" s="21"/>
    </row>
    <row r="1663" spans="1:12" s="5" customFormat="1" ht="16" x14ac:dyDescent="0.2">
      <c r="A1663" s="17"/>
      <c r="B1663" s="16"/>
      <c r="C1663" s="7"/>
      <c r="D1663" s="112"/>
      <c r="E1663" s="113"/>
      <c r="F1663" s="15"/>
      <c r="G1663" s="15"/>
      <c r="H1663" s="15"/>
      <c r="I1663" s="89"/>
      <c r="J1663" s="6"/>
      <c r="K1663" s="12"/>
      <c r="L1663" s="21"/>
    </row>
    <row r="1664" spans="1:12" s="5" customFormat="1" ht="16" x14ac:dyDescent="0.2">
      <c r="A1664" s="17"/>
      <c r="B1664" s="16"/>
      <c r="C1664" s="7"/>
      <c r="D1664" s="112"/>
      <c r="E1664" s="113"/>
      <c r="F1664" s="15"/>
      <c r="G1664" s="15"/>
      <c r="H1664" s="15"/>
      <c r="I1664" s="89"/>
      <c r="J1664" s="6"/>
      <c r="K1664" s="12"/>
      <c r="L1664" s="21"/>
    </row>
    <row r="1665" spans="1:12" s="5" customFormat="1" ht="16" x14ac:dyDescent="0.2">
      <c r="A1665" s="17"/>
      <c r="B1665" s="16"/>
      <c r="C1665" s="7"/>
      <c r="D1665" s="112"/>
      <c r="E1665" s="113"/>
      <c r="F1665" s="15"/>
      <c r="G1665" s="15"/>
      <c r="H1665" s="15"/>
      <c r="I1665" s="89"/>
      <c r="J1665" s="6"/>
      <c r="K1665" s="12"/>
      <c r="L1665" s="21"/>
    </row>
    <row r="1666" spans="1:12" s="5" customFormat="1" ht="16" x14ac:dyDescent="0.2">
      <c r="A1666" s="17"/>
      <c r="B1666" s="16"/>
      <c r="C1666" s="7"/>
      <c r="D1666" s="112"/>
      <c r="E1666" s="113"/>
      <c r="F1666" s="15"/>
      <c r="G1666" s="15"/>
      <c r="H1666" s="15"/>
      <c r="I1666" s="89"/>
      <c r="J1666" s="6"/>
      <c r="K1666" s="12"/>
      <c r="L1666" s="21"/>
    </row>
    <row r="1667" spans="1:12" s="5" customFormat="1" ht="16" x14ac:dyDescent="0.2">
      <c r="A1667" s="17"/>
      <c r="B1667" s="16"/>
      <c r="C1667" s="7"/>
      <c r="D1667" s="112"/>
      <c r="E1667" s="113"/>
      <c r="F1667" s="15"/>
      <c r="G1667" s="15"/>
      <c r="H1667" s="15"/>
      <c r="I1667" s="89"/>
      <c r="J1667" s="6"/>
      <c r="K1667" s="12"/>
      <c r="L1667" s="21"/>
    </row>
    <row r="1668" spans="1:12" s="5" customFormat="1" ht="16" x14ac:dyDescent="0.2">
      <c r="A1668" s="17"/>
      <c r="B1668" s="16"/>
      <c r="C1668" s="7"/>
      <c r="D1668" s="112"/>
      <c r="E1668" s="113"/>
      <c r="F1668" s="15"/>
      <c r="G1668" s="15"/>
      <c r="H1668" s="15"/>
      <c r="I1668" s="89"/>
      <c r="J1668" s="6"/>
      <c r="K1668" s="12"/>
      <c r="L1668" s="21"/>
    </row>
    <row r="1669" spans="1:12" s="5" customFormat="1" ht="16" x14ac:dyDescent="0.2">
      <c r="A1669" s="17"/>
      <c r="B1669" s="16"/>
      <c r="C1669" s="7"/>
      <c r="D1669" s="112"/>
      <c r="E1669" s="113"/>
      <c r="F1669" s="15"/>
      <c r="G1669" s="15"/>
      <c r="H1669" s="15"/>
      <c r="I1669" s="89"/>
      <c r="J1669" s="6"/>
      <c r="K1669" s="12"/>
      <c r="L1669" s="21"/>
    </row>
    <row r="1670" spans="1:12" s="5" customFormat="1" ht="16" x14ac:dyDescent="0.2">
      <c r="A1670" s="17"/>
      <c r="B1670" s="16"/>
      <c r="C1670" s="7"/>
      <c r="D1670" s="112"/>
      <c r="E1670" s="113"/>
      <c r="F1670" s="15"/>
      <c r="G1670" s="15"/>
      <c r="H1670" s="15"/>
      <c r="I1670" s="89"/>
      <c r="J1670" s="6"/>
      <c r="K1670" s="12"/>
      <c r="L1670" s="21"/>
    </row>
    <row r="1671" spans="1:12" s="5" customFormat="1" ht="16" x14ac:dyDescent="0.2">
      <c r="A1671" s="17"/>
      <c r="B1671" s="16"/>
      <c r="C1671" s="7"/>
      <c r="D1671" s="112"/>
      <c r="E1671" s="113"/>
      <c r="F1671" s="15"/>
      <c r="G1671" s="15"/>
      <c r="H1671" s="15"/>
      <c r="I1671" s="89"/>
      <c r="J1671" s="6"/>
      <c r="K1671" s="12"/>
      <c r="L1671" s="21"/>
    </row>
    <row r="1672" spans="1:12" s="5" customFormat="1" ht="16" x14ac:dyDescent="0.2">
      <c r="A1672" s="17"/>
      <c r="B1672" s="16"/>
      <c r="C1672" s="7"/>
      <c r="D1672" s="112"/>
      <c r="E1672" s="113"/>
      <c r="F1672" s="15"/>
      <c r="G1672" s="15"/>
      <c r="H1672" s="15"/>
      <c r="I1672" s="89"/>
      <c r="J1672" s="6"/>
      <c r="K1672" s="12"/>
      <c r="L1672" s="21"/>
    </row>
    <row r="1673" spans="1:12" s="5" customFormat="1" ht="16" x14ac:dyDescent="0.2">
      <c r="A1673" s="17"/>
      <c r="B1673" s="16"/>
      <c r="C1673" s="7"/>
      <c r="D1673" s="112"/>
      <c r="E1673" s="113"/>
      <c r="F1673" s="15"/>
      <c r="G1673" s="15"/>
      <c r="H1673" s="15"/>
      <c r="I1673" s="89"/>
      <c r="J1673" s="6"/>
      <c r="K1673" s="12"/>
      <c r="L1673" s="21"/>
    </row>
    <row r="1674" spans="1:12" s="5" customFormat="1" ht="16" x14ac:dyDescent="0.2">
      <c r="A1674" s="17"/>
      <c r="B1674" s="16"/>
      <c r="C1674" s="7"/>
      <c r="D1674" s="112"/>
      <c r="E1674" s="113"/>
      <c r="F1674" s="15"/>
      <c r="G1674" s="15"/>
      <c r="H1674" s="15"/>
      <c r="I1674" s="89"/>
      <c r="J1674" s="6"/>
      <c r="K1674" s="12"/>
      <c r="L1674" s="21"/>
    </row>
    <row r="1675" spans="1:12" s="5" customFormat="1" ht="16" x14ac:dyDescent="0.2">
      <c r="A1675" s="17"/>
      <c r="B1675" s="16"/>
      <c r="C1675" s="7"/>
      <c r="D1675" s="112"/>
      <c r="E1675" s="113"/>
      <c r="F1675" s="15"/>
      <c r="G1675" s="15"/>
      <c r="H1675" s="15"/>
      <c r="I1675" s="89"/>
      <c r="J1675" s="6"/>
      <c r="K1675" s="12"/>
      <c r="L1675" s="21"/>
    </row>
    <row r="1676" spans="1:12" s="5" customFormat="1" ht="16" x14ac:dyDescent="0.2">
      <c r="A1676" s="17"/>
      <c r="B1676" s="16"/>
      <c r="C1676" s="7"/>
      <c r="D1676" s="112"/>
      <c r="E1676" s="113"/>
      <c r="F1676" s="15"/>
      <c r="G1676" s="15"/>
      <c r="H1676" s="15"/>
      <c r="I1676" s="89"/>
      <c r="J1676" s="6"/>
      <c r="K1676" s="12"/>
      <c r="L1676" s="21"/>
    </row>
    <row r="1677" spans="1:12" s="5" customFormat="1" ht="16" x14ac:dyDescent="0.2">
      <c r="A1677" s="17"/>
      <c r="B1677" s="16"/>
      <c r="C1677" s="7"/>
      <c r="D1677" s="112"/>
      <c r="E1677" s="113"/>
      <c r="F1677" s="15"/>
      <c r="G1677" s="15"/>
      <c r="H1677" s="15"/>
      <c r="I1677" s="89"/>
      <c r="J1677" s="6"/>
      <c r="K1677" s="12"/>
      <c r="L1677" s="21"/>
    </row>
    <row r="1678" spans="1:12" s="5" customFormat="1" ht="16" x14ac:dyDescent="0.2">
      <c r="A1678" s="17"/>
      <c r="B1678" s="16"/>
      <c r="C1678" s="7"/>
      <c r="D1678" s="112"/>
      <c r="E1678" s="113"/>
      <c r="F1678" s="15"/>
      <c r="G1678" s="15"/>
      <c r="H1678" s="15"/>
      <c r="I1678" s="89"/>
      <c r="J1678" s="6"/>
      <c r="K1678" s="12"/>
      <c r="L1678" s="21"/>
    </row>
    <row r="1679" spans="1:12" s="5" customFormat="1" ht="16" x14ac:dyDescent="0.2">
      <c r="A1679" s="17"/>
      <c r="B1679" s="16"/>
      <c r="C1679" s="7"/>
      <c r="D1679" s="112"/>
      <c r="E1679" s="113"/>
      <c r="F1679" s="15"/>
      <c r="G1679" s="15"/>
      <c r="H1679" s="15"/>
      <c r="I1679" s="89"/>
      <c r="J1679" s="6"/>
      <c r="K1679" s="12"/>
      <c r="L1679" s="21"/>
    </row>
    <row r="1680" spans="1:12" s="5" customFormat="1" ht="16" x14ac:dyDescent="0.2">
      <c r="A1680" s="17"/>
      <c r="B1680" s="16"/>
      <c r="C1680" s="7"/>
      <c r="D1680" s="112"/>
      <c r="E1680" s="113"/>
      <c r="F1680" s="15"/>
      <c r="G1680" s="15"/>
      <c r="H1680" s="15"/>
      <c r="I1680" s="89"/>
      <c r="J1680" s="6"/>
      <c r="K1680" s="12"/>
      <c r="L1680" s="21"/>
    </row>
    <row r="1681" spans="1:12" s="5" customFormat="1" ht="16" x14ac:dyDescent="0.2">
      <c r="A1681" s="17"/>
      <c r="B1681" s="16"/>
      <c r="C1681" s="7"/>
      <c r="D1681" s="112"/>
      <c r="E1681" s="113"/>
      <c r="F1681" s="15"/>
      <c r="G1681" s="15"/>
      <c r="H1681" s="15"/>
      <c r="I1681" s="89"/>
      <c r="J1681" s="6"/>
      <c r="K1681" s="12"/>
      <c r="L1681" s="21"/>
    </row>
    <row r="1682" spans="1:12" s="5" customFormat="1" ht="16" x14ac:dyDescent="0.2">
      <c r="A1682" s="17"/>
      <c r="B1682" s="16"/>
      <c r="C1682" s="7"/>
      <c r="D1682" s="112"/>
      <c r="E1682" s="113"/>
      <c r="F1682" s="15"/>
      <c r="G1682" s="15"/>
      <c r="H1682" s="15"/>
      <c r="I1682" s="89"/>
      <c r="J1682" s="6"/>
      <c r="K1682" s="12"/>
      <c r="L1682" s="21"/>
    </row>
    <row r="1683" spans="1:12" s="5" customFormat="1" ht="16" x14ac:dyDescent="0.2">
      <c r="A1683" s="17"/>
      <c r="B1683" s="16"/>
      <c r="C1683" s="7"/>
      <c r="D1683" s="112"/>
      <c r="E1683" s="113"/>
      <c r="F1683" s="15"/>
      <c r="G1683" s="15"/>
      <c r="H1683" s="15"/>
      <c r="I1683" s="89"/>
      <c r="J1683" s="6"/>
      <c r="K1683" s="12"/>
      <c r="L1683" s="21"/>
    </row>
    <row r="1684" spans="1:12" s="5" customFormat="1" ht="16" x14ac:dyDescent="0.2">
      <c r="A1684" s="17"/>
      <c r="B1684" s="16"/>
      <c r="C1684" s="7"/>
      <c r="D1684" s="112"/>
      <c r="E1684" s="113"/>
      <c r="F1684" s="15"/>
      <c r="G1684" s="15"/>
      <c r="H1684" s="15"/>
      <c r="I1684" s="89"/>
      <c r="J1684" s="6"/>
      <c r="K1684" s="12"/>
      <c r="L1684" s="21"/>
    </row>
    <row r="1685" spans="1:12" s="5" customFormat="1" ht="16" x14ac:dyDescent="0.2">
      <c r="A1685" s="17"/>
      <c r="B1685" s="16"/>
      <c r="C1685" s="7"/>
      <c r="D1685" s="112"/>
      <c r="E1685" s="113"/>
      <c r="F1685" s="15"/>
      <c r="G1685" s="15"/>
      <c r="H1685" s="15"/>
      <c r="I1685" s="89"/>
      <c r="J1685" s="6"/>
      <c r="K1685" s="12"/>
      <c r="L1685" s="21"/>
    </row>
    <row r="1686" spans="1:12" s="5" customFormat="1" ht="16" x14ac:dyDescent="0.2">
      <c r="A1686" s="17"/>
      <c r="B1686" s="16"/>
      <c r="C1686" s="7"/>
      <c r="D1686" s="112"/>
      <c r="E1686" s="113"/>
      <c r="F1686" s="15"/>
      <c r="G1686" s="15"/>
      <c r="H1686" s="15"/>
      <c r="I1686" s="89"/>
      <c r="J1686" s="6"/>
      <c r="K1686" s="12"/>
      <c r="L1686" s="21"/>
    </row>
    <row r="1687" spans="1:12" s="5" customFormat="1" ht="16" x14ac:dyDescent="0.2">
      <c r="A1687" s="17"/>
      <c r="B1687" s="16"/>
      <c r="C1687" s="7"/>
      <c r="D1687" s="112"/>
      <c r="E1687" s="113"/>
      <c r="F1687" s="15"/>
      <c r="G1687" s="15"/>
      <c r="H1687" s="15"/>
      <c r="I1687" s="89"/>
      <c r="J1687" s="6"/>
      <c r="K1687" s="12"/>
      <c r="L1687" s="21"/>
    </row>
    <row r="1688" spans="1:12" s="5" customFormat="1" ht="16" x14ac:dyDescent="0.2">
      <c r="A1688" s="17"/>
      <c r="B1688" s="16"/>
      <c r="C1688" s="7"/>
      <c r="D1688" s="112"/>
      <c r="E1688" s="113"/>
      <c r="F1688" s="15"/>
      <c r="G1688" s="15"/>
      <c r="H1688" s="15"/>
      <c r="I1688" s="89"/>
      <c r="J1688" s="6"/>
      <c r="K1688" s="12"/>
      <c r="L1688" s="21"/>
    </row>
    <row r="1689" spans="1:12" s="5" customFormat="1" ht="16" x14ac:dyDescent="0.2">
      <c r="A1689" s="17"/>
      <c r="B1689" s="16"/>
      <c r="C1689" s="7"/>
      <c r="D1689" s="112"/>
      <c r="E1689" s="113"/>
      <c r="F1689" s="15"/>
      <c r="G1689" s="15"/>
      <c r="H1689" s="15"/>
      <c r="I1689" s="89"/>
      <c r="J1689" s="6"/>
      <c r="K1689" s="12"/>
      <c r="L1689" s="21"/>
    </row>
    <row r="1690" spans="1:12" s="5" customFormat="1" ht="16" x14ac:dyDescent="0.2">
      <c r="A1690" s="17"/>
      <c r="B1690" s="16"/>
      <c r="C1690" s="7"/>
      <c r="D1690" s="112"/>
      <c r="E1690" s="113"/>
      <c r="F1690" s="15"/>
      <c r="G1690" s="15"/>
      <c r="H1690" s="15"/>
      <c r="I1690" s="89"/>
      <c r="J1690" s="6"/>
      <c r="K1690" s="12"/>
      <c r="L1690" s="21"/>
    </row>
    <row r="1691" spans="1:12" s="5" customFormat="1" ht="16" x14ac:dyDescent="0.2">
      <c r="A1691" s="17"/>
      <c r="B1691" s="16"/>
      <c r="C1691" s="7"/>
      <c r="D1691" s="112"/>
      <c r="E1691" s="113"/>
      <c r="F1691" s="15"/>
      <c r="G1691" s="15"/>
      <c r="H1691" s="15"/>
      <c r="I1691" s="89"/>
      <c r="J1691" s="6"/>
      <c r="K1691" s="12"/>
      <c r="L1691" s="21"/>
    </row>
    <row r="1692" spans="1:12" s="5" customFormat="1" ht="16" x14ac:dyDescent="0.2">
      <c r="A1692" s="17"/>
      <c r="B1692" s="16"/>
      <c r="C1692" s="7"/>
      <c r="D1692" s="112"/>
      <c r="E1692" s="113"/>
      <c r="F1692" s="15"/>
      <c r="G1692" s="15"/>
      <c r="H1692" s="15"/>
      <c r="I1692" s="89"/>
      <c r="J1692" s="6"/>
      <c r="K1692" s="12"/>
      <c r="L1692" s="21"/>
    </row>
    <row r="1693" spans="1:12" s="5" customFormat="1" ht="16" x14ac:dyDescent="0.2">
      <c r="A1693" s="17"/>
      <c r="B1693" s="16"/>
      <c r="C1693" s="7"/>
      <c r="D1693" s="112"/>
      <c r="E1693" s="113"/>
      <c r="F1693" s="15"/>
      <c r="G1693" s="15"/>
      <c r="H1693" s="15"/>
      <c r="I1693" s="89"/>
      <c r="J1693" s="6"/>
      <c r="K1693" s="12"/>
      <c r="L1693" s="21"/>
    </row>
    <row r="1694" spans="1:12" s="5" customFormat="1" ht="16" x14ac:dyDescent="0.2">
      <c r="A1694" s="17"/>
      <c r="B1694" s="16"/>
      <c r="C1694" s="7"/>
      <c r="D1694" s="112"/>
      <c r="E1694" s="113"/>
      <c r="F1694" s="15"/>
      <c r="G1694" s="15"/>
      <c r="H1694" s="15"/>
      <c r="I1694" s="89"/>
      <c r="J1694" s="6"/>
      <c r="K1694" s="12"/>
      <c r="L1694" s="21"/>
    </row>
    <row r="1695" spans="1:12" s="5" customFormat="1" ht="16" x14ac:dyDescent="0.2">
      <c r="A1695" s="17"/>
      <c r="B1695" s="16"/>
      <c r="C1695" s="7"/>
      <c r="D1695" s="112"/>
      <c r="E1695" s="113"/>
      <c r="F1695" s="15"/>
      <c r="G1695" s="15"/>
      <c r="H1695" s="15"/>
      <c r="I1695" s="89"/>
      <c r="J1695" s="6"/>
      <c r="K1695" s="12"/>
      <c r="L1695" s="21"/>
    </row>
    <row r="1696" spans="1:12" s="5" customFormat="1" ht="16" x14ac:dyDescent="0.2">
      <c r="A1696" s="17"/>
      <c r="B1696" s="16"/>
      <c r="C1696" s="7"/>
      <c r="D1696" s="112"/>
      <c r="E1696" s="113"/>
      <c r="F1696" s="15"/>
      <c r="G1696" s="15"/>
      <c r="H1696" s="15"/>
      <c r="I1696" s="89"/>
      <c r="J1696" s="6"/>
      <c r="K1696" s="12"/>
      <c r="L1696" s="21"/>
    </row>
    <row r="1697" spans="1:12" s="5" customFormat="1" ht="16" x14ac:dyDescent="0.2">
      <c r="A1697" s="17"/>
      <c r="B1697" s="16"/>
      <c r="C1697" s="7"/>
      <c r="D1697" s="112"/>
      <c r="E1697" s="113"/>
      <c r="F1697" s="15"/>
      <c r="G1697" s="15"/>
      <c r="H1697" s="15"/>
      <c r="I1697" s="89"/>
      <c r="J1697" s="6"/>
      <c r="K1697" s="12"/>
      <c r="L1697" s="21"/>
    </row>
    <row r="1698" spans="1:12" s="5" customFormat="1" ht="16" x14ac:dyDescent="0.2">
      <c r="A1698" s="17"/>
      <c r="B1698" s="16"/>
      <c r="C1698" s="7"/>
      <c r="D1698" s="112"/>
      <c r="E1698" s="113"/>
      <c r="F1698" s="15"/>
      <c r="G1698" s="15"/>
      <c r="H1698" s="15"/>
      <c r="I1698" s="89"/>
      <c r="J1698" s="6"/>
      <c r="K1698" s="12"/>
      <c r="L1698" s="21"/>
    </row>
    <row r="1699" spans="1:12" s="5" customFormat="1" ht="16" x14ac:dyDescent="0.2">
      <c r="A1699" s="17"/>
      <c r="B1699" s="16"/>
      <c r="C1699" s="7"/>
      <c r="D1699" s="112"/>
      <c r="E1699" s="113"/>
      <c r="F1699" s="15"/>
      <c r="G1699" s="15"/>
      <c r="H1699" s="15"/>
      <c r="I1699" s="89"/>
      <c r="J1699" s="6"/>
      <c r="K1699" s="12"/>
      <c r="L1699" s="21"/>
    </row>
    <row r="1700" spans="1:12" s="5" customFormat="1" ht="16" x14ac:dyDescent="0.2">
      <c r="A1700" s="17"/>
      <c r="B1700" s="16"/>
      <c r="C1700" s="7"/>
      <c r="D1700" s="112"/>
      <c r="E1700" s="113"/>
      <c r="F1700" s="15"/>
      <c r="G1700" s="15"/>
      <c r="H1700" s="15"/>
      <c r="I1700" s="89"/>
      <c r="J1700" s="6"/>
      <c r="K1700" s="12"/>
      <c r="L1700" s="21"/>
    </row>
    <row r="1701" spans="1:12" s="5" customFormat="1" ht="16" x14ac:dyDescent="0.2">
      <c r="A1701" s="17"/>
      <c r="B1701" s="16"/>
      <c r="C1701" s="7"/>
      <c r="D1701" s="112"/>
      <c r="E1701" s="113"/>
      <c r="F1701" s="15"/>
      <c r="G1701" s="15"/>
      <c r="H1701" s="15"/>
      <c r="I1701" s="89"/>
      <c r="J1701" s="6"/>
      <c r="K1701" s="12"/>
      <c r="L1701" s="21"/>
    </row>
    <row r="1702" spans="1:12" s="5" customFormat="1" ht="16" x14ac:dyDescent="0.2">
      <c r="A1702" s="17"/>
      <c r="B1702" s="16"/>
      <c r="C1702" s="7"/>
      <c r="D1702" s="112"/>
      <c r="E1702" s="113"/>
      <c r="F1702" s="15"/>
      <c r="G1702" s="15"/>
      <c r="H1702" s="15"/>
      <c r="I1702" s="89"/>
      <c r="J1702" s="6"/>
      <c r="K1702" s="12"/>
      <c r="L1702" s="21"/>
    </row>
    <row r="1703" spans="1:12" s="5" customFormat="1" ht="16" x14ac:dyDescent="0.2">
      <c r="A1703" s="17"/>
      <c r="B1703" s="16"/>
      <c r="C1703" s="7"/>
      <c r="D1703" s="112"/>
      <c r="E1703" s="113"/>
      <c r="F1703" s="15"/>
      <c r="G1703" s="15"/>
      <c r="H1703" s="15"/>
      <c r="I1703" s="89"/>
      <c r="J1703" s="6"/>
      <c r="K1703" s="12"/>
      <c r="L1703" s="21"/>
    </row>
    <row r="1704" spans="1:12" s="5" customFormat="1" ht="16" x14ac:dyDescent="0.2">
      <c r="A1704" s="17"/>
      <c r="B1704" s="16"/>
      <c r="C1704" s="7"/>
      <c r="D1704" s="112"/>
      <c r="E1704" s="113"/>
      <c r="F1704" s="15"/>
      <c r="G1704" s="15"/>
      <c r="H1704" s="15"/>
      <c r="I1704" s="89"/>
      <c r="J1704" s="6"/>
      <c r="K1704" s="12"/>
      <c r="L1704" s="21"/>
    </row>
  </sheetData>
  <phoneticPr fontId="9" type="noConversion"/>
  <conditionalFormatting sqref="B3">
    <cfRule type="duplicateValues" dxfId="837" priority="1670"/>
  </conditionalFormatting>
  <conditionalFormatting sqref="B844:B1132 B4">
    <cfRule type="duplicateValues" dxfId="836" priority="2"/>
    <cfRule type="duplicateValues" dxfId="835" priority="1"/>
  </conditionalFormatting>
  <conditionalFormatting sqref="B1642">
    <cfRule type="duplicateValues" dxfId="834" priority="65"/>
  </conditionalFormatting>
  <conditionalFormatting sqref="B1643">
    <cfRule type="duplicateValues" dxfId="833" priority="64"/>
  </conditionalFormatting>
  <conditionalFormatting sqref="B1644">
    <cfRule type="duplicateValues" dxfId="832" priority="63"/>
  </conditionalFormatting>
  <conditionalFormatting sqref="B1645">
    <cfRule type="duplicateValues" dxfId="831" priority="62"/>
  </conditionalFormatting>
  <conditionalFormatting sqref="B1646">
    <cfRule type="duplicateValues" dxfId="830" priority="61"/>
  </conditionalFormatting>
  <conditionalFormatting sqref="B1647">
    <cfRule type="duplicateValues" dxfId="829" priority="60"/>
  </conditionalFormatting>
  <conditionalFormatting sqref="B1648">
    <cfRule type="duplicateValues" dxfId="828" priority="59"/>
  </conditionalFormatting>
  <conditionalFormatting sqref="B1649">
    <cfRule type="duplicateValues" dxfId="827" priority="58"/>
  </conditionalFormatting>
  <conditionalFormatting sqref="B1650">
    <cfRule type="duplicateValues" dxfId="826" priority="57"/>
  </conditionalFormatting>
  <conditionalFormatting sqref="B1651">
    <cfRule type="duplicateValues" dxfId="825" priority="56"/>
  </conditionalFormatting>
  <conditionalFormatting sqref="B1652">
    <cfRule type="duplicateValues" dxfId="824" priority="55"/>
  </conditionalFormatting>
  <conditionalFormatting sqref="B1653">
    <cfRule type="duplicateValues" dxfId="823" priority="54"/>
  </conditionalFormatting>
  <conditionalFormatting sqref="B1654">
    <cfRule type="duplicateValues" dxfId="822" priority="53"/>
  </conditionalFormatting>
  <conditionalFormatting sqref="B1655">
    <cfRule type="duplicateValues" dxfId="821" priority="52"/>
  </conditionalFormatting>
  <conditionalFormatting sqref="B1656">
    <cfRule type="duplicateValues" dxfId="820" priority="51"/>
  </conditionalFormatting>
  <conditionalFormatting sqref="B1657">
    <cfRule type="duplicateValues" dxfId="819" priority="50"/>
  </conditionalFormatting>
  <conditionalFormatting sqref="B1658">
    <cfRule type="duplicateValues" dxfId="818" priority="49"/>
  </conditionalFormatting>
  <conditionalFormatting sqref="B1659">
    <cfRule type="duplicateValues" dxfId="817" priority="48"/>
  </conditionalFormatting>
  <conditionalFormatting sqref="B1660">
    <cfRule type="duplicateValues" dxfId="816" priority="47"/>
  </conditionalFormatting>
  <conditionalFormatting sqref="B1661">
    <cfRule type="duplicateValues" dxfId="815" priority="46"/>
  </conditionalFormatting>
  <conditionalFormatting sqref="B1662">
    <cfRule type="duplicateValues" dxfId="814" priority="45"/>
  </conditionalFormatting>
  <conditionalFormatting sqref="B1663">
    <cfRule type="duplicateValues" dxfId="813" priority="44"/>
  </conditionalFormatting>
  <conditionalFormatting sqref="B1664">
    <cfRule type="duplicateValues" dxfId="812" priority="43"/>
  </conditionalFormatting>
  <conditionalFormatting sqref="B1665">
    <cfRule type="duplicateValues" dxfId="811" priority="42"/>
  </conditionalFormatting>
  <conditionalFormatting sqref="B1666">
    <cfRule type="duplicateValues" dxfId="810" priority="41"/>
  </conditionalFormatting>
  <conditionalFormatting sqref="B1667">
    <cfRule type="duplicateValues" dxfId="809" priority="40"/>
  </conditionalFormatting>
  <conditionalFormatting sqref="B1668">
    <cfRule type="duplicateValues" dxfId="808" priority="39"/>
  </conditionalFormatting>
  <conditionalFormatting sqref="B1669">
    <cfRule type="duplicateValues" dxfId="807" priority="38"/>
  </conditionalFormatting>
  <conditionalFormatting sqref="B1670">
    <cfRule type="duplicateValues" dxfId="806" priority="37"/>
  </conditionalFormatting>
  <conditionalFormatting sqref="B1671">
    <cfRule type="duplicateValues" dxfId="805" priority="36"/>
  </conditionalFormatting>
  <conditionalFormatting sqref="B1672">
    <cfRule type="duplicateValues" dxfId="804" priority="35"/>
  </conditionalFormatting>
  <conditionalFormatting sqref="B1673">
    <cfRule type="duplicateValues" dxfId="803" priority="34"/>
  </conditionalFormatting>
  <conditionalFormatting sqref="B1674">
    <cfRule type="duplicateValues" dxfId="802" priority="33"/>
  </conditionalFormatting>
  <conditionalFormatting sqref="B1675">
    <cfRule type="duplicateValues" dxfId="801" priority="32"/>
  </conditionalFormatting>
  <conditionalFormatting sqref="B1676">
    <cfRule type="duplicateValues" dxfId="800" priority="31"/>
  </conditionalFormatting>
  <conditionalFormatting sqref="B1677">
    <cfRule type="duplicateValues" dxfId="799" priority="30"/>
  </conditionalFormatting>
  <conditionalFormatting sqref="B1678">
    <cfRule type="duplicateValues" dxfId="798" priority="29"/>
  </conditionalFormatting>
  <conditionalFormatting sqref="B1679">
    <cfRule type="duplicateValues" dxfId="797" priority="28"/>
  </conditionalFormatting>
  <conditionalFormatting sqref="B1680">
    <cfRule type="duplicateValues" dxfId="796" priority="27"/>
  </conditionalFormatting>
  <conditionalFormatting sqref="B1681">
    <cfRule type="duplicateValues" dxfId="795" priority="26"/>
  </conditionalFormatting>
  <conditionalFormatting sqref="B1682">
    <cfRule type="duplicateValues" dxfId="794" priority="25"/>
  </conditionalFormatting>
  <conditionalFormatting sqref="B1683">
    <cfRule type="duplicateValues" dxfId="793" priority="24"/>
  </conditionalFormatting>
  <conditionalFormatting sqref="B1684">
    <cfRule type="duplicateValues" dxfId="792" priority="23"/>
  </conditionalFormatting>
  <conditionalFormatting sqref="B1685">
    <cfRule type="duplicateValues" dxfId="791" priority="22"/>
  </conditionalFormatting>
  <conditionalFormatting sqref="B1686">
    <cfRule type="duplicateValues" dxfId="790" priority="21"/>
  </conditionalFormatting>
  <conditionalFormatting sqref="B1687">
    <cfRule type="duplicateValues" dxfId="789" priority="20"/>
  </conditionalFormatting>
  <conditionalFormatting sqref="B1688">
    <cfRule type="duplicateValues" dxfId="788" priority="19"/>
  </conditionalFormatting>
  <conditionalFormatting sqref="B1689">
    <cfRule type="duplicateValues" dxfId="787" priority="18"/>
  </conditionalFormatting>
  <conditionalFormatting sqref="B1690">
    <cfRule type="duplicateValues" dxfId="786" priority="17"/>
  </conditionalFormatting>
  <conditionalFormatting sqref="B1691">
    <cfRule type="duplicateValues" dxfId="785" priority="16"/>
  </conditionalFormatting>
  <conditionalFormatting sqref="B1692">
    <cfRule type="duplicateValues" dxfId="784" priority="15"/>
  </conditionalFormatting>
  <conditionalFormatting sqref="B1693">
    <cfRule type="duplicateValues" dxfId="783" priority="14"/>
  </conditionalFormatting>
  <conditionalFormatting sqref="B1694">
    <cfRule type="duplicateValues" dxfId="782" priority="13"/>
  </conditionalFormatting>
  <conditionalFormatting sqref="B1695">
    <cfRule type="duplicateValues" dxfId="781" priority="12"/>
  </conditionalFormatting>
  <conditionalFormatting sqref="B1696">
    <cfRule type="duplicateValues" dxfId="780" priority="11"/>
  </conditionalFormatting>
  <conditionalFormatting sqref="B1697">
    <cfRule type="duplicateValues" dxfId="779" priority="10"/>
  </conditionalFormatting>
  <conditionalFormatting sqref="B1698">
    <cfRule type="duplicateValues" dxfId="778" priority="9"/>
  </conditionalFormatting>
  <conditionalFormatting sqref="B1699">
    <cfRule type="duplicateValues" dxfId="777" priority="8"/>
  </conditionalFormatting>
  <conditionalFormatting sqref="B1700">
    <cfRule type="duplicateValues" dxfId="776" priority="7"/>
  </conditionalFormatting>
  <conditionalFormatting sqref="B1701">
    <cfRule type="duplicateValues" dxfId="775" priority="6"/>
  </conditionalFormatting>
  <conditionalFormatting sqref="B1702">
    <cfRule type="duplicateValues" dxfId="774" priority="5"/>
  </conditionalFormatting>
  <conditionalFormatting sqref="B1703">
    <cfRule type="duplicateValues" dxfId="773" priority="4"/>
  </conditionalFormatting>
  <conditionalFormatting sqref="B1704">
    <cfRule type="duplicateValues" dxfId="772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U695"/>
  <sheetViews>
    <sheetView workbookViewId="0">
      <selection activeCell="P16" sqref="P16"/>
    </sheetView>
  </sheetViews>
  <sheetFormatPr baseColWidth="10" defaultColWidth="8.83203125" defaultRowHeight="15" x14ac:dyDescent="0.2"/>
  <cols>
    <col min="1" max="1" width="5.33203125" customWidth="1"/>
    <col min="2" max="2" width="22.5" bestFit="1" customWidth="1"/>
    <col min="3" max="3" width="18.83203125" customWidth="1"/>
    <col min="4" max="4" width="19.1640625" hidden="1" customWidth="1"/>
    <col min="5" max="5" width="20.5" hidden="1" customWidth="1"/>
    <col min="6" max="6" width="14.6640625" hidden="1" customWidth="1"/>
    <col min="7" max="7" width="14.33203125" hidden="1" customWidth="1"/>
    <col min="8" max="8" width="19.5" hidden="1" customWidth="1"/>
    <col min="9" max="9" width="51.6640625" hidden="1" customWidth="1"/>
    <col min="10" max="11" width="17.5" hidden="1" customWidth="1"/>
    <col min="12" max="12" width="20.5" hidden="1" customWidth="1"/>
    <col min="13" max="15" width="19.5" customWidth="1"/>
    <col min="16" max="16" width="19.5" style="24" customWidth="1"/>
    <col min="17" max="17" width="54.83203125" style="24" bestFit="1" customWidth="1"/>
    <col min="18" max="18" width="57.83203125" customWidth="1"/>
    <col min="19" max="19" width="14.33203125" bestFit="1" customWidth="1"/>
    <col min="20" max="21" width="9.5" bestFit="1" customWidth="1"/>
  </cols>
  <sheetData>
    <row r="3" spans="1:21" s="5" customFormat="1" ht="49.5" customHeigh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3" t="s">
        <v>10</v>
      </c>
      <c r="L3" s="4" t="s">
        <v>11</v>
      </c>
      <c r="M3" s="30" t="s">
        <v>651</v>
      </c>
      <c r="N3" s="30" t="s">
        <v>9</v>
      </c>
      <c r="O3" s="30" t="s">
        <v>813</v>
      </c>
      <c r="P3" s="83" t="s">
        <v>88</v>
      </c>
      <c r="Q3" s="86" t="s">
        <v>89</v>
      </c>
      <c r="R3" s="30" t="s">
        <v>91</v>
      </c>
      <c r="S3" s="30" t="s">
        <v>557</v>
      </c>
      <c r="T3" s="30" t="s">
        <v>90</v>
      </c>
      <c r="U3" s="30" t="s">
        <v>92</v>
      </c>
    </row>
    <row r="4" spans="1:21" s="14" customFormat="1" ht="17" x14ac:dyDescent="0.2">
      <c r="A4" s="20">
        <v>1</v>
      </c>
      <c r="B4" s="25" t="s">
        <v>16</v>
      </c>
      <c r="C4" s="26" t="s">
        <v>17</v>
      </c>
      <c r="D4" s="8">
        <v>757</v>
      </c>
      <c r="E4" s="9">
        <v>1602</v>
      </c>
      <c r="F4" s="10">
        <v>6048</v>
      </c>
      <c r="G4" s="14" t="s">
        <v>18</v>
      </c>
      <c r="H4" s="11">
        <v>47058953363</v>
      </c>
      <c r="I4" s="12" t="s">
        <v>19</v>
      </c>
      <c r="J4" s="12" t="s">
        <v>20</v>
      </c>
      <c r="K4" s="13" t="s">
        <v>13</v>
      </c>
      <c r="L4" s="14" t="s">
        <v>22</v>
      </c>
      <c r="M4" s="11">
        <v>47058953363</v>
      </c>
      <c r="N4" s="11">
        <v>47058953363</v>
      </c>
      <c r="O4" s="11">
        <v>47058953363</v>
      </c>
      <c r="P4" s="84">
        <v>47058953363</v>
      </c>
      <c r="Q4" s="84"/>
      <c r="R4" s="11">
        <v>47058953363</v>
      </c>
      <c r="S4" s="11"/>
      <c r="T4" s="11"/>
      <c r="U4" s="11"/>
    </row>
    <row r="5" spans="1:21" s="5" customFormat="1" ht="17" x14ac:dyDescent="0.2">
      <c r="A5" s="17"/>
      <c r="B5" s="16"/>
      <c r="C5" s="27" t="s">
        <v>32</v>
      </c>
      <c r="D5" s="8"/>
      <c r="E5" s="9"/>
      <c r="F5" s="15"/>
      <c r="H5" s="18"/>
      <c r="I5" s="6"/>
      <c r="J5" s="12"/>
      <c r="K5" s="13"/>
      <c r="M5" s="70" t="s">
        <v>653</v>
      </c>
      <c r="N5" s="76">
        <v>2019</v>
      </c>
      <c r="O5" s="82">
        <v>43462</v>
      </c>
      <c r="P5" s="85">
        <f>VLOOKUP(R5,' Data_Đường'!$H$7:$R$159,RIGHT(Sheet1!S5)+6,0)</f>
        <v>3959.9999999999995</v>
      </c>
      <c r="Q5" s="18" t="str">
        <f>VLOOKUP(R5,'Lấy tên đường'!$G$7:$H$159,2,0)</f>
        <v>1109-Đa Mặn 5</v>
      </c>
      <c r="R5" s="18" t="str">
        <f>VLOOKUP(C5,[1]Tokhai01_TKSDDPNN!$D$15:$CO$77,90,0)</f>
        <v>1109100-Từ đầu đến cuối</v>
      </c>
      <c r="S5" s="18" t="str">
        <f>VLOOKUP(C5,[1]Tokhai01_TKSDDPNN!$BK$15:$CQ$77,33,0)</f>
        <v>VT100-Vị trí 1</v>
      </c>
      <c r="T5" s="18">
        <f>VLOOKUP(C5,[1]Tokhai01_TKSDDPNN!$BK$15:$CK$183,27,0)</f>
        <v>114</v>
      </c>
      <c r="U5" s="18">
        <f>VLOOKUP(C5,[1]Tokhai01_TKSDDPNN!$BK$15:$CL$77,28,0)</f>
        <v>150</v>
      </c>
    </row>
    <row r="6" spans="1:21" s="5" customFormat="1" ht="17" x14ac:dyDescent="0.2">
      <c r="A6" s="17"/>
      <c r="B6" s="16"/>
      <c r="C6" s="27" t="s">
        <v>33</v>
      </c>
      <c r="D6" s="8"/>
      <c r="E6" s="9"/>
      <c r="F6" s="15"/>
      <c r="H6" s="18"/>
      <c r="I6" s="6"/>
      <c r="J6" s="12"/>
      <c r="K6" s="13"/>
      <c r="M6" s="70" t="s">
        <v>654</v>
      </c>
      <c r="N6" s="76">
        <v>2021</v>
      </c>
      <c r="O6" s="82">
        <v>44120</v>
      </c>
      <c r="P6" s="85">
        <f>VLOOKUP(R6,' Data_Đường'!$H$7:$M$159,RIGHT(S6)+1,0)</f>
        <v>20560</v>
      </c>
      <c r="Q6" s="18" t="str">
        <f>VLOOKUP(R6,'Lấy tên đường'!$G$7:$H$159,2,0)</f>
        <v>1060-Anh Thơ</v>
      </c>
      <c r="R6" s="18" t="str">
        <f>VLOOKUP(C6,[1]Tokhai01_TKSDDPNN!$D$15:$CO$77,90,0)</f>
        <v>1060100-Từ đầu đến cuối</v>
      </c>
      <c r="S6" s="18" t="str">
        <f>VLOOKUP(C6,[1]Tokhai01_TKSDDPNN!$BK$15:$CQ$77,33,0)</f>
        <v>VT100-Vị trí 1</v>
      </c>
      <c r="T6" s="18">
        <f>VLOOKUP(C6,[1]Tokhai01_TKSDDPNN!$BK$15:$CK$183,27,0)</f>
        <v>90</v>
      </c>
      <c r="U6" s="18">
        <f>VLOOKUP(C6,[1]Tokhai01_TKSDDPNN!$BK$15:$CL$77,28,0)</f>
        <v>150</v>
      </c>
    </row>
    <row r="7" spans="1:21" s="5" customFormat="1" ht="17" x14ac:dyDescent="0.2">
      <c r="A7" s="17"/>
      <c r="B7" s="16"/>
      <c r="C7" s="27" t="s">
        <v>34</v>
      </c>
      <c r="D7" s="8"/>
      <c r="E7" s="9"/>
      <c r="F7" s="15"/>
      <c r="H7" s="18"/>
      <c r="I7" s="6"/>
      <c r="J7" s="12"/>
      <c r="K7" s="13"/>
      <c r="M7" s="70" t="s">
        <v>655</v>
      </c>
      <c r="N7" s="76">
        <v>2019</v>
      </c>
      <c r="O7" s="82">
        <v>43234</v>
      </c>
      <c r="P7" s="85">
        <f>VLOOKUP(R7,' Data_Đường'!$H$7:$R$159,RIGHT(Sheet1!S7)+6,0)</f>
        <v>4399.9999999999991</v>
      </c>
      <c r="Q7" s="18" t="str">
        <f>VLOOKUP(R7,'Lấy tên đường'!$G$7:$H$159,2,0)</f>
        <v>1449-Trịnh Lỗi</v>
      </c>
      <c r="R7" s="18" t="str">
        <f>VLOOKUP(C7,[1]Tokhai01_TKSDDPNN!$D$15:$CO$77,90,0)</f>
        <v>1449100-Từ đầu đến cuối</v>
      </c>
      <c r="S7" s="18" t="str">
        <f>VLOOKUP(C7,[1]Tokhai01_TKSDDPNN!$BK$15:$CQ$77,33,0)</f>
        <v>VT100-Vị trí 1</v>
      </c>
      <c r="T7" s="18">
        <f>VLOOKUP(C7,[1]Tokhai01_TKSDDPNN!$BK$15:$CK$183,27,0)</f>
        <v>95</v>
      </c>
      <c r="U7" s="18">
        <f>VLOOKUP(C7,[1]Tokhai01_TKSDDPNN!$BK$15:$CL$77,28,0)</f>
        <v>150</v>
      </c>
    </row>
    <row r="8" spans="1:21" s="5" customFormat="1" ht="17" x14ac:dyDescent="0.2">
      <c r="A8" s="17"/>
      <c r="B8" s="16"/>
      <c r="C8" s="27" t="s">
        <v>35</v>
      </c>
      <c r="D8" s="8"/>
      <c r="E8" s="9"/>
      <c r="F8" s="15"/>
      <c r="H8" s="18"/>
      <c r="I8" s="6"/>
      <c r="J8" s="12"/>
      <c r="K8" s="13"/>
      <c r="M8" s="70" t="s">
        <v>656</v>
      </c>
      <c r="N8" s="76">
        <v>2020</v>
      </c>
      <c r="O8" s="82">
        <v>43832</v>
      </c>
      <c r="P8" s="85">
        <f>VLOOKUP(R8,' Data_Đường'!$H$7:$M$159,RIGHT(S8)+1,0)</f>
        <v>26060</v>
      </c>
      <c r="Q8" s="18" t="str">
        <f>VLOOKUP(R8,'Lấy tên đường'!$G$7:$H$159,2,0)</f>
        <v>1442-Trần Trọng Khiêm</v>
      </c>
      <c r="R8" s="18" t="str">
        <f>VLOOKUP(C8,[1]Tokhai01_TKSDDPNN!$D$15:$CO$77,90,0)</f>
        <v>1442100-Từ đầu đến cuối</v>
      </c>
      <c r="S8" s="18" t="str">
        <f>VLOOKUP(C8,[1]Tokhai01_TKSDDPNN!$BK$15:$CQ$77,33,0)</f>
        <v>VT100-Vị trí 1</v>
      </c>
      <c r="T8" s="18">
        <f>VLOOKUP(C8,[1]Tokhai01_TKSDDPNN!$BK$15:$CK$183,27,0)</f>
        <v>87.1</v>
      </c>
      <c r="U8" s="18">
        <f>VLOOKUP(C8,[1]Tokhai01_TKSDDPNN!$BK$15:$CL$77,28,0)</f>
        <v>150</v>
      </c>
    </row>
    <row r="9" spans="1:21" s="5" customFormat="1" ht="17" x14ac:dyDescent="0.2">
      <c r="A9" s="17"/>
      <c r="B9" s="16"/>
      <c r="C9" s="27" t="s">
        <v>36</v>
      </c>
      <c r="D9" s="8"/>
      <c r="E9" s="9"/>
      <c r="F9" s="15"/>
      <c r="H9" s="18"/>
      <c r="I9" s="6"/>
      <c r="J9" s="12"/>
      <c r="K9" s="13"/>
      <c r="M9" s="70" t="s">
        <v>657</v>
      </c>
      <c r="N9" s="76">
        <v>2017</v>
      </c>
      <c r="O9" s="82">
        <v>42603</v>
      </c>
      <c r="P9" s="85">
        <f>VLOOKUP(R9,' Data_Đường'!$H$7:$R$159,RIGHT(Sheet1!S9)+6,0)</f>
        <v>5720</v>
      </c>
      <c r="Q9" s="18" t="str">
        <f>VLOOKUP(R9,'Lấy tên đường'!$G$7:$H$159,2,0)</f>
        <v>1442-Trần Trọng Khiêm</v>
      </c>
      <c r="R9" s="18" t="str">
        <f>VLOOKUP(C9,[1]Tokhai01_TKSDDPNN!$D$15:$CO$77,90,0)</f>
        <v>1442100-Từ đầu đến cuối</v>
      </c>
      <c r="S9" s="18" t="str">
        <f>VLOOKUP(C9,[1]Tokhai01_TKSDDPNN!$BK$15:$CQ$77,33,0)</f>
        <v>VT100-Vị trí 1</v>
      </c>
      <c r="T9" s="18">
        <f>VLOOKUP(C9,[1]Tokhai01_TKSDDPNN!$BK$15:$CK$183,27,0)</f>
        <v>85</v>
      </c>
      <c r="U9" s="18">
        <f>VLOOKUP(C9,[1]Tokhai01_TKSDDPNN!$BK$15:$CL$77,28,0)</f>
        <v>150</v>
      </c>
    </row>
    <row r="10" spans="1:21" s="5" customFormat="1" ht="17" x14ac:dyDescent="0.2">
      <c r="A10" s="17"/>
      <c r="B10" s="16"/>
      <c r="C10" s="27" t="s">
        <v>36</v>
      </c>
      <c r="D10" s="8"/>
      <c r="E10" s="9"/>
      <c r="F10" s="15"/>
      <c r="H10" s="18"/>
      <c r="I10" s="6"/>
      <c r="J10" s="12"/>
      <c r="K10" s="13"/>
      <c r="M10" s="70" t="s">
        <v>657</v>
      </c>
      <c r="N10" s="76">
        <v>2017</v>
      </c>
      <c r="O10" s="82">
        <v>42603</v>
      </c>
      <c r="P10" s="85">
        <f>VLOOKUP(R10,' Data_Đường'!$H$7:$R$159,RIGHT(Sheet1!S10)+6,0)</f>
        <v>5720</v>
      </c>
      <c r="Q10" s="18" t="str">
        <f>VLOOKUP(R10,'Lấy tên đường'!$G$7:$H$159,2,0)</f>
        <v>1442-Trần Trọng Khiêm</v>
      </c>
      <c r="R10" s="18" t="str">
        <f>VLOOKUP(C10,[1]Tokhai01_TKSDDPNN!$D$15:$CO$77,90,0)</f>
        <v>1442100-Từ đầu đến cuối</v>
      </c>
      <c r="S10" s="18" t="str">
        <f>VLOOKUP(C10,[1]Tokhai01_TKSDDPNN!$BK$15:$CQ$77,33,0)</f>
        <v>VT100-Vị trí 1</v>
      </c>
      <c r="T10" s="18">
        <f>VLOOKUP(C10,[1]Tokhai01_TKSDDPNN!$BK$15:$CK$183,27,0)</f>
        <v>85</v>
      </c>
      <c r="U10" s="18">
        <f>VLOOKUP(C10,[1]Tokhai01_TKSDDPNN!$BK$15:$CL$77,28,0)</f>
        <v>150</v>
      </c>
    </row>
    <row r="11" spans="1:21" s="5" customFormat="1" ht="17" x14ac:dyDescent="0.2">
      <c r="A11" s="17"/>
      <c r="B11" s="16"/>
      <c r="C11" s="27" t="s">
        <v>37</v>
      </c>
      <c r="D11" s="8"/>
      <c r="E11" s="9"/>
      <c r="F11" s="15"/>
      <c r="H11" s="18"/>
      <c r="I11" s="6"/>
      <c r="J11" s="12"/>
      <c r="K11" s="13"/>
      <c r="M11" s="70" t="s">
        <v>658</v>
      </c>
      <c r="N11" s="76">
        <v>2017</v>
      </c>
      <c r="O11" s="82">
        <v>42987</v>
      </c>
      <c r="P11" s="85">
        <f>VLOOKUP(R11,' Data_Đường'!$H$7:$R$159,RIGHT(Sheet1!S11)+6,0)</f>
        <v>3519.9999999999995</v>
      </c>
      <c r="Q11" s="18" t="str">
        <f>VLOOKUP(R11,'Lấy tên đường'!$G$7:$H$159,2,0)</f>
        <v>1308-Mỹ Đa Tây 9</v>
      </c>
      <c r="R11" s="18" t="str">
        <f>VLOOKUP(C11,[1]Tokhai01_TKSDDPNN!$D$15:$CO$77,90,0)</f>
        <v>1308100-Từ đầu đến cuối</v>
      </c>
      <c r="S11" s="18" t="str">
        <f>VLOOKUP(C11,[1]Tokhai01_TKSDDPNN!$BK$15:$CQ$77,33,0)</f>
        <v>VT100-Vị trí 1</v>
      </c>
      <c r="T11" s="18">
        <f>VLOOKUP(C11,[1]Tokhai01_TKSDDPNN!$BK$15:$CK$183,27,0)</f>
        <v>90</v>
      </c>
      <c r="U11" s="18">
        <f>VLOOKUP(C11,[1]Tokhai01_TKSDDPNN!$BK$15:$CL$77,28,0)</f>
        <v>150</v>
      </c>
    </row>
    <row r="12" spans="1:21" s="5" customFormat="1" ht="17" x14ac:dyDescent="0.2">
      <c r="A12" s="17"/>
      <c r="B12" s="16"/>
      <c r="C12" s="27" t="s">
        <v>38</v>
      </c>
      <c r="D12" s="8"/>
      <c r="E12" s="9"/>
      <c r="F12" s="15"/>
      <c r="H12" s="18"/>
      <c r="I12" s="6"/>
      <c r="J12" s="12"/>
      <c r="K12" s="13"/>
      <c r="M12" s="70" t="s">
        <v>659</v>
      </c>
      <c r="N12" s="76">
        <v>2018</v>
      </c>
      <c r="O12" s="82">
        <v>43111</v>
      </c>
      <c r="P12" s="85">
        <f>VLOOKUP(R12,' Data_Đường'!$H$7:$R$159,RIGHT(Sheet1!S12)+6,0)</f>
        <v>3519.9999999999995</v>
      </c>
      <c r="Q12" s="18" t="str">
        <f>VLOOKUP(R12,'Lấy tên đường'!$G$7:$H$159,2,0)</f>
        <v>1308-Mỹ Đa Tây 9</v>
      </c>
      <c r="R12" s="18" t="str">
        <f>VLOOKUP(C12,[1]Tokhai01_TKSDDPNN!$D$15:$CO$77,90,0)</f>
        <v>1308100-Từ đầu đến cuối</v>
      </c>
      <c r="S12" s="18" t="str">
        <f>VLOOKUP(C12,[1]Tokhai01_TKSDDPNN!$BK$15:$CQ$77,33,0)</f>
        <v>VT100-Vị trí 1</v>
      </c>
      <c r="T12" s="18">
        <f>VLOOKUP(C12,[1]Tokhai01_TKSDDPNN!$BK$15:$CK$183,27,0)</f>
        <v>100</v>
      </c>
      <c r="U12" s="18">
        <f>VLOOKUP(C12,[1]Tokhai01_TKSDDPNN!$BK$15:$CL$77,28,0)</f>
        <v>150</v>
      </c>
    </row>
    <row r="13" spans="1:21" s="5" customFormat="1" ht="17" x14ac:dyDescent="0.2">
      <c r="A13" s="17"/>
      <c r="B13" s="16"/>
      <c r="C13" s="27" t="s">
        <v>40</v>
      </c>
      <c r="D13" s="8"/>
      <c r="E13" s="9"/>
      <c r="F13" s="15"/>
      <c r="H13" s="18"/>
      <c r="I13" s="6"/>
      <c r="J13" s="12"/>
      <c r="K13" s="13"/>
      <c r="M13" s="70" t="s">
        <v>661</v>
      </c>
      <c r="N13" s="76">
        <v>2019</v>
      </c>
      <c r="O13" s="82">
        <v>43319</v>
      </c>
      <c r="P13" s="85">
        <f>VLOOKUP(R13,' Data_Đường'!$H$7:$R$159,RIGHT(Sheet1!S13)+6,0)</f>
        <v>3519.9999999999995</v>
      </c>
      <c r="Q13" s="18" t="str">
        <f>VLOOKUP(R13,'Lấy tên đường'!$G$7:$H$159,2,0)</f>
        <v>1308-Mỹ Đa Tây 9</v>
      </c>
      <c r="R13" s="18" t="str">
        <f>VLOOKUP(C13,[1]Tokhai01_TKSDDPNN!$D$15:$CO$77,90,0)</f>
        <v>1308100-Từ đầu đến cuối</v>
      </c>
      <c r="S13" s="18" t="str">
        <f>VLOOKUP(C13,[1]Tokhai01_TKSDDPNN!$BK$15:$CQ$77,33,0)</f>
        <v>VT100-Vị trí 1</v>
      </c>
      <c r="T13" s="18">
        <f>VLOOKUP(C13,[1]Tokhai01_TKSDDPNN!$BK$15:$CK$183,27,0)</f>
        <v>90</v>
      </c>
      <c r="U13" s="18">
        <f>VLOOKUP(C13,[1]Tokhai01_TKSDDPNN!$BK$15:$CL$77,28,0)</f>
        <v>150</v>
      </c>
    </row>
    <row r="14" spans="1:21" s="5" customFormat="1" ht="17" x14ac:dyDescent="0.2">
      <c r="A14" s="17"/>
      <c r="B14" s="16"/>
      <c r="C14" s="27" t="s">
        <v>41</v>
      </c>
      <c r="D14" s="8"/>
      <c r="E14" s="9"/>
      <c r="F14" s="15"/>
      <c r="H14" s="18"/>
      <c r="I14" s="6"/>
      <c r="J14" s="12"/>
      <c r="K14" s="13"/>
      <c r="M14" s="70" t="s">
        <v>662</v>
      </c>
      <c r="N14" s="76">
        <v>2014</v>
      </c>
      <c r="O14" s="82">
        <v>41474</v>
      </c>
      <c r="P14" s="18"/>
      <c r="Q14" s="18" t="str">
        <f>VLOOKUP(R14,'Lấy tên đường'!$G$7:$H$159,2,0)</f>
        <v>1362-Phạm Khiêm Ích</v>
      </c>
      <c r="R14" s="18" t="str">
        <f>VLOOKUP(C14,[1]Tokhai01_TKSDDPNN!$D$15:$CO$77,90,0)</f>
        <v>1362100-Từ đầu đến cuối</v>
      </c>
      <c r="S14" s="18" t="str">
        <f>VLOOKUP(C14,[1]Tokhai01_TKSDDPNN!$BK$15:$CQ$77,33,0)</f>
        <v>VT100-Vị trí 1</v>
      </c>
      <c r="T14" s="18">
        <f>VLOOKUP(C14,[1]Tokhai01_TKSDDPNN!$BK$15:$CK$183,27,0)</f>
        <v>100</v>
      </c>
      <c r="U14" s="18">
        <f>VLOOKUP(C14,[1]Tokhai01_TKSDDPNN!$BK$15:$CL$77,28,0)</f>
        <v>150</v>
      </c>
    </row>
    <row r="15" spans="1:21" s="5" customFormat="1" ht="17" x14ac:dyDescent="0.2">
      <c r="A15" s="17"/>
      <c r="B15" s="16"/>
      <c r="C15" s="28" t="s">
        <v>42</v>
      </c>
      <c r="D15" s="8"/>
      <c r="E15" s="9"/>
      <c r="F15" s="15"/>
      <c r="H15" s="18"/>
      <c r="I15" s="6"/>
      <c r="J15" s="12"/>
      <c r="K15" s="13"/>
      <c r="M15" s="71" t="s">
        <v>663</v>
      </c>
      <c r="N15" s="80">
        <v>2019</v>
      </c>
      <c r="O15" s="82">
        <v>43245</v>
      </c>
      <c r="P15" s="85">
        <f>VLOOKUP(R15,' Data_Đường'!$H$7:$R$159,RIGHT(Sheet1!S15)+6,0)</f>
        <v>3199.9999999999995</v>
      </c>
      <c r="Q15" s="18" t="str">
        <f>VLOOKUP(R15,'Lấy tên đường'!$G$7:$H$159,2,0)</f>
        <v>1202-K20</v>
      </c>
      <c r="R15" s="18" t="str">
        <f>VLOOKUP(C15,[1]Tokhai01_TKSDDPNN!$D$15:$CO$77,90,0)</f>
        <v>1202100-Đoạn từ Lê Văn Hiến đến Nguyễn Đình Chiểu</v>
      </c>
      <c r="S15" s="18" t="str">
        <f>VLOOKUP(C15,[1]Tokhai01_TKSDDPNN!$BK$15:$CQ$77,33,0)</f>
        <v>VT100-Vị trí 1</v>
      </c>
      <c r="T15" s="18">
        <f>VLOOKUP(C15,[1]Tokhai01_TKSDDPNN!$BK$15:$CK$183,27,0)</f>
        <v>140</v>
      </c>
      <c r="U15" s="18">
        <f>VLOOKUP(C15,[1]Tokhai01_TKSDDPNN!$BK$15:$CL$77,28,0)</f>
        <v>150</v>
      </c>
    </row>
    <row r="16" spans="1:21" s="5" customFormat="1" ht="17" x14ac:dyDescent="0.2">
      <c r="A16" s="17"/>
      <c r="B16" s="16"/>
      <c r="C16" s="27" t="s">
        <v>43</v>
      </c>
      <c r="D16" s="8"/>
      <c r="E16" s="9"/>
      <c r="F16" s="15"/>
      <c r="H16" s="18"/>
      <c r="I16" s="6"/>
      <c r="J16" s="12"/>
      <c r="K16" s="13"/>
      <c r="M16" s="70" t="s">
        <v>664</v>
      </c>
      <c r="N16" s="76">
        <v>2014</v>
      </c>
      <c r="O16" s="82">
        <v>42577</v>
      </c>
      <c r="P16" s="18"/>
      <c r="Q16" s="18" t="str">
        <f>VLOOKUP(R16,'Lấy tên đường'!$G$7:$H$159,2,0)</f>
        <v>1320-Nghiêm Xuân Yêm</v>
      </c>
      <c r="R16" s="18" t="str">
        <f>VLOOKUP(C16,[1]Tokhai01_TKSDDPNN!$D$15:$CO$77,90,0)</f>
        <v>1320100-Từ đầu đến cuối</v>
      </c>
      <c r="S16" s="18" t="str">
        <f>VLOOKUP(C16,[1]Tokhai01_TKSDDPNN!$BK$15:$CQ$77,33,0)</f>
        <v>VT100-Vị trí 1</v>
      </c>
      <c r="T16" s="18">
        <f>VLOOKUP(C16,[1]Tokhai01_TKSDDPNN!$BK$15:$CK$183,27,0)</f>
        <v>84</v>
      </c>
      <c r="U16" s="18">
        <f>VLOOKUP(C16,[1]Tokhai01_TKSDDPNN!$BK$15:$CL$77,28,0)</f>
        <v>150</v>
      </c>
    </row>
    <row r="17" spans="1:21" s="5" customFormat="1" ht="17" x14ac:dyDescent="0.2">
      <c r="A17" s="17"/>
      <c r="B17" s="16"/>
      <c r="C17" s="27" t="s">
        <v>44</v>
      </c>
      <c r="D17" s="8"/>
      <c r="E17" s="9"/>
      <c r="F17" s="15"/>
      <c r="H17" s="18"/>
      <c r="I17" s="6"/>
      <c r="J17" s="12"/>
      <c r="K17" s="13"/>
      <c r="M17" s="70" t="s">
        <v>665</v>
      </c>
      <c r="N17" s="76">
        <v>2021</v>
      </c>
      <c r="O17" s="82">
        <v>42593</v>
      </c>
      <c r="P17" s="85">
        <f>VLOOKUP(R17,' Data_Đường'!$H$7:$R$159,RIGHT(Sheet1!S17)+6,0)</f>
        <v>4399.9999999999991</v>
      </c>
      <c r="Q17" s="18" t="str">
        <f>VLOOKUP(R17,'Lấy tên đường'!$G$7:$H$159,2,0)</f>
        <v>1231-Lê Hy Cát</v>
      </c>
      <c r="R17" s="18" t="str">
        <f>VLOOKUP(C17,[1]Tokhai01_TKSDDPNN!$D$15:$CO$77,90,0)</f>
        <v>1231100-Từ đầu đến cuối</v>
      </c>
      <c r="S17" s="18" t="str">
        <f>VLOOKUP(C17,[1]Tokhai01_TKSDDPNN!$BK$15:$CQ$77,33,0)</f>
        <v>VT100-Vị trí 1</v>
      </c>
      <c r="T17" s="18">
        <f>VLOOKUP(C17,[1]Tokhai01_TKSDDPNN!$BK$15:$CK$183,27,0)</f>
        <v>100</v>
      </c>
      <c r="U17" s="18">
        <f>VLOOKUP(C17,[1]Tokhai01_TKSDDPNN!$BK$15:$CL$77,28,0)</f>
        <v>150</v>
      </c>
    </row>
    <row r="18" spans="1:21" s="5" customFormat="1" ht="17" x14ac:dyDescent="0.2">
      <c r="A18" s="17"/>
      <c r="B18" s="16"/>
      <c r="C18" s="27" t="s">
        <v>45</v>
      </c>
      <c r="D18" s="8"/>
      <c r="E18" s="9"/>
      <c r="F18" s="15"/>
      <c r="H18" s="18"/>
      <c r="I18" s="6"/>
      <c r="J18" s="12"/>
      <c r="K18" s="13"/>
      <c r="M18" s="70" t="s">
        <v>666</v>
      </c>
      <c r="N18" s="76">
        <v>2016</v>
      </c>
      <c r="O18" s="82">
        <v>42181</v>
      </c>
      <c r="P18" s="18"/>
      <c r="Q18" s="18" t="str">
        <f>VLOOKUP(R18,'Lấy tên đường'!$G$7:$H$159,2,0)</f>
        <v>1338-Nguyễn Lữ</v>
      </c>
      <c r="R18" s="18" t="str">
        <f>VLOOKUP(C18,[1]Tokhai01_TKSDDPNN!$D$15:$CO$77,90,0)</f>
        <v>1338100-Từ đầu đến cuối</v>
      </c>
      <c r="S18" s="18" t="str">
        <f>VLOOKUP(C18,[1]Tokhai01_TKSDDPNN!$BK$15:$CQ$77,33,0)</f>
        <v>VT100-Vị trí 1</v>
      </c>
      <c r="T18" s="18">
        <f>VLOOKUP(C18,[1]Tokhai01_TKSDDPNN!$BK$15:$CK$183,27,0)</f>
        <v>90</v>
      </c>
      <c r="U18" s="18">
        <f>VLOOKUP(C18,[1]Tokhai01_TKSDDPNN!$BK$15:$CL$77,28,0)</f>
        <v>150</v>
      </c>
    </row>
    <row r="19" spans="1:21" s="5" customFormat="1" ht="17" x14ac:dyDescent="0.2">
      <c r="A19" s="17"/>
      <c r="B19" s="16"/>
      <c r="C19" s="28" t="s">
        <v>46</v>
      </c>
      <c r="D19" s="8"/>
      <c r="E19" s="9"/>
      <c r="F19" s="15"/>
      <c r="H19" s="18"/>
      <c r="I19" s="6"/>
      <c r="J19" s="12"/>
      <c r="K19" s="13"/>
      <c r="M19" s="71" t="s">
        <v>667</v>
      </c>
      <c r="N19" s="80">
        <v>2018</v>
      </c>
      <c r="O19" s="82">
        <v>43097</v>
      </c>
      <c r="P19" s="85">
        <f>VLOOKUP(R19,' Data_Đường'!$H$7:$R$159,RIGHT(Sheet1!S19)+6,0)</f>
        <v>3199.9999999999995</v>
      </c>
      <c r="Q19" s="18" t="str">
        <f>VLOOKUP(R19,'Lấy tên đường'!$G$7:$H$159,2,0)</f>
        <v>1435-Trần Hoành (từ Lê Văn Hiến đến Nguyễn Đình Chiểu)</v>
      </c>
      <c r="R19" s="18" t="str">
        <f>VLOOKUP(C19,[1]Tokhai01_TKSDDPNN!$D$15:$CO$77,90,0)</f>
        <v>1435100-Từ đầu đến cuối</v>
      </c>
      <c r="S19" s="18" t="str">
        <f>VLOOKUP(C19,[1]Tokhai01_TKSDDPNN!$BK$15:$CQ$77,33,0)</f>
        <v>VT100-Vị trí 1</v>
      </c>
      <c r="T19" s="18">
        <f>VLOOKUP(C19,[1]Tokhai01_TKSDDPNN!$BK$15:$CK$183,27,0)</f>
        <v>85.8</v>
      </c>
      <c r="U19" s="18">
        <f>VLOOKUP(C19,[1]Tokhai01_TKSDDPNN!$BK$15:$CL$77,28,0)</f>
        <v>150</v>
      </c>
    </row>
    <row r="20" spans="1:21" s="5" customFormat="1" ht="17" x14ac:dyDescent="0.2">
      <c r="A20" s="17"/>
      <c r="B20" s="16"/>
      <c r="C20" s="27" t="s">
        <v>47</v>
      </c>
      <c r="D20" s="8"/>
      <c r="E20" s="9"/>
      <c r="F20" s="15"/>
      <c r="H20" s="18"/>
      <c r="I20" s="6"/>
      <c r="J20" s="12"/>
      <c r="K20" s="13"/>
      <c r="M20" s="70" t="s">
        <v>668</v>
      </c>
      <c r="N20" s="76">
        <v>2019</v>
      </c>
      <c r="O20" s="82">
        <v>43350</v>
      </c>
      <c r="P20" s="85">
        <f>VLOOKUP(R20,' Data_Đường'!$H$7:$R$159,RIGHT(Sheet1!S20)+6,0)</f>
        <v>2125</v>
      </c>
      <c r="Q20" s="18" t="str">
        <f>VLOOKUP(R20,'Lấy tên đường'!$G$7:$H$159,2,0)</f>
        <v>1320-Nghiêm Xuân Yêm</v>
      </c>
      <c r="R20" s="18" t="str">
        <f>VLOOKUP(C20,[1]Tokhai01_TKSDDPNN!$D$15:$CO$77,90,0)</f>
        <v>1320100-Từ đầu đến cuối</v>
      </c>
      <c r="S20" s="18" t="str">
        <f>VLOOKUP(C20,[1]Tokhai01_TKSDDPNN!$BK$15:$CQ$77,33,0)</f>
        <v>VT200-Vị trí 2</v>
      </c>
      <c r="T20" s="18">
        <f>VLOOKUP(C20,[1]Tokhai01_TKSDDPNN!$BK$15:$CK$183,27,0)</f>
        <v>131.30000000000001</v>
      </c>
      <c r="U20" s="18">
        <f>VLOOKUP(C20,[1]Tokhai01_TKSDDPNN!$BK$15:$CL$77,28,0)</f>
        <v>150</v>
      </c>
    </row>
    <row r="21" spans="1:21" s="5" customFormat="1" ht="17" x14ac:dyDescent="0.2">
      <c r="A21" s="17"/>
      <c r="B21" s="16"/>
      <c r="C21" s="27" t="s">
        <v>48</v>
      </c>
      <c r="D21" s="8"/>
      <c r="E21" s="9"/>
      <c r="F21" s="15"/>
      <c r="H21" s="18"/>
      <c r="I21" s="6"/>
      <c r="J21" s="12"/>
      <c r="K21" s="13"/>
      <c r="M21" s="70" t="s">
        <v>669</v>
      </c>
      <c r="N21" s="76">
        <v>2020</v>
      </c>
      <c r="O21" s="82">
        <v>43571</v>
      </c>
      <c r="P21" s="85">
        <f>VLOOKUP(R21,' Data_Đường'!$H$7:$M$159,RIGHT(S21)+1,0)</f>
        <v>20530</v>
      </c>
      <c r="Q21" s="18" t="str">
        <f>VLOOKUP(R21,'Lấy tên đường'!$G$7:$H$159,2,0)</f>
        <v>1103-Dương Tử Giang</v>
      </c>
      <c r="R21" s="18" t="str">
        <f>VLOOKUP(C21,[1]Tokhai01_TKSDDPNN!$D$15:$CO$77,90,0)</f>
        <v>1103100-Từ đầu đến cuối</v>
      </c>
      <c r="S21" s="18" t="str">
        <f>VLOOKUP(C21,[1]Tokhai01_TKSDDPNN!$BK$15:$CQ$77,33,0)</f>
        <v>VT100-Vị trí 1</v>
      </c>
      <c r="T21" s="18">
        <f>VLOOKUP(C21,[1]Tokhai01_TKSDDPNN!$BK$15:$CK$183,27,0)</f>
        <v>90</v>
      </c>
      <c r="U21" s="18">
        <f>VLOOKUP(C21,[1]Tokhai01_TKSDDPNN!$BK$15:$CL$77,28,0)</f>
        <v>150</v>
      </c>
    </row>
    <row r="22" spans="1:21" s="5" customFormat="1" ht="17" x14ac:dyDescent="0.2">
      <c r="A22" s="17"/>
      <c r="B22" s="16"/>
      <c r="C22" s="27" t="s">
        <v>50</v>
      </c>
      <c r="D22" s="8"/>
      <c r="E22" s="9"/>
      <c r="F22" s="15"/>
      <c r="H22" s="18"/>
      <c r="I22" s="6"/>
      <c r="J22" s="12"/>
      <c r="K22" s="13"/>
      <c r="M22" s="70" t="s">
        <v>671</v>
      </c>
      <c r="N22" s="76">
        <v>2020</v>
      </c>
      <c r="O22" s="82">
        <v>43460</v>
      </c>
      <c r="P22" s="85">
        <f>VLOOKUP(R22,' Data_Đường'!$H$7:$R$159,RIGHT(Sheet1!S22)+6,0)</f>
        <v>5720</v>
      </c>
      <c r="Q22" s="18" t="str">
        <f>VLOOKUP(R22,'Lấy tên đường'!$G$7:$H$159,2,0)</f>
        <v>1143-Đoàn Khuê</v>
      </c>
      <c r="R22" s="18" t="str">
        <f>VLOOKUP(C22,[1]Tokhai01_TKSDDPNN!$D$15:$CO$77,90,0)</f>
        <v>1143100-Từ đầu đến cuối</v>
      </c>
      <c r="S22" s="18" t="str">
        <f>VLOOKUP(C22,[1]Tokhai01_TKSDDPNN!$BK$15:$CQ$77,33,0)</f>
        <v>VT100-Vị trí 1</v>
      </c>
      <c r="T22" s="18">
        <f>VLOOKUP(C22,[1]Tokhai01_TKSDDPNN!$BK$15:$CK$183,27,0)</f>
        <v>90</v>
      </c>
      <c r="U22" s="18">
        <f>VLOOKUP(C22,[1]Tokhai01_TKSDDPNN!$BK$15:$CL$77,28,0)</f>
        <v>150</v>
      </c>
    </row>
    <row r="23" spans="1:21" s="5" customFormat="1" ht="17" x14ac:dyDescent="0.2">
      <c r="A23" s="17"/>
      <c r="B23" s="16"/>
      <c r="C23" s="27" t="s">
        <v>52</v>
      </c>
      <c r="D23" s="8"/>
      <c r="E23" s="9"/>
      <c r="F23" s="15"/>
      <c r="H23" s="18"/>
      <c r="I23" s="6"/>
      <c r="J23" s="12"/>
      <c r="K23" s="13"/>
      <c r="M23" s="70" t="s">
        <v>673</v>
      </c>
      <c r="N23" s="76">
        <v>2017</v>
      </c>
      <c r="O23" s="82">
        <v>42634</v>
      </c>
      <c r="P23" s="85">
        <f>VLOOKUP(R23,' Data_Đường'!$H$7:$R$159,RIGHT(Sheet1!S23)+6,0)</f>
        <v>5720</v>
      </c>
      <c r="Q23" s="18" t="str">
        <f>VLOOKUP(R23,'Lấy tên đường'!$G$7:$H$159,2,0)</f>
        <v>1098-Doãn Uẩn</v>
      </c>
      <c r="R23" s="18" t="str">
        <f>VLOOKUP(C23,[1]Tokhai01_TKSDDPNN!$D$15:$CO$77,90,0)</f>
        <v>1098100-Từ đầu đến cuối</v>
      </c>
      <c r="S23" s="18" t="str">
        <f>VLOOKUP(C23,[1]Tokhai01_TKSDDPNN!$BK$15:$CQ$77,33,0)</f>
        <v>VT100-Vị trí 1</v>
      </c>
      <c r="T23" s="18">
        <f>VLOOKUP(C23,[1]Tokhai01_TKSDDPNN!$BK$15:$CK$183,27,0)</f>
        <v>98.2</v>
      </c>
      <c r="U23" s="18">
        <f>VLOOKUP(C23,[1]Tokhai01_TKSDDPNN!$BK$15:$CL$77,28,0)</f>
        <v>150</v>
      </c>
    </row>
    <row r="24" spans="1:21" s="5" customFormat="1" ht="17" x14ac:dyDescent="0.2">
      <c r="A24" s="17"/>
      <c r="B24" s="16"/>
      <c r="C24" s="27" t="s">
        <v>53</v>
      </c>
      <c r="D24" s="8"/>
      <c r="E24" s="9"/>
      <c r="F24" s="15"/>
      <c r="H24" s="18"/>
      <c r="I24" s="6"/>
      <c r="J24" s="12"/>
      <c r="K24" s="13"/>
      <c r="M24" s="70" t="s">
        <v>674</v>
      </c>
      <c r="N24" s="76">
        <v>2019</v>
      </c>
      <c r="O24" s="82">
        <v>43238</v>
      </c>
      <c r="P24" s="85">
        <f>VLOOKUP(R24,' Data_Đường'!$H$7:$R$159,RIGHT(Sheet1!S24)+6,0)</f>
        <v>5720</v>
      </c>
      <c r="Q24" s="18" t="str">
        <f>VLOOKUP(R24,'Lấy tên đường'!$G$7:$H$159,2,0)</f>
        <v>1098-Doãn Uẩn</v>
      </c>
      <c r="R24" s="18" t="str">
        <f>VLOOKUP(C24,[1]Tokhai01_TKSDDPNN!$D$15:$CO$77,90,0)</f>
        <v>1098100-Từ đầu đến cuối</v>
      </c>
      <c r="S24" s="18" t="str">
        <f>VLOOKUP(C24,[1]Tokhai01_TKSDDPNN!$BK$15:$CQ$77,33,0)</f>
        <v>VT100-Vị trí 1</v>
      </c>
      <c r="T24" s="18">
        <f>VLOOKUP(C24,[1]Tokhai01_TKSDDPNN!$BK$15:$CK$183,27,0)</f>
        <v>146.1</v>
      </c>
      <c r="U24" s="18">
        <f>VLOOKUP(C24,[1]Tokhai01_TKSDDPNN!$BK$15:$CL$77,28,0)</f>
        <v>150</v>
      </c>
    </row>
    <row r="25" spans="1:21" s="5" customFormat="1" ht="17" x14ac:dyDescent="0.2">
      <c r="A25" s="17"/>
      <c r="B25" s="16"/>
      <c r="C25" s="27" t="s">
        <v>54</v>
      </c>
      <c r="D25" s="8"/>
      <c r="E25" s="9"/>
      <c r="F25" s="15"/>
      <c r="H25" s="18"/>
      <c r="I25" s="6"/>
      <c r="J25" s="12"/>
      <c r="K25" s="13"/>
      <c r="M25" s="70" t="s">
        <v>675</v>
      </c>
      <c r="N25" s="76">
        <v>2017</v>
      </c>
      <c r="O25" s="82">
        <v>42664</v>
      </c>
      <c r="P25" s="85">
        <f>VLOOKUP(R25,' Data_Đường'!$H$7:$R$159,RIGHT(Sheet1!S25)+6,0)</f>
        <v>5720</v>
      </c>
      <c r="Q25" s="18" t="str">
        <f>VLOOKUP(R25,'Lấy tên đường'!$G$7:$H$159,2,0)</f>
        <v>1098-Doãn Uẩn</v>
      </c>
      <c r="R25" s="18" t="str">
        <f>VLOOKUP(C25,[1]Tokhai01_TKSDDPNN!$D$15:$CO$77,90,0)</f>
        <v>1098100-Từ đầu đến cuối</v>
      </c>
      <c r="S25" s="18" t="str">
        <f>VLOOKUP(C25,[1]Tokhai01_TKSDDPNN!$BK$15:$CQ$77,33,0)</f>
        <v>VT100-Vị trí 1</v>
      </c>
      <c r="T25" s="18">
        <f>VLOOKUP(C25,[1]Tokhai01_TKSDDPNN!$BK$15:$CK$183,27,0)</f>
        <v>141.5</v>
      </c>
      <c r="U25" s="18">
        <f>VLOOKUP(C25,[1]Tokhai01_TKSDDPNN!$BK$15:$CL$77,28,0)</f>
        <v>150</v>
      </c>
    </row>
    <row r="26" spans="1:21" s="5" customFormat="1" ht="17" x14ac:dyDescent="0.2">
      <c r="A26" s="17"/>
      <c r="B26" s="16"/>
      <c r="C26" s="27" t="s">
        <v>55</v>
      </c>
      <c r="D26" s="8"/>
      <c r="E26" s="9"/>
      <c r="F26" s="15"/>
      <c r="H26" s="18"/>
      <c r="I26" s="6"/>
      <c r="J26" s="12"/>
      <c r="K26" s="13"/>
      <c r="M26" s="70" t="s">
        <v>676</v>
      </c>
      <c r="N26" s="76">
        <v>2013</v>
      </c>
      <c r="O26" s="82">
        <v>40651</v>
      </c>
      <c r="P26" s="18"/>
      <c r="Q26" s="18" t="str">
        <f>VLOOKUP(R26,'Lấy tên đường'!$G$7:$H$159,2,0)</f>
        <v>1168-Giang Châu 1</v>
      </c>
      <c r="R26" s="18" t="str">
        <f>VLOOKUP(C26,[1]Tokhai01_TKSDDPNN!$D$15:$CO$77,90,0)</f>
        <v>1168100-Từ đầu đến cuối</v>
      </c>
      <c r="S26" s="18" t="str">
        <f>VLOOKUP(C26,[1]Tokhai01_TKSDDPNN!$BK$15:$CQ$77,33,0)</f>
        <v>VT100-Vị trí 1</v>
      </c>
      <c r="T26" s="18">
        <f>VLOOKUP(C26,[1]Tokhai01_TKSDDPNN!$BK$15:$CK$183,27,0)</f>
        <v>100</v>
      </c>
      <c r="U26" s="18">
        <f>VLOOKUP(C26,[1]Tokhai01_TKSDDPNN!$BK$15:$CL$77,28,0)</f>
        <v>150</v>
      </c>
    </row>
    <row r="27" spans="1:21" s="5" customFormat="1" ht="17" x14ac:dyDescent="0.2">
      <c r="A27" s="17"/>
      <c r="B27" s="16"/>
      <c r="C27" s="27" t="s">
        <v>58</v>
      </c>
      <c r="D27" s="8"/>
      <c r="E27" s="9"/>
      <c r="F27" s="15"/>
      <c r="H27" s="18"/>
      <c r="I27" s="6"/>
      <c r="J27" s="12"/>
      <c r="K27" s="13"/>
      <c r="M27" s="70" t="s">
        <v>679</v>
      </c>
      <c r="N27" s="76">
        <v>2020</v>
      </c>
      <c r="O27" s="82">
        <v>43808</v>
      </c>
      <c r="P27" s="85">
        <f>VLOOKUP(R27,' Data_Đường'!$H$7:$M$159,RIGHT(S27)+1,0)</f>
        <v>26760</v>
      </c>
      <c r="Q27" s="18" t="str">
        <f>VLOOKUP(R27,'Lấy tên đường'!$G$7:$H$159,2,0)</f>
        <v>1143-Đoàn Khuê</v>
      </c>
      <c r="R27" s="18" t="str">
        <f>VLOOKUP(C27,[1]Tokhai01_TKSDDPNN!$D$15:$CO$77,90,0)</f>
        <v>1143100-Từ đầu đến cuối</v>
      </c>
      <c r="S27" s="18" t="str">
        <f>VLOOKUP(C27,[1]Tokhai01_TKSDDPNN!$BK$15:$CQ$77,33,0)</f>
        <v>VT100-Vị trí 1</v>
      </c>
      <c r="T27" s="18">
        <f>VLOOKUP(C27,[1]Tokhai01_TKSDDPNN!$BK$15:$CK$183,27,0)</f>
        <v>100</v>
      </c>
      <c r="U27" s="18">
        <f>VLOOKUP(C27,[1]Tokhai01_TKSDDPNN!$BK$15:$CL$77,28,0)</f>
        <v>150</v>
      </c>
    </row>
    <row r="28" spans="1:21" s="5" customFormat="1" ht="17" x14ac:dyDescent="0.2">
      <c r="A28" s="17"/>
      <c r="B28" s="16"/>
      <c r="C28" s="27" t="s">
        <v>58</v>
      </c>
      <c r="D28" s="8"/>
      <c r="E28" s="9"/>
      <c r="F28" s="15"/>
      <c r="H28" s="18"/>
      <c r="I28" s="6"/>
      <c r="J28" s="12"/>
      <c r="K28" s="13"/>
      <c r="M28" s="70" t="s">
        <v>679</v>
      </c>
      <c r="N28" s="76">
        <v>2020</v>
      </c>
      <c r="O28" s="82">
        <v>43808</v>
      </c>
      <c r="P28" s="85">
        <f>VLOOKUP(R28,' Data_Đường'!$H$7:$M$159,RIGHT(S28)+1,0)</f>
        <v>26760</v>
      </c>
      <c r="Q28" s="18" t="str">
        <f>VLOOKUP(R28,'Lấy tên đường'!$G$7:$H$159,2,0)</f>
        <v>1143-Đoàn Khuê</v>
      </c>
      <c r="R28" s="18" t="str">
        <f>VLOOKUP(C28,[1]Tokhai01_TKSDDPNN!$D$15:$CO$77,90,0)</f>
        <v>1143100-Từ đầu đến cuối</v>
      </c>
      <c r="S28" s="18" t="str">
        <f>VLOOKUP(C28,[1]Tokhai01_TKSDDPNN!$BK$15:$CQ$77,33,0)</f>
        <v>VT100-Vị trí 1</v>
      </c>
      <c r="T28" s="18">
        <f>VLOOKUP(C28,[1]Tokhai01_TKSDDPNN!$BK$15:$CK$183,27,0)</f>
        <v>100</v>
      </c>
      <c r="U28" s="18">
        <f>VLOOKUP(C28,[1]Tokhai01_TKSDDPNN!$BK$15:$CL$77,28,0)</f>
        <v>150</v>
      </c>
    </row>
    <row r="29" spans="1:21" s="5" customFormat="1" ht="17" x14ac:dyDescent="0.2">
      <c r="A29" s="17"/>
      <c r="B29" s="16"/>
      <c r="C29" s="27" t="s">
        <v>59</v>
      </c>
      <c r="D29" s="8"/>
      <c r="E29" s="9"/>
      <c r="F29" s="15"/>
      <c r="H29" s="18"/>
      <c r="I29" s="6"/>
      <c r="J29" s="12"/>
      <c r="K29" s="13"/>
      <c r="M29" s="70" t="s">
        <v>680</v>
      </c>
      <c r="N29" s="76">
        <v>2020</v>
      </c>
      <c r="O29" s="82">
        <v>43390</v>
      </c>
      <c r="P29" s="85">
        <f>VLOOKUP(R29,' Data_Đường'!$H$7:$R$159,RIGHT(Sheet1!S29)+6,0)</f>
        <v>3519.9999999999995</v>
      </c>
      <c r="Q29" s="18" t="str">
        <f>VLOOKUP(R29,'Lấy tên đường'!$G$7:$H$159,2,0)</f>
        <v>1112-Đa Mặn 8</v>
      </c>
      <c r="R29" s="18" t="str">
        <f>VLOOKUP(C29,[1]Tokhai01_TKSDDPNN!$D$15:$CO$77,90,0)</f>
        <v>1112100-Từ đầu đến cuối</v>
      </c>
      <c r="S29" s="18" t="str">
        <f>VLOOKUP(C29,[1]Tokhai01_TKSDDPNN!$BK$15:$CQ$77,33,0)</f>
        <v>VT100-Vị trí 1</v>
      </c>
      <c r="T29" s="18">
        <f>VLOOKUP(C29,[1]Tokhai01_TKSDDPNN!$BK$15:$CK$183,27,0)</f>
        <v>143.80000000000001</v>
      </c>
      <c r="U29" s="18">
        <f>VLOOKUP(C29,[1]Tokhai01_TKSDDPNN!$BK$15:$CL$77,28,0)</f>
        <v>150</v>
      </c>
    </row>
    <row r="30" spans="1:21" s="5" customFormat="1" ht="17" x14ac:dyDescent="0.2">
      <c r="A30" s="17"/>
      <c r="B30" s="16"/>
      <c r="C30" s="27" t="s">
        <v>60</v>
      </c>
      <c r="D30" s="8"/>
      <c r="E30" s="9"/>
      <c r="F30" s="15"/>
      <c r="H30" s="18"/>
      <c r="I30" s="6"/>
      <c r="J30" s="12"/>
      <c r="K30" s="13"/>
      <c r="M30" s="70" t="s">
        <v>681</v>
      </c>
      <c r="N30" s="76">
        <v>2017</v>
      </c>
      <c r="O30" s="82">
        <v>42689</v>
      </c>
      <c r="P30" s="85">
        <f>VLOOKUP(R30,' Data_Đường'!$H$7:$R$159,RIGHT(Sheet1!S30)+6,0)</f>
        <v>5720</v>
      </c>
      <c r="Q30" s="18" t="str">
        <f>VLOOKUP(R30,'Lấy tên đường'!$G$7:$H$159,2,0)</f>
        <v>1098-Doãn Uẩn</v>
      </c>
      <c r="R30" s="18" t="str">
        <f>VLOOKUP(C30,[1]Tokhai01_TKSDDPNN!$D$15:$CO$77,90,0)</f>
        <v>1098100-Từ đầu đến cuối</v>
      </c>
      <c r="S30" s="18" t="str">
        <f>VLOOKUP(C30,[1]Tokhai01_TKSDDPNN!$BK$15:$CQ$77,33,0)</f>
        <v>VT100-Vị trí 1</v>
      </c>
      <c r="T30" s="18">
        <f>VLOOKUP(C30,[1]Tokhai01_TKSDDPNN!$BK$15:$CK$183,27,0)</f>
        <v>141</v>
      </c>
      <c r="U30" s="18">
        <f>VLOOKUP(C30,[1]Tokhai01_TKSDDPNN!$BK$15:$CL$77,28,0)</f>
        <v>150</v>
      </c>
    </row>
    <row r="31" spans="1:21" s="5" customFormat="1" ht="17" x14ac:dyDescent="0.2">
      <c r="A31" s="17"/>
      <c r="B31" s="16"/>
      <c r="C31" s="27" t="s">
        <v>61</v>
      </c>
      <c r="D31" s="8"/>
      <c r="E31" s="9"/>
      <c r="F31" s="15"/>
      <c r="H31" s="18"/>
      <c r="I31" s="6"/>
      <c r="J31" s="12"/>
      <c r="K31" s="13"/>
      <c r="M31" s="70" t="s">
        <v>682</v>
      </c>
      <c r="N31" s="76">
        <v>2017</v>
      </c>
      <c r="O31" s="82">
        <v>42517</v>
      </c>
      <c r="P31" s="85">
        <f>VLOOKUP(R31,' Data_Đường'!$H$7:$R$159,RIGHT(Sheet1!S31)+6,0)</f>
        <v>5720</v>
      </c>
      <c r="Q31" s="18" t="str">
        <f>VLOOKUP(R31,'Lấy tên đường'!$G$7:$H$159,2,0)</f>
        <v>1098-Doãn Uẩn</v>
      </c>
      <c r="R31" s="18" t="str">
        <f>VLOOKUP(C31,[1]Tokhai01_TKSDDPNN!$D$15:$CO$77,90,0)</f>
        <v>1098100-Từ đầu đến cuối</v>
      </c>
      <c r="S31" s="18" t="str">
        <f>VLOOKUP(C31,[1]Tokhai01_TKSDDPNN!$BK$15:$CQ$77,33,0)</f>
        <v>VT100-Vị trí 1</v>
      </c>
      <c r="T31" s="18">
        <f>VLOOKUP(C31,[1]Tokhai01_TKSDDPNN!$BK$15:$CK$183,27,0)</f>
        <v>149</v>
      </c>
      <c r="U31" s="18">
        <f>VLOOKUP(C31,[1]Tokhai01_TKSDDPNN!$BK$15:$CL$77,28,0)</f>
        <v>150</v>
      </c>
    </row>
    <row r="32" spans="1:21" s="5" customFormat="1" ht="17" x14ac:dyDescent="0.2">
      <c r="A32" s="17"/>
      <c r="B32" s="16"/>
      <c r="C32" s="27" t="s">
        <v>54</v>
      </c>
      <c r="D32" s="8"/>
      <c r="E32" s="9"/>
      <c r="F32" s="15"/>
      <c r="H32" s="18"/>
      <c r="I32" s="6"/>
      <c r="J32" s="12"/>
      <c r="K32" s="13"/>
      <c r="M32" s="70" t="s">
        <v>675</v>
      </c>
      <c r="N32" s="76">
        <v>2016</v>
      </c>
      <c r="O32" s="82">
        <v>42223</v>
      </c>
      <c r="P32" s="18"/>
      <c r="Q32" s="18" t="str">
        <f>VLOOKUP(R32,'Lấy tên đường'!$G$7:$H$159,2,0)</f>
        <v>1098-Doãn Uẩn</v>
      </c>
      <c r="R32" s="18" t="str">
        <f>VLOOKUP(C32,[1]Tokhai01_TKSDDPNN!$D$15:$CO$77,90,0)</f>
        <v>1098100-Từ đầu đến cuối</v>
      </c>
      <c r="S32" s="18" t="str">
        <f>VLOOKUP(C32,[1]Tokhai01_TKSDDPNN!$BK$15:$CQ$77,33,0)</f>
        <v>VT100-Vị trí 1</v>
      </c>
      <c r="T32" s="18">
        <f>VLOOKUP(C32,[1]Tokhai01_TKSDDPNN!$BK$15:$CK$183,27,0)</f>
        <v>141.5</v>
      </c>
      <c r="U32" s="18">
        <f>VLOOKUP(C32,[1]Tokhai01_TKSDDPNN!$BK$15:$CL$77,28,0)</f>
        <v>150</v>
      </c>
    </row>
    <row r="33" spans="1:21" s="5" customFormat="1" ht="17" x14ac:dyDescent="0.2">
      <c r="A33" s="17"/>
      <c r="B33" s="16"/>
      <c r="C33" s="27" t="s">
        <v>54</v>
      </c>
      <c r="D33" s="8"/>
      <c r="E33" s="9"/>
      <c r="F33" s="15"/>
      <c r="H33" s="18"/>
      <c r="I33" s="6"/>
      <c r="J33" s="12"/>
      <c r="K33" s="13"/>
      <c r="M33" s="70" t="s">
        <v>675</v>
      </c>
      <c r="N33" s="76">
        <v>2016</v>
      </c>
      <c r="O33" s="82">
        <v>42243</v>
      </c>
      <c r="P33" s="18"/>
      <c r="Q33" s="18" t="str">
        <f>VLOOKUP(R33,'Lấy tên đường'!$G$7:$H$159,2,0)</f>
        <v>1098-Doãn Uẩn</v>
      </c>
      <c r="R33" s="18" t="str">
        <f>VLOOKUP(C33,[1]Tokhai01_TKSDDPNN!$D$15:$CO$77,90,0)</f>
        <v>1098100-Từ đầu đến cuối</v>
      </c>
      <c r="S33" s="18" t="str">
        <f>VLOOKUP(C33,[1]Tokhai01_TKSDDPNN!$BK$15:$CQ$77,33,0)</f>
        <v>VT100-Vị trí 1</v>
      </c>
      <c r="T33" s="18">
        <f>VLOOKUP(C33,[1]Tokhai01_TKSDDPNN!$BK$15:$CK$183,27,0)</f>
        <v>141.5</v>
      </c>
      <c r="U33" s="18">
        <f>VLOOKUP(C33,[1]Tokhai01_TKSDDPNN!$BK$15:$CL$77,28,0)</f>
        <v>150</v>
      </c>
    </row>
    <row r="34" spans="1:21" s="5" customFormat="1" ht="17" x14ac:dyDescent="0.2">
      <c r="A34" s="17"/>
      <c r="B34" s="16"/>
      <c r="C34" s="27" t="s">
        <v>62</v>
      </c>
      <c r="D34" s="8"/>
      <c r="E34" s="9"/>
      <c r="F34" s="15"/>
      <c r="H34" s="18"/>
      <c r="I34" s="6"/>
      <c r="J34" s="12"/>
      <c r="K34" s="13"/>
      <c r="M34" s="70" t="s">
        <v>673</v>
      </c>
      <c r="N34" s="76">
        <v>2018</v>
      </c>
      <c r="O34" s="82">
        <v>43088</v>
      </c>
      <c r="P34" s="85">
        <f>VLOOKUP(R34,' Data_Đường'!$H$7:$R$159,RIGHT(Sheet1!S34)+6,0)</f>
        <v>5720</v>
      </c>
      <c r="Q34" s="18" t="str">
        <f>VLOOKUP(R34,'Lấy tên đường'!$G$7:$H$159,2,0)</f>
        <v>1098-Doãn Uẩn</v>
      </c>
      <c r="R34" s="18" t="str">
        <f>VLOOKUP(C34,[1]Tokhai01_TKSDDPNN!$D$15:$CO$77,90,0)</f>
        <v>1098100-Từ đầu đến cuối</v>
      </c>
      <c r="S34" s="18" t="str">
        <f>VLOOKUP(C34,[1]Tokhai01_TKSDDPNN!$BK$15:$CQ$77,33,0)</f>
        <v>VT100-Vị trí 1</v>
      </c>
      <c r="T34" s="18">
        <f>VLOOKUP(C34,[1]Tokhai01_TKSDDPNN!$BK$15:$CK$183,27,0)</f>
        <v>143.30000000000001</v>
      </c>
      <c r="U34" s="18">
        <f>VLOOKUP(C34,[1]Tokhai01_TKSDDPNN!$BK$15:$CL$77,28,0)</f>
        <v>150</v>
      </c>
    </row>
    <row r="35" spans="1:21" s="5" customFormat="1" ht="17" x14ac:dyDescent="0.2">
      <c r="A35" s="17"/>
      <c r="B35" s="16"/>
      <c r="C35" s="27" t="s">
        <v>63</v>
      </c>
      <c r="D35" s="8"/>
      <c r="E35" s="9"/>
      <c r="F35" s="15"/>
      <c r="H35" s="18"/>
      <c r="I35" s="6"/>
      <c r="J35" s="12"/>
      <c r="K35" s="13"/>
      <c r="M35" s="70" t="s">
        <v>683</v>
      </c>
      <c r="N35" s="76">
        <v>2017</v>
      </c>
      <c r="O35" s="82">
        <v>42676</v>
      </c>
      <c r="P35" s="85">
        <f>VLOOKUP(R35,' Data_Đường'!$H$7:$R$159,RIGHT(Sheet1!S35)+6,0)</f>
        <v>5720</v>
      </c>
      <c r="Q35" s="18" t="str">
        <f>VLOOKUP(R35,'Lấy tên đường'!$G$7:$H$159,2,0)</f>
        <v>1098-Doãn Uẩn</v>
      </c>
      <c r="R35" s="18" t="str">
        <f>VLOOKUP(C35,[1]Tokhai01_TKSDDPNN!$D$15:$CO$77,90,0)</f>
        <v>1098100-Từ đầu đến cuối</v>
      </c>
      <c r="S35" s="18" t="str">
        <f>VLOOKUP(C35,[1]Tokhai01_TKSDDPNN!$BK$15:$CQ$77,33,0)</f>
        <v>VT100-Vị trí 1</v>
      </c>
      <c r="T35" s="18">
        <f>VLOOKUP(C35,[1]Tokhai01_TKSDDPNN!$BK$15:$CK$183,27,0)</f>
        <v>145.5</v>
      </c>
      <c r="U35" s="18">
        <f>VLOOKUP(C35,[1]Tokhai01_TKSDDPNN!$BK$15:$CL$77,28,0)</f>
        <v>150</v>
      </c>
    </row>
    <row r="36" spans="1:21" s="5" customFormat="1" ht="17" x14ac:dyDescent="0.2">
      <c r="A36" s="17"/>
      <c r="B36" s="16"/>
      <c r="C36" s="27" t="s">
        <v>64</v>
      </c>
      <c r="D36" s="8"/>
      <c r="E36" s="9"/>
      <c r="F36" s="15"/>
      <c r="H36" s="18"/>
      <c r="I36" s="6"/>
      <c r="J36" s="12"/>
      <c r="K36" s="13"/>
      <c r="M36" s="70" t="s">
        <v>684</v>
      </c>
      <c r="N36" s="76">
        <v>2019</v>
      </c>
      <c r="O36" s="82">
        <v>43214</v>
      </c>
      <c r="P36" s="85">
        <f>VLOOKUP(R36,' Data_Đường'!$H$7:$R$159,RIGHT(Sheet1!S36)+6,0)</f>
        <v>5720</v>
      </c>
      <c r="Q36" s="18" t="str">
        <f>VLOOKUP(R36,'Lấy tên đường'!$G$7:$H$159,2,0)</f>
        <v>1098-Doãn Uẩn</v>
      </c>
      <c r="R36" s="18" t="str">
        <f>VLOOKUP(C36,[1]Tokhai01_TKSDDPNN!$D$15:$CO$77,90,0)</f>
        <v>1098100-Từ đầu đến cuối</v>
      </c>
      <c r="S36" s="18" t="str">
        <f>VLOOKUP(C36,[1]Tokhai01_TKSDDPNN!$BK$15:$CQ$77,33,0)</f>
        <v>VT100-Vị trí 1</v>
      </c>
      <c r="T36" s="18">
        <f>VLOOKUP(C36,[1]Tokhai01_TKSDDPNN!$BK$15:$CK$183,27,0)</f>
        <v>148.5</v>
      </c>
      <c r="U36" s="18">
        <f>VLOOKUP(C36,[1]Tokhai01_TKSDDPNN!$BK$15:$CL$77,28,0)</f>
        <v>150</v>
      </c>
    </row>
    <row r="37" spans="1:21" s="5" customFormat="1" ht="17" x14ac:dyDescent="0.2">
      <c r="A37" s="17"/>
      <c r="B37" s="16"/>
      <c r="C37" s="27" t="s">
        <v>65</v>
      </c>
      <c r="D37" s="8"/>
      <c r="E37" s="9"/>
      <c r="F37" s="15"/>
      <c r="H37" s="18"/>
      <c r="I37" s="6"/>
      <c r="J37" s="12"/>
      <c r="K37" s="13"/>
      <c r="M37" s="70" t="s">
        <v>685</v>
      </c>
      <c r="N37" s="76">
        <v>2021</v>
      </c>
      <c r="O37" s="82">
        <v>44196</v>
      </c>
      <c r="P37" s="85">
        <f>VLOOKUP(R37,' Data_Đường'!$H$7:$M$159,RIGHT(S37)+1,0)</f>
        <v>20380</v>
      </c>
      <c r="Q37" s="18" t="str">
        <f>VLOOKUP(R37,'Lấy tên đường'!$G$7:$H$159,2,0)</f>
        <v>1098-Doãn Uẩn</v>
      </c>
      <c r="R37" s="18" t="str">
        <f>VLOOKUP(C37,[1]Tokhai01_TKSDDPNN!$D$15:$CO$77,90,0)</f>
        <v>1098100-Từ đầu đến cuối</v>
      </c>
      <c r="S37" s="18" t="str">
        <f>VLOOKUP(C37,[1]Tokhai01_TKSDDPNN!$BK$15:$CQ$77,33,0)</f>
        <v>VT100-Vị trí 1</v>
      </c>
      <c r="T37" s="18">
        <f>VLOOKUP(C37,[1]Tokhai01_TKSDDPNN!$BK$15:$CK$183,27,0)</f>
        <v>90</v>
      </c>
      <c r="U37" s="18">
        <f>VLOOKUP(C37,[1]Tokhai01_TKSDDPNN!$BK$15:$CL$77,28,0)</f>
        <v>150</v>
      </c>
    </row>
    <row r="38" spans="1:21" s="5" customFormat="1" ht="17" x14ac:dyDescent="0.2">
      <c r="A38" s="17"/>
      <c r="B38" s="16"/>
      <c r="C38" s="27" t="s">
        <v>66</v>
      </c>
      <c r="D38" s="8"/>
      <c r="E38" s="9"/>
      <c r="F38" s="15"/>
      <c r="H38" s="18"/>
      <c r="I38" s="6"/>
      <c r="J38" s="12"/>
      <c r="K38" s="13"/>
      <c r="M38" s="70" t="s">
        <v>686</v>
      </c>
      <c r="N38" s="76">
        <v>2018</v>
      </c>
      <c r="O38" s="82">
        <v>42970</v>
      </c>
      <c r="P38" s="85">
        <f>VLOOKUP(R38,' Data_Đường'!$H$7:$R$159,RIGHT(Sheet1!S38)+6,0)</f>
        <v>5720</v>
      </c>
      <c r="Q38" s="18" t="str">
        <f>VLOOKUP(R38,'Lấy tên đường'!$G$7:$H$159,2,0)</f>
        <v>1098-Doãn Uẩn</v>
      </c>
      <c r="R38" s="18" t="str">
        <f>VLOOKUP(C38,[1]Tokhai01_TKSDDPNN!$D$15:$CO$77,90,0)</f>
        <v>1098100-Từ đầu đến cuối</v>
      </c>
      <c r="S38" s="18" t="str">
        <f>VLOOKUP(C38,[1]Tokhai01_TKSDDPNN!$BK$15:$CQ$77,33,0)</f>
        <v>VT100-Vị trí 1</v>
      </c>
      <c r="T38" s="18">
        <f>VLOOKUP(C38,[1]Tokhai01_TKSDDPNN!$BK$15:$CK$183,27,0)</f>
        <v>107.8</v>
      </c>
      <c r="U38" s="18">
        <f>VLOOKUP(C38,[1]Tokhai01_TKSDDPNN!$BK$15:$CL$77,28,0)</f>
        <v>150</v>
      </c>
    </row>
    <row r="39" spans="1:21" s="5" customFormat="1" ht="17" x14ac:dyDescent="0.2">
      <c r="A39" s="17"/>
      <c r="B39" s="16"/>
      <c r="C39" s="27" t="s">
        <v>67</v>
      </c>
      <c r="D39" s="8"/>
      <c r="E39" s="9"/>
      <c r="F39" s="15"/>
      <c r="H39" s="18"/>
      <c r="I39" s="6"/>
      <c r="J39" s="12"/>
      <c r="K39" s="13"/>
      <c r="M39" s="70" t="s">
        <v>687</v>
      </c>
      <c r="N39" s="76">
        <v>2021</v>
      </c>
      <c r="O39" s="82">
        <v>44259</v>
      </c>
      <c r="P39" s="85">
        <f>VLOOKUP(R39,' Data_Đường'!$H$7:$M$159,RIGHT(S39)+1,0)</f>
        <v>20380</v>
      </c>
      <c r="Q39" s="18" t="str">
        <f>VLOOKUP(R39,'Lấy tên đường'!$G$7:$H$159,2,0)</f>
        <v>1098-Doãn Uẩn</v>
      </c>
      <c r="R39" s="18" t="str">
        <f>VLOOKUP(C39,[1]Tokhai01_TKSDDPNN!$D$15:$CO$77,90,0)</f>
        <v>1098100-Từ đầu đến cuối</v>
      </c>
      <c r="S39" s="18" t="str">
        <f>VLOOKUP(C39,[1]Tokhai01_TKSDDPNN!$BK$15:$CQ$77,33,0)</f>
        <v>VT100-Vị trí 1</v>
      </c>
      <c r="T39" s="18">
        <f>VLOOKUP(C39,[1]Tokhai01_TKSDDPNN!$BK$15:$CK$183,27,0)</f>
        <v>90</v>
      </c>
      <c r="U39" s="18">
        <f>VLOOKUP(C39,[1]Tokhai01_TKSDDPNN!$BK$15:$CL$77,28,0)</f>
        <v>150</v>
      </c>
    </row>
    <row r="40" spans="1:21" s="5" customFormat="1" ht="17" x14ac:dyDescent="0.2">
      <c r="A40" s="17"/>
      <c r="B40" s="16"/>
      <c r="C40" s="27" t="s">
        <v>68</v>
      </c>
      <c r="D40" s="8"/>
      <c r="E40" s="9"/>
      <c r="F40" s="15"/>
      <c r="H40" s="18"/>
      <c r="I40" s="6"/>
      <c r="J40" s="12"/>
      <c r="K40" s="13"/>
      <c r="M40" s="70" t="s">
        <v>688</v>
      </c>
      <c r="N40" s="76">
        <v>2017</v>
      </c>
      <c r="O40" s="82">
        <v>42496</v>
      </c>
      <c r="P40" s="85">
        <f>VLOOKUP(R40,' Data_Đường'!$H$7:$R$159,RIGHT(Sheet1!S40)+6,0)</f>
        <v>3519.9999999999995</v>
      </c>
      <c r="Q40" s="18" t="str">
        <f>VLOOKUP(R40,'Lấy tên đường'!$G$7:$H$159,2,0)</f>
        <v>1308-Mỹ Đa Tây 9</v>
      </c>
      <c r="R40" s="18" t="str">
        <f>VLOOKUP(C40,[1]Tokhai01_TKSDDPNN!$D$15:$CO$77,90,0)</f>
        <v>1308100-Từ đầu đến cuối</v>
      </c>
      <c r="S40" s="18" t="str">
        <f>VLOOKUP(C40,[1]Tokhai01_TKSDDPNN!$BK$15:$CQ$77,33,0)</f>
        <v>VT100-Vị trí 1</v>
      </c>
      <c r="T40" s="18">
        <f>VLOOKUP(C40,[1]Tokhai01_TKSDDPNN!$BK$15:$CK$183,27,0)</f>
        <v>118.8</v>
      </c>
      <c r="U40" s="18">
        <f>VLOOKUP(C40,[1]Tokhai01_TKSDDPNN!$BK$15:$CL$77,28,0)</f>
        <v>150</v>
      </c>
    </row>
    <row r="41" spans="1:21" s="5" customFormat="1" ht="17" x14ac:dyDescent="0.2">
      <c r="A41" s="17"/>
      <c r="B41" s="16"/>
      <c r="C41" s="27" t="s">
        <v>69</v>
      </c>
      <c r="D41" s="8"/>
      <c r="E41" s="9"/>
      <c r="F41" s="15"/>
      <c r="H41" s="18"/>
      <c r="I41" s="6"/>
      <c r="J41" s="12"/>
      <c r="K41" s="13"/>
      <c r="M41" s="70" t="s">
        <v>689</v>
      </c>
      <c r="N41" s="76">
        <v>2017</v>
      </c>
      <c r="O41" s="82">
        <v>42692</v>
      </c>
      <c r="P41" s="85">
        <f>VLOOKUP(R41,' Data_Đường'!$H$7:$R$159,RIGHT(Sheet1!S41)+6,0)</f>
        <v>3519.9999999999995</v>
      </c>
      <c r="Q41" s="18" t="str">
        <f>VLOOKUP(R41,'Lấy tên đường'!$G$7:$H$159,2,0)</f>
        <v>1308-Mỹ Đa Tây 9</v>
      </c>
      <c r="R41" s="18" t="str">
        <f>VLOOKUP(C41,[1]Tokhai01_TKSDDPNN!$D$15:$CO$77,90,0)</f>
        <v>1308100-Từ đầu đến cuối</v>
      </c>
      <c r="S41" s="18" t="str">
        <f>VLOOKUP(C41,[1]Tokhai01_TKSDDPNN!$BK$15:$CQ$77,33,0)</f>
        <v>VT100-Vị trí 1</v>
      </c>
      <c r="T41" s="18">
        <f>VLOOKUP(C41,[1]Tokhai01_TKSDDPNN!$BK$15:$CK$183,27,0)</f>
        <v>90</v>
      </c>
      <c r="U41" s="18">
        <f>VLOOKUP(C41,[1]Tokhai01_TKSDDPNN!$BK$15:$CL$77,28,0)</f>
        <v>150</v>
      </c>
    </row>
    <row r="42" spans="1:21" s="5" customFormat="1" ht="17" x14ac:dyDescent="0.2">
      <c r="A42" s="17"/>
      <c r="B42" s="16"/>
      <c r="C42" s="27" t="s">
        <v>70</v>
      </c>
      <c r="D42" s="8"/>
      <c r="E42" s="9"/>
      <c r="F42" s="15"/>
      <c r="H42" s="18"/>
      <c r="I42" s="6"/>
      <c r="J42" s="12"/>
      <c r="K42" s="13"/>
      <c r="M42" s="70" t="s">
        <v>690</v>
      </c>
      <c r="N42" s="76">
        <v>2012</v>
      </c>
      <c r="O42" s="82">
        <v>40962</v>
      </c>
      <c r="P42" s="18"/>
      <c r="Q42" s="18" t="str">
        <f>VLOOKUP(R42,'Lấy tên đường'!$G$7:$H$159,2,0)</f>
        <v>1098-Doãn Uẩn</v>
      </c>
      <c r="R42" s="18" t="str">
        <f>VLOOKUP(C42,[1]Tokhai01_TKSDDPNN!$D$15:$CO$77,90,0)</f>
        <v>1098100-Từ đầu đến cuối</v>
      </c>
      <c r="S42" s="18" t="str">
        <f>VLOOKUP(C42,[1]Tokhai01_TKSDDPNN!$BK$15:$CQ$77,33,0)</f>
        <v>VT100-Vị trí 1</v>
      </c>
      <c r="T42" s="18">
        <f>VLOOKUP(C42,[1]Tokhai01_TKSDDPNN!$BK$15:$CK$183,27,0)</f>
        <v>90</v>
      </c>
      <c r="U42" s="18">
        <f>VLOOKUP(C42,[1]Tokhai01_TKSDDPNN!$BK$15:$CL$77,28,0)</f>
        <v>150</v>
      </c>
    </row>
    <row r="43" spans="1:21" s="5" customFormat="1" ht="17" x14ac:dyDescent="0.2">
      <c r="A43" s="17"/>
      <c r="B43" s="16"/>
      <c r="C43" s="27" t="s">
        <v>70</v>
      </c>
      <c r="D43" s="8"/>
      <c r="E43" s="9"/>
      <c r="F43" s="15"/>
      <c r="H43" s="18"/>
      <c r="I43" s="6"/>
      <c r="J43" s="12"/>
      <c r="K43" s="13"/>
      <c r="M43" s="70" t="s">
        <v>690</v>
      </c>
      <c r="N43" s="76">
        <v>2017</v>
      </c>
      <c r="O43" s="82">
        <v>42748</v>
      </c>
      <c r="P43" s="85">
        <f>VLOOKUP(R43,' Data_Đường'!$H$7:$R$159,RIGHT(Sheet1!S43)+6,0)</f>
        <v>5720</v>
      </c>
      <c r="Q43" s="18" t="str">
        <f>VLOOKUP(R43,'Lấy tên đường'!$G$7:$H$159,2,0)</f>
        <v>1098-Doãn Uẩn</v>
      </c>
      <c r="R43" s="18" t="str">
        <f>VLOOKUP(C43,[1]Tokhai01_TKSDDPNN!$D$15:$CO$77,90,0)</f>
        <v>1098100-Từ đầu đến cuối</v>
      </c>
      <c r="S43" s="18" t="str">
        <f>VLOOKUP(C43,[1]Tokhai01_TKSDDPNN!$BK$15:$CQ$77,33,0)</f>
        <v>VT100-Vị trí 1</v>
      </c>
      <c r="T43" s="18">
        <f>VLOOKUP(C43,[1]Tokhai01_TKSDDPNN!$BK$15:$CK$183,27,0)</f>
        <v>90</v>
      </c>
      <c r="U43" s="18">
        <f>VLOOKUP(C43,[1]Tokhai01_TKSDDPNN!$BK$15:$CL$77,28,0)</f>
        <v>150</v>
      </c>
    </row>
    <row r="44" spans="1:21" s="5" customFormat="1" ht="17" x14ac:dyDescent="0.2">
      <c r="A44" s="17"/>
      <c r="B44" s="16"/>
      <c r="C44" s="27" t="s">
        <v>71</v>
      </c>
      <c r="D44" s="8"/>
      <c r="E44" s="9"/>
      <c r="F44" s="15"/>
      <c r="H44" s="18"/>
      <c r="I44" s="6"/>
      <c r="J44" s="12"/>
      <c r="K44" s="13"/>
      <c r="M44" s="70" t="s">
        <v>691</v>
      </c>
      <c r="N44" s="76">
        <v>2021</v>
      </c>
      <c r="O44" s="82">
        <v>43290</v>
      </c>
      <c r="P44" s="85">
        <f>VLOOKUP(R44,' Data_Đường'!$H$7:$R$159,RIGHT(Sheet1!S44)+6,0)</f>
        <v>5720</v>
      </c>
      <c r="Q44" s="18" t="str">
        <f>VLOOKUP(R44,'Lấy tên đường'!$G$7:$H$159,2,0)</f>
        <v>1098-Doãn Uẩn</v>
      </c>
      <c r="R44" s="18" t="str">
        <f>VLOOKUP(C44,[1]Tokhai01_TKSDDPNN!$D$15:$CO$77,90,0)</f>
        <v>1098100-Từ đầu đến cuối</v>
      </c>
      <c r="S44" s="18" t="str">
        <f>VLOOKUP(C44,[1]Tokhai01_TKSDDPNN!$BK$15:$CQ$77,33,0)</f>
        <v>VT100-Vị trí 1</v>
      </c>
      <c r="T44" s="18">
        <f>VLOOKUP(C44,[1]Tokhai01_TKSDDPNN!$BK$15:$CK$183,27,0)</f>
        <v>144.4</v>
      </c>
      <c r="U44" s="18">
        <f>VLOOKUP(C44,[1]Tokhai01_TKSDDPNN!$BK$15:$CL$77,28,0)</f>
        <v>150</v>
      </c>
    </row>
    <row r="45" spans="1:21" s="5" customFormat="1" ht="17" x14ac:dyDescent="0.2">
      <c r="A45" s="17"/>
      <c r="B45" s="16"/>
      <c r="C45" s="27" t="s">
        <v>72</v>
      </c>
      <c r="D45" s="8"/>
      <c r="E45" s="9"/>
      <c r="F45" s="15"/>
      <c r="H45" s="18"/>
      <c r="I45" s="6"/>
      <c r="J45" s="12"/>
      <c r="K45" s="13"/>
      <c r="M45" s="70" t="s">
        <v>692</v>
      </c>
      <c r="N45" s="76">
        <v>2012</v>
      </c>
      <c r="O45" s="82">
        <v>40988</v>
      </c>
      <c r="P45" s="18"/>
      <c r="Q45" s="18" t="str">
        <f>VLOOKUP(R45,'Lấy tên đường'!$G$7:$H$159,2,0)</f>
        <v>1098-Doãn Uẩn</v>
      </c>
      <c r="R45" s="18" t="str">
        <f>VLOOKUP(C45,[1]Tokhai01_TKSDDPNN!$D$15:$CO$77,90,0)</f>
        <v>1098100-Từ đầu đến cuối</v>
      </c>
      <c r="S45" s="18" t="str">
        <f>VLOOKUP(C45,[1]Tokhai01_TKSDDPNN!$BK$15:$CQ$77,33,0)</f>
        <v>VT100-Vị trí 1</v>
      </c>
      <c r="T45" s="18">
        <f>VLOOKUP(C45,[1]Tokhai01_TKSDDPNN!$BK$15:$CK$183,27,0)</f>
        <v>90</v>
      </c>
      <c r="U45" s="18">
        <f>VLOOKUP(C45,[1]Tokhai01_TKSDDPNN!$BK$15:$CL$77,28,0)</f>
        <v>150</v>
      </c>
    </row>
    <row r="46" spans="1:21" s="5" customFormat="1" ht="17" x14ac:dyDescent="0.2">
      <c r="A46" s="17"/>
      <c r="B46" s="16"/>
      <c r="C46" s="27" t="s">
        <v>73</v>
      </c>
      <c r="D46" s="8"/>
      <c r="E46" s="9"/>
      <c r="F46" s="15"/>
      <c r="H46" s="18"/>
      <c r="I46" s="6"/>
      <c r="J46" s="12"/>
      <c r="K46" s="13"/>
      <c r="M46" s="70" t="s">
        <v>693</v>
      </c>
      <c r="N46" s="76">
        <v>2020</v>
      </c>
      <c r="O46" s="82">
        <v>43893</v>
      </c>
      <c r="P46" s="85">
        <f>VLOOKUP(R46,' Data_Đường'!$H$7:$M$159,RIGHT(S46)+1,0)</f>
        <v>20380</v>
      </c>
      <c r="Q46" s="18" t="str">
        <f>VLOOKUP(R46,'Lấy tên đường'!$G$7:$H$159,2,0)</f>
        <v>1098-Doãn Uẩn</v>
      </c>
      <c r="R46" s="18" t="str">
        <f>VLOOKUP(C46,[1]Tokhai01_TKSDDPNN!$D$15:$CO$77,90,0)</f>
        <v>1098100-Từ đầu đến cuối</v>
      </c>
      <c r="S46" s="18" t="str">
        <f>VLOOKUP(C46,[1]Tokhai01_TKSDDPNN!$BK$15:$CQ$77,33,0)</f>
        <v>VT100-Vị trí 1</v>
      </c>
      <c r="T46" s="18">
        <f>VLOOKUP(C46,[1]Tokhai01_TKSDDPNN!$BK$15:$CK$183,27,0)</f>
        <v>147.69999999999999</v>
      </c>
      <c r="U46" s="18">
        <f>VLOOKUP(C46,[1]Tokhai01_TKSDDPNN!$BK$15:$CL$77,28,0)</f>
        <v>150</v>
      </c>
    </row>
    <row r="47" spans="1:21" s="5" customFormat="1" ht="17" x14ac:dyDescent="0.2">
      <c r="A47" s="17"/>
      <c r="B47" s="16"/>
      <c r="C47" s="27" t="s">
        <v>74</v>
      </c>
      <c r="D47" s="8"/>
      <c r="E47" s="9"/>
      <c r="F47" s="15"/>
      <c r="H47" s="18"/>
      <c r="I47" s="6"/>
      <c r="J47" s="12"/>
      <c r="K47" s="13"/>
      <c r="M47" s="70" t="s">
        <v>694</v>
      </c>
      <c r="N47" s="76">
        <v>2020</v>
      </c>
      <c r="O47" s="82">
        <v>43886</v>
      </c>
      <c r="P47" s="85">
        <f>VLOOKUP(R47,' Data_Đường'!$H$7:$M$159,RIGHT(S47)+1,0)</f>
        <v>20380</v>
      </c>
      <c r="Q47" s="18" t="str">
        <f>VLOOKUP(R47,'Lấy tên đường'!$G$7:$H$159,2,0)</f>
        <v>1098-Doãn Uẩn</v>
      </c>
      <c r="R47" s="18" t="str">
        <f>VLOOKUP(C47,[1]Tokhai01_TKSDDPNN!$D$15:$CO$77,90,0)</f>
        <v>1098100-Từ đầu đến cuối</v>
      </c>
      <c r="S47" s="18" t="str">
        <f>VLOOKUP(C47,[1]Tokhai01_TKSDDPNN!$BK$15:$CQ$77,33,0)</f>
        <v>VT100-Vị trí 1</v>
      </c>
      <c r="T47" s="18">
        <f>VLOOKUP(C47,[1]Tokhai01_TKSDDPNN!$BK$15:$CK$183,27,0)</f>
        <v>90</v>
      </c>
      <c r="U47" s="18">
        <f>VLOOKUP(C47,[1]Tokhai01_TKSDDPNN!$BK$15:$CL$77,28,0)</f>
        <v>150</v>
      </c>
    </row>
    <row r="48" spans="1:21" s="5" customFormat="1" ht="17" x14ac:dyDescent="0.2">
      <c r="A48" s="17"/>
      <c r="B48" s="16"/>
      <c r="C48" s="27" t="s">
        <v>75</v>
      </c>
      <c r="D48" s="8"/>
      <c r="E48" s="9"/>
      <c r="F48" s="15"/>
      <c r="H48" s="18"/>
      <c r="I48" s="6"/>
      <c r="J48" s="12"/>
      <c r="K48" s="13"/>
      <c r="M48" s="70" t="s">
        <v>695</v>
      </c>
      <c r="N48" s="76">
        <v>2017</v>
      </c>
      <c r="O48" s="82">
        <v>42555</v>
      </c>
      <c r="P48" s="85">
        <f>VLOOKUP(R48,' Data_Đường'!$H$7:$R$159,RIGHT(Sheet1!S48)+6,0)</f>
        <v>4399.9999999999991</v>
      </c>
      <c r="Q48" s="18" t="str">
        <f>VLOOKUP(R48,'Lấy tên đường'!$G$7:$H$159,2,0)</f>
        <v>1410-Tuy Lý Vương</v>
      </c>
      <c r="R48" s="18" t="str">
        <f>VLOOKUP(C48,[1]Tokhai01_TKSDDPNN!$D$15:$CO$77,90,0)</f>
        <v>1410100-Từ đầu đến cuối</v>
      </c>
      <c r="S48" s="18" t="str">
        <f>VLOOKUP(C48,[1]Tokhai01_TKSDDPNN!$BK$15:$CQ$77,33,0)</f>
        <v>VT100-Vị trí 1</v>
      </c>
      <c r="T48" s="18">
        <f>VLOOKUP(C48,[1]Tokhai01_TKSDDPNN!$BK$15:$CK$183,27,0)</f>
        <v>95</v>
      </c>
      <c r="U48" s="18">
        <f>VLOOKUP(C48,[1]Tokhai01_TKSDDPNN!$BK$15:$CL$77,28,0)</f>
        <v>150</v>
      </c>
    </row>
    <row r="49" spans="1:21" s="5" customFormat="1" ht="17" x14ac:dyDescent="0.2">
      <c r="A49" s="17"/>
      <c r="B49" s="16"/>
      <c r="C49" s="27" t="s">
        <v>76</v>
      </c>
      <c r="D49" s="8"/>
      <c r="E49" s="9"/>
      <c r="F49" s="15"/>
      <c r="H49" s="18"/>
      <c r="I49" s="6"/>
      <c r="J49" s="12"/>
      <c r="K49" s="13"/>
      <c r="M49" s="70" t="s">
        <v>696</v>
      </c>
      <c r="N49" s="76">
        <v>2018</v>
      </c>
      <c r="O49" s="82">
        <v>42978</v>
      </c>
      <c r="P49" s="85">
        <f>VLOOKUP(R49,' Data_Đường'!$H$7:$R$159,RIGHT(Sheet1!S49)+6,0)</f>
        <v>4399.9999999999991</v>
      </c>
      <c r="Q49" s="18" t="str">
        <f>VLOOKUP(R49,'Lấy tên đường'!$G$7:$H$159,2,0)</f>
        <v>1409-Tùng Thiện Vương</v>
      </c>
      <c r="R49" s="18" t="str">
        <f>VLOOKUP(C49,[1]Tokhai01_TKSDDPNN!$D$15:$CO$77,90,0)</f>
        <v>1409100-Từ đầu đến cuối</v>
      </c>
      <c r="S49" s="18" t="str">
        <f>VLOOKUP(C49,[1]Tokhai01_TKSDDPNN!$BK$15:$CQ$77,33,0)</f>
        <v>VT100-Vị trí 1</v>
      </c>
      <c r="T49" s="18">
        <f>VLOOKUP(C49,[1]Tokhai01_TKSDDPNN!$BK$15:$CK$183,27,0)</f>
        <v>95</v>
      </c>
      <c r="U49" s="18">
        <f>VLOOKUP(C49,[1]Tokhai01_TKSDDPNN!$BK$15:$CL$77,28,0)</f>
        <v>150</v>
      </c>
    </row>
    <row r="50" spans="1:21" s="5" customFormat="1" ht="17" x14ac:dyDescent="0.2">
      <c r="A50" s="17"/>
      <c r="B50" s="16"/>
      <c r="C50" s="27" t="s">
        <v>77</v>
      </c>
      <c r="D50" s="8"/>
      <c r="E50" s="9"/>
      <c r="F50" s="15"/>
      <c r="H50" s="18"/>
      <c r="I50" s="6"/>
      <c r="J50" s="12"/>
      <c r="K50" s="13"/>
      <c r="M50" s="70" t="s">
        <v>697</v>
      </c>
      <c r="N50" s="76">
        <v>2021</v>
      </c>
      <c r="O50" s="82">
        <v>43031</v>
      </c>
      <c r="P50" s="85">
        <f>VLOOKUP(R50,' Data_Đường'!$H$7:$R$159,RIGHT(Sheet1!S50)+6,0)</f>
        <v>4399.9999999999991</v>
      </c>
      <c r="Q50" s="18" t="str">
        <f>VLOOKUP(R50,'Lấy tên đường'!$G$7:$H$159,2,0)</f>
        <v>1409-Tùng Thiện Vương</v>
      </c>
      <c r="R50" s="18" t="str">
        <f>VLOOKUP(C50,[1]Tokhai01_TKSDDPNN!$D$15:$CO$77,90,0)</f>
        <v>1409100-Từ đầu đến cuối</v>
      </c>
      <c r="S50" s="18" t="str">
        <f>VLOOKUP(C50,[1]Tokhai01_TKSDDPNN!$BK$15:$CQ$77,33,0)</f>
        <v>VT100-Vị trí 1</v>
      </c>
      <c r="T50" s="18">
        <f>VLOOKUP(C50,[1]Tokhai01_TKSDDPNN!$BK$15:$CK$183,27,0)</f>
        <v>95</v>
      </c>
      <c r="U50" s="18">
        <f>VLOOKUP(C50,[1]Tokhai01_TKSDDPNN!$BK$15:$CL$77,28,0)</f>
        <v>150</v>
      </c>
    </row>
    <row r="51" spans="1:21" s="5" customFormat="1" ht="17" x14ac:dyDescent="0.2">
      <c r="A51" s="17"/>
      <c r="B51" s="16"/>
      <c r="C51" s="27" t="s">
        <v>78</v>
      </c>
      <c r="D51" s="8"/>
      <c r="E51" s="9"/>
      <c r="F51" s="15"/>
      <c r="H51" s="18"/>
      <c r="I51" s="6"/>
      <c r="J51" s="12"/>
      <c r="K51" s="13"/>
      <c r="M51" s="70" t="s">
        <v>698</v>
      </c>
      <c r="N51" s="76">
        <v>2017</v>
      </c>
      <c r="O51" s="82">
        <v>42818</v>
      </c>
      <c r="P51" s="85">
        <f>VLOOKUP(R51,' Data_Đường'!$H$7:$R$159,RIGHT(Sheet1!S51)+6,0)</f>
        <v>3959.9999999999995</v>
      </c>
      <c r="Q51" s="18" t="str">
        <f>VLOOKUP(R51,'Lấy tên đường'!$G$7:$H$159,2,0)</f>
        <v>1315-Nước Mặn 4</v>
      </c>
      <c r="R51" s="18" t="str">
        <f>VLOOKUP(C51,[1]Tokhai01_TKSDDPNN!$D$15:$CO$77,90,0)</f>
        <v>1315100-Từ đầu đến cuối</v>
      </c>
      <c r="S51" s="18" t="str">
        <f>VLOOKUP(C51,[1]Tokhai01_TKSDDPNN!$BK$15:$CQ$77,33,0)</f>
        <v>VT100-Vị trí 1</v>
      </c>
      <c r="T51" s="18">
        <f>VLOOKUP(C51,[1]Tokhai01_TKSDDPNN!$BK$15:$CK$183,27,0)</f>
        <v>125</v>
      </c>
      <c r="U51" s="18">
        <f>VLOOKUP(C51,[1]Tokhai01_TKSDDPNN!$BK$15:$CL$77,28,0)</f>
        <v>150</v>
      </c>
    </row>
    <row r="52" spans="1:21" s="5" customFormat="1" ht="17" x14ac:dyDescent="0.2">
      <c r="A52" s="17"/>
      <c r="B52" s="16"/>
      <c r="C52" s="29" t="s">
        <v>80</v>
      </c>
      <c r="D52" s="8"/>
      <c r="E52" s="9"/>
      <c r="F52" s="15"/>
      <c r="H52" s="18"/>
      <c r="I52" s="6"/>
      <c r="J52" s="12"/>
      <c r="K52" s="13"/>
      <c r="M52" s="72" t="s">
        <v>700</v>
      </c>
      <c r="N52" s="81">
        <v>2021</v>
      </c>
      <c r="O52" s="82">
        <v>44187</v>
      </c>
      <c r="P52" s="85">
        <f>VLOOKUP(R52,' Data_Đường'!$H$7:$M$159,RIGHT(S52)+1,0)</f>
        <v>17000</v>
      </c>
      <c r="Q52" s="18" t="str">
        <f>VLOOKUP(R52,'Lấy tên đường'!$G$7:$H$159,2,0)</f>
        <v>1528-Mỹ Đa Tây 10</v>
      </c>
      <c r="R52" s="18" t="str">
        <f>VLOOKUP(C52,[1]Tokhai01_TKSDDPNN!$D$15:$CO$77,90,0)</f>
        <v>1528101-Đoạn 5,5m</v>
      </c>
      <c r="S52" s="18" t="str">
        <f>VLOOKUP(C52,[1]Tokhai01_TKSDDPNN!$BK$15:$CQ$77,33,0)</f>
        <v>VT100-Vị trí 1</v>
      </c>
      <c r="T52" s="18">
        <f>VLOOKUP(C52,[1]Tokhai01_TKSDDPNN!$BK$15:$CK$183,27,0)</f>
        <v>110</v>
      </c>
      <c r="U52" s="18">
        <f>VLOOKUP(C52,[1]Tokhai01_TKSDDPNN!$BK$15:$CL$77,28,0)</f>
        <v>150</v>
      </c>
    </row>
    <row r="53" spans="1:21" s="5" customFormat="1" ht="17" x14ac:dyDescent="0.2">
      <c r="A53" s="17"/>
      <c r="B53" s="16"/>
      <c r="C53" s="27" t="s">
        <v>82</v>
      </c>
      <c r="D53" s="8"/>
      <c r="E53" s="9"/>
      <c r="F53" s="15"/>
      <c r="H53" s="18"/>
      <c r="I53" s="6"/>
      <c r="J53" s="12"/>
      <c r="K53" s="13"/>
      <c r="M53" s="70" t="s">
        <v>702</v>
      </c>
      <c r="N53" s="76">
        <v>2017</v>
      </c>
      <c r="O53" s="82">
        <v>42696</v>
      </c>
      <c r="P53" s="85">
        <f>VLOOKUP(R53,' Data_Đường'!$H$7:$R$159,RIGHT(Sheet1!S53)+6,0)</f>
        <v>9359.9999999999982</v>
      </c>
      <c r="Q53" s="18" t="str">
        <f>VLOOKUP(R53,'Lấy tên đường'!$G$7:$H$159,2,0)</f>
        <v>1214-Khuê Mỹ Đông 1</v>
      </c>
      <c r="R53" s="18" t="str">
        <f>VLOOKUP(C53,[1]Tokhai01_TKSDDPNN!$D$15:$CO$77,90,0)</f>
        <v>1214100-Từ đầu đến cuối</v>
      </c>
      <c r="S53" s="18" t="str">
        <f>VLOOKUP(C53,[1]Tokhai01_TKSDDPNN!$BK$15:$CQ$77,33,0)</f>
        <v>VT100-Vị trí 1</v>
      </c>
      <c r="T53" s="18">
        <f>VLOOKUP(C53,[1]Tokhai01_TKSDDPNN!$BK$15:$CK$183,27,0)</f>
        <v>102</v>
      </c>
      <c r="U53" s="18">
        <f>VLOOKUP(C53,[1]Tokhai01_TKSDDPNN!$BK$15:$CL$77,28,0)</f>
        <v>150</v>
      </c>
    </row>
    <row r="54" spans="1:21" s="5" customFormat="1" ht="17" x14ac:dyDescent="0.2">
      <c r="A54" s="17"/>
      <c r="B54" s="16"/>
      <c r="C54" s="29" t="s">
        <v>83</v>
      </c>
      <c r="D54" s="8"/>
      <c r="E54" s="9"/>
      <c r="F54" s="15"/>
      <c r="H54" s="18"/>
      <c r="I54" s="6"/>
      <c r="J54" s="12"/>
      <c r="K54" s="13"/>
      <c r="M54" s="72" t="s">
        <v>703</v>
      </c>
      <c r="N54" s="81">
        <v>2017</v>
      </c>
      <c r="O54" s="82">
        <v>42367</v>
      </c>
      <c r="P54" s="85">
        <f>VLOOKUP(R54,' Data_Đường'!$H$7:$R$159,RIGHT(Sheet1!S54)+6,0)</f>
        <v>9359.9999999999982</v>
      </c>
      <c r="Q54" s="18" t="str">
        <f>VLOOKUP(R54,'Lấy tên đường'!$G$7:$H$159,2,0)</f>
        <v>1240-Lê Văn Hiến</v>
      </c>
      <c r="R54" s="18" t="str">
        <f>VLOOKUP(C54,[1]Tokhai01_TKSDDPNN!$D$15:$CO$77,90,0)</f>
        <v>1240100-Đoạn từ Hồ Xuân Hương đến Minh Mạng</v>
      </c>
      <c r="S54" s="18" t="str">
        <f>VLOOKUP(C54,[1]Tokhai01_TKSDDPNN!$BK$15:$CQ$77,33,0)</f>
        <v>VT100-Vị trí 1</v>
      </c>
      <c r="T54" s="18">
        <f>VLOOKUP(C54,[1]Tokhai01_TKSDDPNN!$BK$15:$CK$183,27,0)</f>
        <v>125</v>
      </c>
      <c r="U54" s="18">
        <f>VLOOKUP(C54,[1]Tokhai01_TKSDDPNN!$BK$15:$CL$77,28,0)</f>
        <v>150</v>
      </c>
    </row>
    <row r="55" spans="1:21" s="5" customFormat="1" ht="17" x14ac:dyDescent="0.2">
      <c r="A55" s="17"/>
      <c r="B55" s="16"/>
      <c r="C55" s="27" t="s">
        <v>84</v>
      </c>
      <c r="D55" s="8"/>
      <c r="E55" s="9"/>
      <c r="F55" s="15"/>
      <c r="H55" s="18"/>
      <c r="I55" s="6"/>
      <c r="J55" s="12"/>
      <c r="K55" s="13"/>
      <c r="M55" s="70" t="s">
        <v>704</v>
      </c>
      <c r="N55" s="76">
        <v>2021</v>
      </c>
      <c r="O55" s="82">
        <v>40651</v>
      </c>
      <c r="P55" s="85">
        <f>VLOOKUP(R55,' Data_Đường'!$H$7:$R$159,RIGHT(Sheet1!S55)+6,0)</f>
        <v>5720</v>
      </c>
      <c r="Q55" s="18" t="str">
        <f>VLOOKUP(R55,'Lấy tên đường'!$G$7:$H$159,2,0)</f>
        <v>1365-Phạm Tuấn Tài</v>
      </c>
      <c r="R55" s="18" t="str">
        <f>VLOOKUP(C55,[1]Tokhai01_TKSDDPNN!$D$15:$CO$77,90,0)</f>
        <v>1365100-Từ đầu đến cuối</v>
      </c>
      <c r="S55" s="18" t="str">
        <f>VLOOKUP(C55,[1]Tokhai01_TKSDDPNN!$BK$15:$CQ$77,33,0)</f>
        <v>VT100-Vị trí 1</v>
      </c>
      <c r="T55" s="18">
        <f>VLOOKUP(C55,[1]Tokhai01_TKSDDPNN!$BK$15:$CK$183,27,0)</f>
        <v>100</v>
      </c>
      <c r="U55" s="18">
        <f>VLOOKUP(C55,[1]Tokhai01_TKSDDPNN!$BK$15:$CL$77,28,0)</f>
        <v>150</v>
      </c>
    </row>
    <row r="56" spans="1:21" s="5" customFormat="1" ht="17" x14ac:dyDescent="0.2">
      <c r="A56" s="17"/>
      <c r="B56" s="16"/>
      <c r="C56" s="27" t="s">
        <v>85</v>
      </c>
      <c r="D56" s="8"/>
      <c r="E56" s="9"/>
      <c r="F56" s="15"/>
      <c r="H56" s="18"/>
      <c r="I56" s="6"/>
      <c r="J56" s="12"/>
      <c r="K56" s="13"/>
      <c r="M56" s="70" t="s">
        <v>705</v>
      </c>
      <c r="N56" s="76">
        <v>2017</v>
      </c>
      <c r="O56" s="82">
        <v>42724</v>
      </c>
      <c r="P56" s="85">
        <f>VLOOKUP(R56,' Data_Đường'!$H$7:$R$159,RIGHT(Sheet1!S56)+6,0)</f>
        <v>8424</v>
      </c>
      <c r="Q56" s="18" t="str">
        <f>VLOOKUP(R56,'Lấy tên đường'!$G$7:$H$159,2,0)</f>
        <v>1227-Khuê Mỹ Đông 15</v>
      </c>
      <c r="R56" s="18" t="str">
        <f>VLOOKUP(C56,[1]Tokhai01_TKSDDPNN!$D$15:$CO$77,90,0)</f>
        <v>1227100-Từ đầu đến cuối</v>
      </c>
      <c r="S56" s="18" t="str">
        <f>VLOOKUP(C56,[1]Tokhai01_TKSDDPNN!$BK$15:$CQ$77,33,0)</f>
        <v>VT100-Vị trí 1</v>
      </c>
      <c r="T56" s="18">
        <f>VLOOKUP(C56,[1]Tokhai01_TKSDDPNN!$BK$15:$CK$183,27,0)</f>
        <v>102</v>
      </c>
      <c r="U56" s="18">
        <f>VLOOKUP(C56,[1]Tokhai01_TKSDDPNN!$BK$15:$CL$77,28,0)</f>
        <v>150</v>
      </c>
    </row>
    <row r="57" spans="1:21" s="5" customFormat="1" ht="17" x14ac:dyDescent="0.2">
      <c r="A57" s="17"/>
      <c r="B57" s="16"/>
      <c r="C57" s="27" t="s">
        <v>86</v>
      </c>
      <c r="D57" s="8"/>
      <c r="E57" s="9"/>
      <c r="F57" s="15"/>
      <c r="H57" s="18"/>
      <c r="I57" s="6"/>
      <c r="J57" s="12"/>
      <c r="K57" s="13"/>
      <c r="M57" s="70" t="s">
        <v>706</v>
      </c>
      <c r="N57" s="76">
        <v>2018</v>
      </c>
      <c r="O57" s="82">
        <v>43209</v>
      </c>
      <c r="P57" s="85">
        <f>VLOOKUP(R57,' Data_Đường'!$H$7:$R$159,RIGHT(Sheet1!S57)+6,0)</f>
        <v>4399.9999999999991</v>
      </c>
      <c r="Q57" s="18" t="str">
        <f>VLOOKUP(R57,'Lấy tên đường'!$G$7:$H$159,2,0)</f>
        <v>1060-Anh Thơ</v>
      </c>
      <c r="R57" s="18" t="str">
        <f>VLOOKUP(C57,[1]Tokhai01_TKSDDPNN!$D$15:$CO$77,90,0)</f>
        <v>1060100-Từ đầu đến cuối</v>
      </c>
      <c r="S57" s="18" t="str">
        <f>VLOOKUP(C57,[1]Tokhai01_TKSDDPNN!$BK$15:$CQ$77,33,0)</f>
        <v>VT100-Vị trí 1</v>
      </c>
      <c r="T57" s="18">
        <f>VLOOKUP(C57,[1]Tokhai01_TKSDDPNN!$BK$15:$CK$183,27,0)</f>
        <v>90</v>
      </c>
      <c r="U57" s="18">
        <f>VLOOKUP(C57,[1]Tokhai01_TKSDDPNN!$BK$15:$CL$77,28,0)</f>
        <v>150</v>
      </c>
    </row>
    <row r="58" spans="1:21" s="5" customFormat="1" ht="17" x14ac:dyDescent="0.2">
      <c r="A58" s="17"/>
      <c r="B58" s="16"/>
      <c r="C58" s="28" t="s">
        <v>87</v>
      </c>
      <c r="D58" s="8"/>
      <c r="E58" s="9"/>
      <c r="F58" s="15"/>
      <c r="H58" s="18"/>
      <c r="I58" s="6"/>
      <c r="J58" s="12"/>
      <c r="K58" s="13"/>
      <c r="M58" s="71" t="s">
        <v>707</v>
      </c>
      <c r="N58" s="80">
        <v>2017</v>
      </c>
      <c r="O58" s="82">
        <v>38304</v>
      </c>
      <c r="P58" s="85">
        <f>VLOOKUP(R58,' Data_Đường'!$H$7:$R$159,RIGHT(Sheet1!S58)+6,0)</f>
        <v>2125</v>
      </c>
      <c r="Q58" s="18" t="str">
        <f>VLOOKUP(R58,'Lấy tên đường'!$G$7:$H$159,2,0)</f>
        <v>1202-K20</v>
      </c>
      <c r="R58" s="18" t="str">
        <f>VLOOKUP(C58,[1]Tokhai01_TKSDDPNN!$D$15:$CO$77,90,0)</f>
        <v>1202100-Đoạn từ Lê Văn Hiến đến Nguyễn Đình Chiểu</v>
      </c>
      <c r="S58" s="18" t="str">
        <f>VLOOKUP(C58,[1]Tokhai01_TKSDDPNN!$BK$15:$CQ$77,33,0)</f>
        <v>VT200-Vị trí 2</v>
      </c>
      <c r="T58" s="18">
        <f>VLOOKUP(C58,[1]Tokhai01_TKSDDPNN!$BK$15:$CK$183,27,0)</f>
        <v>114.1</v>
      </c>
      <c r="U58" s="18">
        <f>VLOOKUP(C58,[1]Tokhai01_TKSDDPNN!$BK$15:$CL$77,28,0)</f>
        <v>150</v>
      </c>
    </row>
    <row r="59" spans="1:21" s="5" customFormat="1" ht="17" x14ac:dyDescent="0.2">
      <c r="A59" s="17"/>
      <c r="B59" s="16"/>
      <c r="C59" s="27" t="s">
        <v>558</v>
      </c>
      <c r="D59" s="8"/>
      <c r="E59" s="9"/>
      <c r="F59" s="15"/>
      <c r="H59" s="18"/>
      <c r="I59" s="6"/>
      <c r="J59" s="12"/>
      <c r="K59" s="13"/>
      <c r="M59" s="70" t="s">
        <v>708</v>
      </c>
      <c r="N59" s="76">
        <v>2016</v>
      </c>
      <c r="O59" s="82">
        <v>40255</v>
      </c>
      <c r="P59" s="18"/>
      <c r="Q59" s="18" t="str">
        <f>VLOOKUP(R59,'Lấy tên đường'!$G$7:$H$159,2,0)</f>
        <v>1107-Đa Mặn 3</v>
      </c>
      <c r="R59" s="18" t="s">
        <v>152</v>
      </c>
      <c r="S59" s="18" t="s">
        <v>816</v>
      </c>
      <c r="T59" s="18">
        <v>94</v>
      </c>
      <c r="U59" s="18">
        <v>150</v>
      </c>
    </row>
    <row r="60" spans="1:21" s="5" customFormat="1" ht="17" x14ac:dyDescent="0.2">
      <c r="A60" s="17"/>
      <c r="B60" s="16"/>
      <c r="C60" s="27" t="s">
        <v>559</v>
      </c>
      <c r="D60" s="8"/>
      <c r="E60" s="9"/>
      <c r="F60" s="15"/>
      <c r="H60" s="18"/>
      <c r="I60" s="6"/>
      <c r="J60" s="12"/>
      <c r="K60" s="13"/>
      <c r="M60" s="70" t="s">
        <v>709</v>
      </c>
      <c r="N60" s="76">
        <v>2017</v>
      </c>
      <c r="O60" s="82">
        <v>40282</v>
      </c>
      <c r="P60" s="85">
        <f>VLOOKUP(R60,' Data_Đường'!$H$7:$R$159,RIGHT(Sheet1!S60)+6,0)</f>
        <v>25999.999999999993</v>
      </c>
      <c r="Q60" s="18" t="str">
        <f>VLOOKUP(R60,'Lấy tên đường'!$G$7:$H$159,2,0)</f>
        <v>1467-Võ Nguyên Giáp</v>
      </c>
      <c r="R60" s="18" t="s">
        <v>473</v>
      </c>
      <c r="S60" s="18" t="s">
        <v>816</v>
      </c>
      <c r="T60" s="18">
        <v>142.6</v>
      </c>
      <c r="U60" s="18">
        <v>150</v>
      </c>
    </row>
    <row r="61" spans="1:21" s="5" customFormat="1" ht="17" x14ac:dyDescent="0.2">
      <c r="A61" s="17"/>
      <c r="B61" s="16"/>
      <c r="C61" s="27" t="s">
        <v>559</v>
      </c>
      <c r="D61" s="8"/>
      <c r="E61" s="9"/>
      <c r="F61" s="15"/>
      <c r="H61" s="18"/>
      <c r="I61" s="6"/>
      <c r="J61" s="12"/>
      <c r="K61" s="13"/>
      <c r="M61" s="70" t="s">
        <v>709</v>
      </c>
      <c r="N61" s="76">
        <v>2017</v>
      </c>
      <c r="O61" s="82">
        <v>40282</v>
      </c>
      <c r="P61" s="85">
        <f>VLOOKUP(R61,' Data_Đường'!$H$7:$R$159,RIGHT(Sheet1!S61)+6,0)</f>
        <v>25999.999999999993</v>
      </c>
      <c r="Q61" s="18" t="str">
        <f>VLOOKUP(R61,'Lấy tên đường'!$G$7:$H$159,2,0)</f>
        <v>1467-Võ Nguyên Giáp</v>
      </c>
      <c r="R61" s="18" t="s">
        <v>473</v>
      </c>
      <c r="S61" s="18" t="s">
        <v>816</v>
      </c>
      <c r="T61" s="18">
        <v>142.69999999999999</v>
      </c>
      <c r="U61" s="18">
        <v>150</v>
      </c>
    </row>
    <row r="62" spans="1:21" s="5" customFormat="1" ht="17" x14ac:dyDescent="0.2">
      <c r="A62" s="17"/>
      <c r="B62" s="16"/>
      <c r="C62" s="27" t="s">
        <v>560</v>
      </c>
      <c r="D62" s="8"/>
      <c r="E62" s="9"/>
      <c r="F62" s="15"/>
      <c r="H62" s="18"/>
      <c r="I62" s="6"/>
      <c r="J62" s="12"/>
      <c r="K62" s="13"/>
      <c r="M62" s="70" t="s">
        <v>710</v>
      </c>
      <c r="N62" s="76">
        <v>2017</v>
      </c>
      <c r="O62" s="82">
        <v>42797</v>
      </c>
      <c r="P62" s="85">
        <f>VLOOKUP(R62,' Data_Đường'!$H$7:$R$159,RIGHT(Sheet1!S62)+6,0)</f>
        <v>5720</v>
      </c>
      <c r="Q62" s="18" t="str">
        <f>VLOOKUP(R62,'Lấy tên đường'!$G$7:$H$159,2,0)</f>
        <v>1143-Đoàn Khuê</v>
      </c>
      <c r="R62" s="18" t="s">
        <v>233</v>
      </c>
      <c r="S62" s="18" t="s">
        <v>816</v>
      </c>
      <c r="T62" s="18">
        <v>95</v>
      </c>
      <c r="U62" s="18">
        <v>150</v>
      </c>
    </row>
    <row r="63" spans="1:21" s="5" customFormat="1" ht="17" x14ac:dyDescent="0.2">
      <c r="A63" s="17"/>
      <c r="B63" s="16"/>
      <c r="C63" s="27" t="s">
        <v>561</v>
      </c>
      <c r="D63" s="8"/>
      <c r="E63" s="9"/>
      <c r="F63" s="15"/>
      <c r="H63" s="18"/>
      <c r="I63" s="6"/>
      <c r="J63" s="12"/>
      <c r="K63" s="13"/>
      <c r="M63" s="70" t="s">
        <v>711</v>
      </c>
      <c r="N63" s="76">
        <v>2016</v>
      </c>
      <c r="O63" s="82">
        <v>42139</v>
      </c>
      <c r="P63" s="18"/>
      <c r="Q63" s="18" t="str">
        <f>VLOOKUP(R63,'Lấy tên đường'!$G$7:$H$159,2,0)</f>
        <v>1331-Nguyễn Đình Chiểu</v>
      </c>
      <c r="R63" s="18" t="s">
        <v>400</v>
      </c>
      <c r="S63" s="18" t="s">
        <v>816</v>
      </c>
      <c r="T63" s="18">
        <v>75.5</v>
      </c>
      <c r="U63" s="18">
        <v>150</v>
      </c>
    </row>
    <row r="64" spans="1:21" s="5" customFormat="1" ht="17" x14ac:dyDescent="0.2">
      <c r="A64" s="17"/>
      <c r="B64" s="16"/>
      <c r="C64" s="27" t="s">
        <v>562</v>
      </c>
      <c r="D64" s="8"/>
      <c r="E64" s="9"/>
      <c r="F64" s="15"/>
      <c r="H64" s="18"/>
      <c r="I64" s="6"/>
      <c r="J64" s="12"/>
      <c r="K64" s="13"/>
      <c r="M64" s="70" t="s">
        <v>712</v>
      </c>
      <c r="N64" s="76">
        <v>2020</v>
      </c>
      <c r="O64" s="82">
        <v>43076</v>
      </c>
      <c r="P64" s="85">
        <f>VLOOKUP(R64,' Data_Đường'!$H$7:$R$159,RIGHT(Sheet1!S64)+6,0)</f>
        <v>3500</v>
      </c>
      <c r="Q64" s="18" t="str">
        <f>VLOOKUP(R64,'Lấy tên đường'!$G$7:$H$159,2,0)</f>
        <v>1316-Nước Mặn 5</v>
      </c>
      <c r="R64" s="18" t="s">
        <v>382</v>
      </c>
      <c r="S64" s="18" t="s">
        <v>816</v>
      </c>
      <c r="T64" s="18">
        <v>95</v>
      </c>
      <c r="U64" s="18">
        <v>150</v>
      </c>
    </row>
    <row r="65" spans="1:21" s="5" customFormat="1" ht="17" x14ac:dyDescent="0.2">
      <c r="A65" s="17"/>
      <c r="B65" s="16"/>
      <c r="C65" s="27" t="s">
        <v>563</v>
      </c>
      <c r="D65" s="8"/>
      <c r="E65" s="9"/>
      <c r="F65" s="15"/>
      <c r="H65" s="18"/>
      <c r="I65" s="6"/>
      <c r="J65" s="12"/>
      <c r="K65" s="13"/>
      <c r="M65" s="70" t="s">
        <v>713</v>
      </c>
      <c r="N65" s="76">
        <v>2017</v>
      </c>
      <c r="O65" s="82">
        <v>42473</v>
      </c>
      <c r="P65" s="85">
        <f>VLOOKUP(R65,' Data_Đường'!$H$7:$R$159,RIGHT(Sheet1!S65)+6,0)</f>
        <v>3959.9999999999995</v>
      </c>
      <c r="Q65" s="18" t="str">
        <f>VLOOKUP(R65,'Lấy tên đường'!$G$7:$H$159,2,0)</f>
        <v>1130-Đa Phước 9</v>
      </c>
      <c r="R65" s="18" t="s">
        <v>224</v>
      </c>
      <c r="S65" s="18" t="s">
        <v>816</v>
      </c>
      <c r="T65" s="18">
        <v>103.6</v>
      </c>
      <c r="U65" s="18">
        <v>150</v>
      </c>
    </row>
    <row r="66" spans="1:21" s="5" customFormat="1" ht="17" x14ac:dyDescent="0.2">
      <c r="A66" s="17"/>
      <c r="B66" s="16"/>
      <c r="C66" s="27" t="s">
        <v>564</v>
      </c>
      <c r="D66" s="8"/>
      <c r="E66" s="9"/>
      <c r="F66" s="15"/>
      <c r="H66" s="18"/>
      <c r="I66" s="6"/>
      <c r="J66" s="12"/>
      <c r="K66" s="13"/>
      <c r="M66" s="70" t="s">
        <v>714</v>
      </c>
      <c r="N66" s="76">
        <v>2021</v>
      </c>
      <c r="O66" s="82">
        <v>43083</v>
      </c>
      <c r="P66" s="85">
        <f>VLOOKUP(R66,' Data_Đường'!$H$7:$R$159,RIGHT(Sheet1!S66)+6,0)</f>
        <v>2380</v>
      </c>
      <c r="Q66" s="18" t="str">
        <f>VLOOKUP(R66,'Lấy tên đường'!$G$7:$H$159,2,0)</f>
        <v>1081-Bùi Tá Hán</v>
      </c>
      <c r="R66" s="18" t="s">
        <v>129</v>
      </c>
      <c r="S66" s="18" t="s">
        <v>817</v>
      </c>
      <c r="T66" s="18">
        <v>101</v>
      </c>
      <c r="U66" s="18">
        <v>150</v>
      </c>
    </row>
    <row r="67" spans="1:21" s="5" customFormat="1" ht="17" x14ac:dyDescent="0.2">
      <c r="A67" s="17"/>
      <c r="B67" s="16"/>
      <c r="C67" s="27" t="s">
        <v>564</v>
      </c>
      <c r="D67" s="8"/>
      <c r="E67" s="9"/>
      <c r="F67" s="15"/>
      <c r="H67" s="18"/>
      <c r="I67" s="6"/>
      <c r="J67" s="12"/>
      <c r="K67" s="13"/>
      <c r="M67" s="70" t="s">
        <v>714</v>
      </c>
      <c r="N67" s="76">
        <v>2018</v>
      </c>
      <c r="O67" s="82">
        <v>43105</v>
      </c>
      <c r="P67" s="85">
        <f>VLOOKUP(R67,' Data_Đường'!$H$7:$R$159,RIGHT(Sheet1!S67)+6,0)</f>
        <v>7799.9999999999973</v>
      </c>
      <c r="Q67" s="18" t="str">
        <f>VLOOKUP(R67,'Lấy tên đường'!$G$7:$H$159,2,0)</f>
        <v>1081-Bùi Tá Hán</v>
      </c>
      <c r="R67" s="18" t="s">
        <v>129</v>
      </c>
      <c r="S67" s="18" t="s">
        <v>816</v>
      </c>
      <c r="T67" s="18">
        <v>203.1</v>
      </c>
      <c r="U67" s="18">
        <v>150</v>
      </c>
    </row>
    <row r="68" spans="1:21" s="5" customFormat="1" ht="17" x14ac:dyDescent="0.2">
      <c r="A68" s="17"/>
      <c r="B68" s="16"/>
      <c r="C68" s="27" t="s">
        <v>565</v>
      </c>
      <c r="D68" s="8"/>
      <c r="E68" s="9"/>
      <c r="F68" s="15"/>
      <c r="H68" s="18"/>
      <c r="I68" s="6"/>
      <c r="J68" s="12"/>
      <c r="K68" s="13"/>
      <c r="M68" s="70" t="s">
        <v>715</v>
      </c>
      <c r="N68" s="76">
        <v>2017</v>
      </c>
      <c r="O68" s="82">
        <v>42567</v>
      </c>
      <c r="P68" s="85">
        <f>VLOOKUP(R68,' Data_Đường'!$H$7:$R$159,RIGHT(Sheet1!S68)+6,0)</f>
        <v>3959.9999999999995</v>
      </c>
      <c r="Q68" s="18" t="str">
        <f>VLOOKUP(R68,'Lấy tên đường'!$G$7:$H$159,2,0)</f>
        <v>1253-Mạc Thiên Tích</v>
      </c>
      <c r="R68" s="18" t="s">
        <v>334</v>
      </c>
      <c r="S68" s="18" t="s">
        <v>816</v>
      </c>
      <c r="T68" s="18">
        <v>114</v>
      </c>
      <c r="U68" s="18">
        <v>150</v>
      </c>
    </row>
    <row r="69" spans="1:21" s="5" customFormat="1" ht="17" x14ac:dyDescent="0.2">
      <c r="A69" s="17"/>
      <c r="B69" s="16"/>
      <c r="C69" s="27" t="s">
        <v>566</v>
      </c>
      <c r="D69" s="8"/>
      <c r="E69" s="9"/>
      <c r="F69" s="15"/>
      <c r="H69" s="18"/>
      <c r="I69" s="6"/>
      <c r="J69" s="12"/>
      <c r="K69" s="13"/>
      <c r="M69" s="70" t="s">
        <v>716</v>
      </c>
      <c r="N69" s="76">
        <v>2012</v>
      </c>
      <c r="O69" s="82">
        <v>38247</v>
      </c>
      <c r="P69" s="18"/>
      <c r="Q69" s="18" t="str">
        <f>VLOOKUP(R69,'Lấy tên đường'!$G$7:$H$159,2,0)</f>
        <v>1240-Lê Văn Hiến</v>
      </c>
      <c r="R69" s="18" t="s">
        <v>317</v>
      </c>
      <c r="S69" s="18" t="s">
        <v>816</v>
      </c>
      <c r="T69" s="18">
        <v>300</v>
      </c>
      <c r="U69" s="18">
        <v>150</v>
      </c>
    </row>
    <row r="70" spans="1:21" s="5" customFormat="1" ht="17" x14ac:dyDescent="0.2">
      <c r="A70" s="17"/>
      <c r="B70" s="16"/>
      <c r="C70" s="27" t="s">
        <v>568</v>
      </c>
      <c r="D70" s="8"/>
      <c r="E70" s="9"/>
      <c r="F70" s="15"/>
      <c r="H70" s="18"/>
      <c r="I70" s="6"/>
      <c r="J70" s="12"/>
      <c r="K70" s="13"/>
      <c r="M70" s="70" t="s">
        <v>718</v>
      </c>
      <c r="N70" s="76">
        <v>2015</v>
      </c>
      <c r="O70" s="82">
        <v>41849</v>
      </c>
      <c r="P70" s="18"/>
      <c r="Q70" s="18" t="str">
        <f>VLOOKUP(R70,'Lấy tên đường'!$G$7:$H$159,2,0)</f>
        <v>1202-K20</v>
      </c>
      <c r="R70" s="18" t="s">
        <v>258</v>
      </c>
      <c r="S70" s="18" t="s">
        <v>816</v>
      </c>
      <c r="T70" s="18">
        <v>48.4</v>
      </c>
      <c r="U70" s="18">
        <v>150</v>
      </c>
    </row>
    <row r="71" spans="1:21" s="5" customFormat="1" ht="17" x14ac:dyDescent="0.2">
      <c r="A71" s="17"/>
      <c r="B71" s="16"/>
      <c r="C71" s="27" t="s">
        <v>570</v>
      </c>
      <c r="D71" s="8"/>
      <c r="E71" s="9"/>
      <c r="F71" s="15"/>
      <c r="H71" s="18"/>
      <c r="I71" s="6"/>
      <c r="J71" s="12"/>
      <c r="K71" s="13"/>
      <c r="M71" s="70" t="s">
        <v>720</v>
      </c>
      <c r="N71" s="76">
        <v>2020</v>
      </c>
      <c r="O71" s="82">
        <v>43578</v>
      </c>
      <c r="P71" s="85">
        <f>VLOOKUP(R71,' Data_Đường'!$H$7:$M$159,RIGHT(S71)+1,0)</f>
        <v>20000</v>
      </c>
      <c r="Q71" s="18" t="str">
        <f>VLOOKUP(R71,'Lấy tên đường'!$G$7:$H$159,2,0)</f>
        <v>1530-Mỹ Đa Tây 12</v>
      </c>
      <c r="R71" s="18" t="s">
        <v>555</v>
      </c>
      <c r="S71" s="18" t="s">
        <v>816</v>
      </c>
      <c r="T71" s="18">
        <v>86</v>
      </c>
      <c r="U71" s="18">
        <v>150</v>
      </c>
    </row>
    <row r="72" spans="1:21" s="5" customFormat="1" ht="17" x14ac:dyDescent="0.2">
      <c r="A72" s="17"/>
      <c r="B72" s="16"/>
      <c r="C72" s="27" t="s">
        <v>571</v>
      </c>
      <c r="D72" s="8"/>
      <c r="E72" s="9"/>
      <c r="F72" s="15"/>
      <c r="H72" s="18"/>
      <c r="I72" s="6"/>
      <c r="J72" s="12"/>
      <c r="K72" s="13"/>
      <c r="M72" s="70" t="s">
        <v>721</v>
      </c>
      <c r="N72" s="76">
        <v>2019</v>
      </c>
      <c r="O72" s="82">
        <v>43280</v>
      </c>
      <c r="P72" s="85">
        <f>VLOOKUP(R72,' Data_Đường'!$H$7:$R$159,RIGHT(Sheet1!S72)+6,0)</f>
        <v>9359.9999999999982</v>
      </c>
      <c r="Q72" s="18" t="str">
        <f>VLOOKUP(R72,'Lấy tên đường'!$G$7:$H$159,2,0)</f>
        <v>1361-Phạm Kiệt</v>
      </c>
      <c r="R72" s="18" t="s">
        <v>428</v>
      </c>
      <c r="S72" s="18" t="s">
        <v>816</v>
      </c>
      <c r="T72" s="18">
        <v>102</v>
      </c>
      <c r="U72" s="18">
        <v>150</v>
      </c>
    </row>
    <row r="73" spans="1:21" s="5" customFormat="1" ht="17" x14ac:dyDescent="0.2">
      <c r="A73" s="17"/>
      <c r="B73" s="16"/>
      <c r="C73" s="27" t="s">
        <v>572</v>
      </c>
      <c r="D73" s="8"/>
      <c r="E73" s="9"/>
      <c r="F73" s="15"/>
      <c r="H73" s="18"/>
      <c r="I73" s="6"/>
      <c r="J73" s="12"/>
      <c r="K73" s="13"/>
      <c r="M73" s="70" t="s">
        <v>722</v>
      </c>
      <c r="N73" s="76">
        <v>2017</v>
      </c>
      <c r="O73" s="82">
        <v>42251</v>
      </c>
      <c r="P73" s="85">
        <f>VLOOKUP(R73,' Data_Đường'!$H$7:$R$159,RIGHT(Sheet1!S73)+6,0)</f>
        <v>2380</v>
      </c>
      <c r="Q73" s="18" t="str">
        <f>VLOOKUP(R73,'Lấy tên đường'!$G$7:$H$159,2,0)</f>
        <v>1081-Bùi Tá Hán</v>
      </c>
      <c r="R73" s="18" t="s">
        <v>129</v>
      </c>
      <c r="S73" s="18" t="s">
        <v>817</v>
      </c>
      <c r="T73" s="18">
        <v>150</v>
      </c>
      <c r="U73" s="18">
        <v>150</v>
      </c>
    </row>
    <row r="74" spans="1:21" s="5" customFormat="1" ht="17" x14ac:dyDescent="0.2">
      <c r="A74" s="17"/>
      <c r="B74" s="16"/>
      <c r="C74" s="27" t="s">
        <v>573</v>
      </c>
      <c r="D74" s="8"/>
      <c r="E74" s="9"/>
      <c r="F74" s="15"/>
      <c r="H74" s="18"/>
      <c r="I74" s="6"/>
      <c r="J74" s="12"/>
      <c r="K74" s="13"/>
      <c r="M74" s="70" t="s">
        <v>723</v>
      </c>
      <c r="N74" s="76">
        <v>2018</v>
      </c>
      <c r="O74" s="82">
        <v>40400</v>
      </c>
      <c r="P74" s="85">
        <f>VLOOKUP(R74,' Data_Đường'!$H$7:$R$159,RIGHT(Sheet1!S74)+6,0)</f>
        <v>9359.9999999999982</v>
      </c>
      <c r="Q74" s="18" t="str">
        <f>VLOOKUP(R74,'Lấy tên đường'!$G$7:$H$159,2,0)</f>
        <v>1240-Lê Văn Hiến</v>
      </c>
      <c r="R74" s="18" t="s">
        <v>317</v>
      </c>
      <c r="S74" s="18" t="s">
        <v>816</v>
      </c>
      <c r="T74" s="18">
        <v>257.60000000000002</v>
      </c>
      <c r="U74" s="18">
        <v>150</v>
      </c>
    </row>
    <row r="75" spans="1:21" s="5" customFormat="1" ht="17" x14ac:dyDescent="0.2">
      <c r="A75" s="17"/>
      <c r="B75" s="16"/>
      <c r="C75" s="27" t="s">
        <v>573</v>
      </c>
      <c r="D75" s="8"/>
      <c r="E75" s="9"/>
      <c r="F75" s="15"/>
      <c r="H75" s="18"/>
      <c r="I75" s="6"/>
      <c r="J75" s="12"/>
      <c r="K75" s="13"/>
      <c r="M75" s="70" t="s">
        <v>723</v>
      </c>
      <c r="N75" s="76">
        <v>2018</v>
      </c>
      <c r="O75" s="82">
        <v>41603</v>
      </c>
      <c r="P75" s="85">
        <f>VLOOKUP(R75,' Data_Đường'!$H$7:$R$159,RIGHT(Sheet1!S75)+6,0)</f>
        <v>9359.9999999999982</v>
      </c>
      <c r="Q75" s="18" t="str">
        <f>VLOOKUP(R75,'Lấy tên đường'!$G$7:$H$159,2,0)</f>
        <v>1240-Lê Văn Hiến</v>
      </c>
      <c r="R75" s="18" t="s">
        <v>317</v>
      </c>
      <c r="S75" s="18" t="s">
        <v>816</v>
      </c>
      <c r="T75" s="18">
        <v>243.8</v>
      </c>
      <c r="U75" s="18">
        <v>150</v>
      </c>
    </row>
    <row r="76" spans="1:21" s="5" customFormat="1" ht="17" x14ac:dyDescent="0.2">
      <c r="A76" s="17"/>
      <c r="B76" s="16"/>
      <c r="C76" s="27" t="s">
        <v>574</v>
      </c>
      <c r="D76" s="8"/>
      <c r="E76" s="9"/>
      <c r="F76" s="15"/>
      <c r="H76" s="18"/>
      <c r="I76" s="6"/>
      <c r="J76" s="12"/>
      <c r="K76" s="13"/>
      <c r="M76" s="70" t="s">
        <v>724</v>
      </c>
      <c r="N76" s="76">
        <v>2016</v>
      </c>
      <c r="O76" s="82">
        <v>40970</v>
      </c>
      <c r="P76" s="18"/>
      <c r="Q76" s="18" t="str">
        <f>VLOOKUP(R76,'Lấy tên đường'!$G$7:$H$159,2,0)</f>
        <v>1081-Bùi Tá Hán</v>
      </c>
      <c r="R76" s="18" t="s">
        <v>129</v>
      </c>
      <c r="S76" s="18" t="s">
        <v>817</v>
      </c>
      <c r="T76" s="18">
        <v>152.19999999999999</v>
      </c>
      <c r="U76" s="18">
        <v>150</v>
      </c>
    </row>
    <row r="77" spans="1:21" s="5" customFormat="1" ht="17" x14ac:dyDescent="0.2">
      <c r="A77" s="17"/>
      <c r="B77" s="16"/>
      <c r="C77" s="27" t="s">
        <v>575</v>
      </c>
      <c r="D77" s="8"/>
      <c r="E77" s="9"/>
      <c r="F77" s="15"/>
      <c r="H77" s="18"/>
      <c r="I77" s="6"/>
      <c r="J77" s="12"/>
      <c r="K77" s="13"/>
      <c r="M77" s="70" t="s">
        <v>725</v>
      </c>
      <c r="N77" s="76">
        <v>2014</v>
      </c>
      <c r="O77" s="82">
        <v>41403</v>
      </c>
      <c r="P77" s="18"/>
      <c r="Q77" s="18" t="str">
        <f>VLOOKUP(R77,'Lấy tên đường'!$G$7:$H$159,2,0)</f>
        <v>1362-Phạm Khiêm Ích</v>
      </c>
      <c r="R77" s="18" t="s">
        <v>431</v>
      </c>
      <c r="S77" s="18" t="s">
        <v>816</v>
      </c>
      <c r="T77" s="18">
        <v>100</v>
      </c>
      <c r="U77" s="18">
        <v>150</v>
      </c>
    </row>
    <row r="78" spans="1:21" s="5" customFormat="1" ht="17" x14ac:dyDescent="0.2">
      <c r="A78" s="17"/>
      <c r="B78" s="16"/>
      <c r="C78" s="27" t="s">
        <v>576</v>
      </c>
      <c r="D78" s="8"/>
      <c r="E78" s="9"/>
      <c r="F78" s="15"/>
      <c r="H78" s="18"/>
      <c r="I78" s="6"/>
      <c r="J78" s="12"/>
      <c r="K78" s="13"/>
      <c r="M78" s="70" t="s">
        <v>726</v>
      </c>
      <c r="N78" s="76">
        <v>2021</v>
      </c>
      <c r="O78" s="82">
        <v>44286</v>
      </c>
      <c r="P78" s="85">
        <f>VLOOKUP(R78,' Data_Đường'!$H$7:$M$159,RIGHT(S78)+1,0)</f>
        <v>14440</v>
      </c>
      <c r="Q78" s="18" t="str">
        <f>VLOOKUP(R78,'Lấy tên đường'!$G$7:$H$159,2,0)</f>
        <v>1142-Đinh Gia Khánh</v>
      </c>
      <c r="R78" s="18" t="s">
        <v>230</v>
      </c>
      <c r="S78" s="18" t="s">
        <v>816</v>
      </c>
      <c r="T78" s="18">
        <v>100</v>
      </c>
      <c r="U78" s="18">
        <v>150</v>
      </c>
    </row>
    <row r="79" spans="1:21" s="5" customFormat="1" ht="17" x14ac:dyDescent="0.2">
      <c r="A79" s="17"/>
      <c r="B79" s="16"/>
      <c r="C79" s="27" t="s">
        <v>579</v>
      </c>
      <c r="D79" s="8"/>
      <c r="E79" s="9"/>
      <c r="F79" s="15"/>
      <c r="H79" s="18"/>
      <c r="I79" s="6"/>
      <c r="J79" s="12"/>
      <c r="K79" s="13"/>
      <c r="M79" s="70" t="s">
        <v>729</v>
      </c>
      <c r="N79" s="76">
        <v>2015</v>
      </c>
      <c r="O79" s="82">
        <v>41899</v>
      </c>
      <c r="P79" s="18"/>
      <c r="Q79" s="18" t="str">
        <f>VLOOKUP(R79,'Lấy tên đường'!$G$7:$H$159,2,0)</f>
        <v>1320-Nghiêm Xuân Yêm</v>
      </c>
      <c r="R79" s="18" t="s">
        <v>395</v>
      </c>
      <c r="S79" s="18" t="s">
        <v>816</v>
      </c>
      <c r="T79" s="18">
        <v>100</v>
      </c>
      <c r="U79" s="18">
        <v>150</v>
      </c>
    </row>
    <row r="80" spans="1:21" s="5" customFormat="1" ht="17" x14ac:dyDescent="0.2">
      <c r="A80" s="17"/>
      <c r="B80" s="16"/>
      <c r="C80" s="27" t="s">
        <v>580</v>
      </c>
      <c r="D80" s="8"/>
      <c r="E80" s="9"/>
      <c r="F80" s="15"/>
      <c r="H80" s="18"/>
      <c r="I80" s="6"/>
      <c r="J80" s="12"/>
      <c r="K80" s="13"/>
      <c r="M80" s="70" t="s">
        <v>730</v>
      </c>
      <c r="N80" s="76">
        <v>2020</v>
      </c>
      <c r="O80" s="82">
        <v>43650</v>
      </c>
      <c r="P80" s="85">
        <f>VLOOKUP(R80,' Data_Đường'!$H$7:$M$159,RIGHT(S80)+1,0)</f>
        <v>26760</v>
      </c>
      <c r="Q80" s="18" t="str">
        <f>VLOOKUP(R80,'Lấy tên đường'!$G$7:$H$159,2,0)</f>
        <v>1143-Đoàn Khuê</v>
      </c>
      <c r="R80" s="18" t="s">
        <v>233</v>
      </c>
      <c r="S80" s="18" t="s">
        <v>816</v>
      </c>
      <c r="T80" s="18">
        <v>95</v>
      </c>
      <c r="U80" s="18">
        <v>150</v>
      </c>
    </row>
    <row r="81" spans="1:21" s="5" customFormat="1" ht="17" x14ac:dyDescent="0.2">
      <c r="A81" s="17"/>
      <c r="B81" s="16"/>
      <c r="C81" s="27" t="s">
        <v>582</v>
      </c>
      <c r="D81" s="8"/>
      <c r="E81" s="9"/>
      <c r="F81" s="15"/>
      <c r="H81" s="18"/>
      <c r="I81" s="6"/>
      <c r="J81" s="12"/>
      <c r="K81" s="13"/>
      <c r="M81" s="70" t="s">
        <v>732</v>
      </c>
      <c r="N81" s="76">
        <v>2021</v>
      </c>
      <c r="O81" s="82">
        <v>44229</v>
      </c>
      <c r="P81" s="85">
        <f>VLOOKUP(R81,' Data_Đường'!$H$7:$M$159,RIGHT(S81)+1,0)</f>
        <v>26000</v>
      </c>
      <c r="Q81" s="18" t="str">
        <f>VLOOKUP(R81,'Lấy tên đường'!$G$7:$H$159,2,0)</f>
        <v>1365-Phạm Tuấn Tài</v>
      </c>
      <c r="R81" s="18" t="s">
        <v>435</v>
      </c>
      <c r="S81" s="18" t="s">
        <v>816</v>
      </c>
      <c r="T81" s="18">
        <v>100</v>
      </c>
      <c r="U81" s="18">
        <v>150</v>
      </c>
    </row>
    <row r="82" spans="1:21" s="5" customFormat="1" ht="17" x14ac:dyDescent="0.2">
      <c r="A82" s="17"/>
      <c r="B82" s="16"/>
      <c r="C82" s="27" t="s">
        <v>584</v>
      </c>
      <c r="D82" s="8"/>
      <c r="E82" s="9"/>
      <c r="F82" s="15"/>
      <c r="H82" s="18"/>
      <c r="I82" s="6"/>
      <c r="J82" s="12"/>
      <c r="K82" s="13"/>
      <c r="M82" s="70" t="s">
        <v>734</v>
      </c>
      <c r="N82" s="76">
        <v>2019</v>
      </c>
      <c r="O82" s="82">
        <v>43441</v>
      </c>
      <c r="P82" s="85">
        <f>VLOOKUP(R82,' Data_Đường'!$H$7:$R$159,RIGHT(Sheet1!S82)+6,0)</f>
        <v>5720</v>
      </c>
      <c r="Q82" s="18" t="str">
        <f>VLOOKUP(R82,'Lấy tên đường'!$G$7:$H$159,2,0)</f>
        <v>1143-Đoàn Khuê</v>
      </c>
      <c r="R82" s="18" t="s">
        <v>233</v>
      </c>
      <c r="S82" s="18" t="s">
        <v>816</v>
      </c>
      <c r="T82" s="18">
        <v>95</v>
      </c>
      <c r="U82" s="18">
        <v>150</v>
      </c>
    </row>
    <row r="83" spans="1:21" s="5" customFormat="1" ht="17" x14ac:dyDescent="0.2">
      <c r="A83" s="17"/>
      <c r="B83" s="16"/>
      <c r="C83" s="27" t="s">
        <v>585</v>
      </c>
      <c r="D83" s="8"/>
      <c r="E83" s="9"/>
      <c r="F83" s="15"/>
      <c r="H83" s="18"/>
      <c r="I83" s="6"/>
      <c r="J83" s="12"/>
      <c r="K83" s="13"/>
      <c r="M83" s="70" t="s">
        <v>735</v>
      </c>
      <c r="N83" s="76">
        <v>2017</v>
      </c>
      <c r="O83" s="82">
        <v>42577</v>
      </c>
      <c r="P83" s="85">
        <f>VLOOKUP(R83,' Data_Đường'!$H$7:$R$159,RIGHT(Sheet1!S83)+6,0)</f>
        <v>4399.9999999999991</v>
      </c>
      <c r="Q83" s="18" t="str">
        <f>VLOOKUP(R83,'Lấy tên đường'!$G$7:$H$159,2,0)</f>
        <v>1060-Anh Thơ</v>
      </c>
      <c r="R83" s="18" t="s">
        <v>126</v>
      </c>
      <c r="S83" s="18" t="s">
        <v>816</v>
      </c>
      <c r="T83" s="18">
        <v>300</v>
      </c>
      <c r="U83" s="18">
        <v>150</v>
      </c>
    </row>
    <row r="84" spans="1:21" s="5" customFormat="1" ht="17" x14ac:dyDescent="0.2">
      <c r="A84" s="17"/>
      <c r="B84" s="16"/>
      <c r="C84" s="27" t="s">
        <v>586</v>
      </c>
      <c r="D84" s="8"/>
      <c r="E84" s="9"/>
      <c r="F84" s="15"/>
      <c r="H84" s="18"/>
      <c r="I84" s="6"/>
      <c r="J84" s="12"/>
      <c r="K84" s="13"/>
      <c r="M84" s="70" t="s">
        <v>736</v>
      </c>
      <c r="N84" s="76">
        <v>2012</v>
      </c>
      <c r="O84" s="82">
        <v>39304</v>
      </c>
      <c r="P84" s="18"/>
      <c r="Q84" s="18" t="str">
        <f>VLOOKUP(R84,'Lấy tên đường'!$G$7:$H$159,2,0)</f>
        <v>1467-Võ Nguyên Giáp</v>
      </c>
      <c r="R84" s="18" t="s">
        <v>473</v>
      </c>
      <c r="S84" s="18" t="s">
        <v>816</v>
      </c>
      <c r="T84" s="18">
        <v>140</v>
      </c>
      <c r="U84" s="18">
        <v>150</v>
      </c>
    </row>
    <row r="85" spans="1:21" s="5" customFormat="1" ht="17" x14ac:dyDescent="0.2">
      <c r="A85" s="17"/>
      <c r="B85" s="16"/>
      <c r="C85" s="27" t="s">
        <v>587</v>
      </c>
      <c r="D85" s="8"/>
      <c r="E85" s="9"/>
      <c r="F85" s="15"/>
      <c r="H85" s="18"/>
      <c r="I85" s="6"/>
      <c r="J85" s="12"/>
      <c r="K85" s="13"/>
      <c r="M85" s="70" t="s">
        <v>737</v>
      </c>
      <c r="N85" s="76">
        <v>2012</v>
      </c>
      <c r="O85" s="82">
        <v>39304</v>
      </c>
      <c r="P85" s="18"/>
      <c r="Q85" s="18" t="str">
        <f>VLOOKUP(R85,'Lấy tên đường'!$G$7:$H$159,2,0)</f>
        <v>1467-Võ Nguyên Giáp</v>
      </c>
      <c r="R85" s="18" t="s">
        <v>473</v>
      </c>
      <c r="S85" s="18" t="s">
        <v>816</v>
      </c>
      <c r="T85" s="18">
        <v>140</v>
      </c>
      <c r="U85" s="18">
        <v>150</v>
      </c>
    </row>
    <row r="86" spans="1:21" s="5" customFormat="1" ht="17" x14ac:dyDescent="0.2">
      <c r="A86" s="17"/>
      <c r="B86" s="16"/>
      <c r="C86" s="27" t="s">
        <v>588</v>
      </c>
      <c r="D86" s="8"/>
      <c r="E86" s="9"/>
      <c r="F86" s="15"/>
      <c r="H86" s="18"/>
      <c r="I86" s="6"/>
      <c r="J86" s="12"/>
      <c r="K86" s="13"/>
      <c r="M86" s="70" t="s">
        <v>738</v>
      </c>
      <c r="N86" s="76">
        <v>2017</v>
      </c>
      <c r="O86" s="82">
        <v>42425</v>
      </c>
      <c r="P86" s="85">
        <f>VLOOKUP(R86,' Data_Đường'!$H$7:$R$159,RIGHT(Sheet1!S86)+6,0)</f>
        <v>9360</v>
      </c>
      <c r="Q86" s="18" t="str">
        <f>VLOOKUP(R86,'Lấy tên đường'!$G$7:$H$159,2,0)</f>
        <v>1474-Vũ Mộng Nguyên</v>
      </c>
      <c r="R86" s="18" t="s">
        <v>479</v>
      </c>
      <c r="S86" s="18" t="s">
        <v>816</v>
      </c>
      <c r="T86" s="18">
        <v>100</v>
      </c>
      <c r="U86" s="18">
        <v>150</v>
      </c>
    </row>
    <row r="87" spans="1:21" s="5" customFormat="1" ht="17" x14ac:dyDescent="0.2">
      <c r="A87" s="17"/>
      <c r="B87" s="16"/>
      <c r="C87" s="27" t="s">
        <v>589</v>
      </c>
      <c r="D87" s="8"/>
      <c r="E87" s="9"/>
      <c r="F87" s="15"/>
      <c r="H87" s="18"/>
      <c r="I87" s="6"/>
      <c r="J87" s="12"/>
      <c r="K87" s="13"/>
      <c r="M87" s="70" t="s">
        <v>739</v>
      </c>
      <c r="N87" s="76">
        <v>2019</v>
      </c>
      <c r="O87" s="82">
        <v>40613</v>
      </c>
      <c r="P87" s="85">
        <f>VLOOKUP(R87,' Data_Đường'!$H$7:$R$159,RIGHT(Sheet1!S87)+6,0)</f>
        <v>5720</v>
      </c>
      <c r="Q87" s="18" t="str">
        <f>VLOOKUP(R87,'Lấy tên đường'!$G$7:$H$159,2,0)</f>
        <v>1143-Đoàn Khuê</v>
      </c>
      <c r="R87" s="18" t="s">
        <v>233</v>
      </c>
      <c r="S87" s="18" t="s">
        <v>816</v>
      </c>
      <c r="T87" s="18">
        <v>125</v>
      </c>
      <c r="U87" s="18">
        <v>150</v>
      </c>
    </row>
    <row r="88" spans="1:21" s="5" customFormat="1" ht="17" x14ac:dyDescent="0.2">
      <c r="A88" s="17"/>
      <c r="B88" s="16"/>
      <c r="C88" s="27" t="s">
        <v>590</v>
      </c>
      <c r="D88" s="8"/>
      <c r="E88" s="9"/>
      <c r="F88" s="15"/>
      <c r="H88" s="18"/>
      <c r="I88" s="6"/>
      <c r="J88" s="12"/>
      <c r="K88" s="13"/>
      <c r="M88" s="70" t="s">
        <v>740</v>
      </c>
      <c r="N88" s="76">
        <v>2019</v>
      </c>
      <c r="O88" s="82">
        <v>43224</v>
      </c>
      <c r="P88" s="85">
        <f>VLOOKUP(R88,' Data_Đường'!$H$7:$R$159,RIGHT(Sheet1!S88)+6,0)</f>
        <v>8424</v>
      </c>
      <c r="Q88" s="18" t="str">
        <f>VLOOKUP(R88,'Lấy tên đường'!$G$7:$H$159,2,0)</f>
        <v>1222-Khuê Mỹ Đông 9</v>
      </c>
      <c r="R88" s="18" t="s">
        <v>293</v>
      </c>
      <c r="S88" s="18" t="s">
        <v>816</v>
      </c>
      <c r="T88" s="18">
        <v>102</v>
      </c>
      <c r="U88" s="18">
        <v>150</v>
      </c>
    </row>
    <row r="89" spans="1:21" s="5" customFormat="1" ht="17" x14ac:dyDescent="0.2">
      <c r="A89" s="17"/>
      <c r="B89" s="16"/>
      <c r="C89" s="27" t="s">
        <v>591</v>
      </c>
      <c r="D89" s="8"/>
      <c r="E89" s="9"/>
      <c r="F89" s="15"/>
      <c r="H89" s="18"/>
      <c r="I89" s="6"/>
      <c r="J89" s="12"/>
      <c r="K89" s="13"/>
      <c r="M89" s="70" t="s">
        <v>741</v>
      </c>
      <c r="N89" s="76">
        <v>2019</v>
      </c>
      <c r="O89" s="82">
        <v>43150</v>
      </c>
      <c r="P89" s="85">
        <f>VLOOKUP(R89,' Data_Đường'!$H$7:$R$159,RIGHT(Sheet1!S89)+6,0)</f>
        <v>3200</v>
      </c>
      <c r="Q89" s="18" t="str">
        <f>VLOOKUP(R89,'Lấy tên đường'!$G$7:$H$159,2,0)</f>
        <v>1529-Mỹ Đa Tây 11</v>
      </c>
      <c r="R89" s="18" t="s">
        <v>551</v>
      </c>
      <c r="S89" s="18" t="s">
        <v>816</v>
      </c>
      <c r="T89" s="18">
        <v>85</v>
      </c>
      <c r="U89" s="18">
        <v>150</v>
      </c>
    </row>
    <row r="90" spans="1:21" s="5" customFormat="1" ht="17" x14ac:dyDescent="0.2">
      <c r="A90" s="17"/>
      <c r="B90" s="16"/>
      <c r="C90" s="27" t="s">
        <v>592</v>
      </c>
      <c r="D90" s="8"/>
      <c r="E90" s="9"/>
      <c r="F90" s="15"/>
      <c r="H90" s="18"/>
      <c r="I90" s="6"/>
      <c r="J90" s="12"/>
      <c r="K90" s="13"/>
      <c r="M90" s="70" t="s">
        <v>742</v>
      </c>
      <c r="N90" s="76">
        <v>2018</v>
      </c>
      <c r="O90" s="82">
        <v>40567</v>
      </c>
      <c r="P90" s="85">
        <f>VLOOKUP(R90,' Data_Đường'!$H$7:$R$159,RIGHT(Sheet1!S90)+6,0)</f>
        <v>4399.9999999999991</v>
      </c>
      <c r="Q90" s="18" t="str">
        <f>VLOOKUP(R90,'Lấy tên đường'!$G$7:$H$159,2,0)</f>
        <v>1331-Nguyễn Đình Chiểu</v>
      </c>
      <c r="R90" s="18" t="s">
        <v>398</v>
      </c>
      <c r="S90" s="18" t="s">
        <v>816</v>
      </c>
      <c r="T90" s="18">
        <v>107.5</v>
      </c>
      <c r="U90" s="18">
        <v>150</v>
      </c>
    </row>
    <row r="91" spans="1:21" s="5" customFormat="1" ht="17" x14ac:dyDescent="0.2">
      <c r="A91" s="17"/>
      <c r="B91" s="16"/>
      <c r="C91" s="27" t="s">
        <v>593</v>
      </c>
      <c r="D91" s="8"/>
      <c r="E91" s="9"/>
      <c r="F91" s="15"/>
      <c r="H91" s="18"/>
      <c r="I91" s="6"/>
      <c r="J91" s="12"/>
      <c r="K91" s="13"/>
      <c r="M91" s="70" t="s">
        <v>743</v>
      </c>
      <c r="N91" s="76">
        <v>2012</v>
      </c>
      <c r="O91" s="82">
        <v>40603</v>
      </c>
      <c r="P91" s="18"/>
      <c r="Q91" s="18" t="str">
        <f>VLOOKUP(R91,'Lấy tên đường'!$G$7:$H$159,2,0)</f>
        <v>1316-Nước Mặn 5</v>
      </c>
      <c r="R91" s="18" t="s">
        <v>382</v>
      </c>
      <c r="S91" s="18" t="s">
        <v>816</v>
      </c>
      <c r="T91" s="18">
        <v>95</v>
      </c>
      <c r="U91" s="18">
        <v>150</v>
      </c>
    </row>
    <row r="92" spans="1:21" s="5" customFormat="1" ht="17" x14ac:dyDescent="0.2">
      <c r="A92" s="17"/>
      <c r="B92" s="16"/>
      <c r="C92" s="27" t="s">
        <v>595</v>
      </c>
      <c r="D92" s="8"/>
      <c r="E92" s="9"/>
      <c r="F92" s="15"/>
      <c r="H92" s="18"/>
      <c r="I92" s="6"/>
      <c r="J92" s="12"/>
      <c r="K92" s="13"/>
      <c r="M92" s="70" t="s">
        <v>745</v>
      </c>
      <c r="N92" s="76">
        <v>2021</v>
      </c>
      <c r="O92" s="82">
        <v>43931</v>
      </c>
      <c r="P92" s="85">
        <f>VLOOKUP(R92,' Data_Đường'!$H$7:$M$159,RIGHT(S92)+1,0)</f>
        <v>14460</v>
      </c>
      <c r="Q92" s="18" t="str">
        <f>VLOOKUP(R92,'Lấy tên đường'!$G$7:$H$159,2,0)</f>
        <v>1531-Đa Mặn 15</v>
      </c>
      <c r="R92" s="18" t="s">
        <v>540</v>
      </c>
      <c r="S92" s="18" t="s">
        <v>816</v>
      </c>
      <c r="T92" s="18">
        <v>91</v>
      </c>
      <c r="U92" s="18">
        <v>150</v>
      </c>
    </row>
    <row r="93" spans="1:21" s="5" customFormat="1" ht="17" x14ac:dyDescent="0.2">
      <c r="A93" s="17"/>
      <c r="B93" s="16"/>
      <c r="C93" s="27" t="s">
        <v>597</v>
      </c>
      <c r="D93" s="8"/>
      <c r="E93" s="9"/>
      <c r="F93" s="15"/>
      <c r="H93" s="18"/>
      <c r="I93" s="6"/>
      <c r="J93" s="12"/>
      <c r="K93" s="13"/>
      <c r="M93" s="70" t="s">
        <v>747</v>
      </c>
      <c r="N93" s="76">
        <v>2018</v>
      </c>
      <c r="O93" s="82">
        <v>43042</v>
      </c>
      <c r="P93" s="85">
        <f>VLOOKUP(R93,' Data_Đường'!$H$7:$R$159,RIGHT(Sheet1!S93)+6,0)</f>
        <v>8580</v>
      </c>
      <c r="Q93" s="18" t="str">
        <f>VLOOKUP(R93,'Lấy tên đường'!$G$7:$H$159,2,0)</f>
        <v>1216-Khuê Mỹ Đông 3</v>
      </c>
      <c r="R93" s="18" t="s">
        <v>271</v>
      </c>
      <c r="S93" s="18" t="s">
        <v>816</v>
      </c>
      <c r="T93" s="18">
        <v>102</v>
      </c>
      <c r="U93" s="18">
        <v>150</v>
      </c>
    </row>
    <row r="94" spans="1:21" s="5" customFormat="1" ht="17" x14ac:dyDescent="0.2">
      <c r="A94" s="17"/>
      <c r="B94" s="16"/>
      <c r="C94" s="27" t="s">
        <v>597</v>
      </c>
      <c r="D94" s="8"/>
      <c r="E94" s="9"/>
      <c r="F94" s="15"/>
      <c r="H94" s="18"/>
      <c r="I94" s="6"/>
      <c r="J94" s="12"/>
      <c r="K94" s="13"/>
      <c r="M94" s="70" t="s">
        <v>747</v>
      </c>
      <c r="N94" s="76">
        <v>2018</v>
      </c>
      <c r="O94" s="82">
        <v>43042</v>
      </c>
      <c r="P94" s="85">
        <f>VLOOKUP(R94,' Data_Đường'!$H$7:$R$159,RIGHT(Sheet1!S94)+6,0)</f>
        <v>8580</v>
      </c>
      <c r="Q94" s="18" t="str">
        <f>VLOOKUP(R94,'Lấy tên đường'!$G$7:$H$159,2,0)</f>
        <v>1216-Khuê Mỹ Đông 3</v>
      </c>
      <c r="R94" s="18" t="s">
        <v>271</v>
      </c>
      <c r="S94" s="18" t="s">
        <v>816</v>
      </c>
      <c r="T94" s="18">
        <v>102</v>
      </c>
      <c r="U94" s="18">
        <v>150</v>
      </c>
    </row>
    <row r="95" spans="1:21" s="5" customFormat="1" ht="17" x14ac:dyDescent="0.2">
      <c r="A95" s="17"/>
      <c r="B95" s="16"/>
      <c r="C95" s="27" t="s">
        <v>598</v>
      </c>
      <c r="D95" s="8"/>
      <c r="E95" s="9"/>
      <c r="F95" s="15"/>
      <c r="H95" s="18"/>
      <c r="I95" s="6"/>
      <c r="J95" s="12"/>
      <c r="K95" s="13"/>
      <c r="M95" s="70" t="s">
        <v>748</v>
      </c>
      <c r="N95" s="76">
        <v>2020</v>
      </c>
      <c r="O95" s="82">
        <v>43248</v>
      </c>
      <c r="P95" s="85">
        <f>VLOOKUP(R95,' Data_Đường'!$H$7:$R$159,RIGHT(Sheet1!S95)+6,0)</f>
        <v>5720</v>
      </c>
      <c r="Q95" s="18" t="str">
        <f>VLOOKUP(R95,'Lấy tên đường'!$G$7:$H$159,2,0)</f>
        <v>1143-Đoàn Khuê</v>
      </c>
      <c r="R95" s="18" t="s">
        <v>233</v>
      </c>
      <c r="S95" s="18" t="s">
        <v>816</v>
      </c>
      <c r="T95" s="18">
        <v>100</v>
      </c>
      <c r="U95" s="18">
        <v>150</v>
      </c>
    </row>
    <row r="96" spans="1:21" s="5" customFormat="1" ht="17" x14ac:dyDescent="0.2">
      <c r="A96" s="17"/>
      <c r="B96" s="16"/>
      <c r="C96" s="68" t="s">
        <v>600</v>
      </c>
      <c r="D96" s="8"/>
      <c r="E96" s="9"/>
      <c r="F96" s="15"/>
      <c r="H96" s="18"/>
      <c r="I96" s="6"/>
      <c r="J96" s="12"/>
      <c r="K96" s="13"/>
      <c r="M96" s="74" t="s">
        <v>750</v>
      </c>
      <c r="N96" s="76" t="s">
        <v>802</v>
      </c>
      <c r="O96" s="82">
        <v>42606</v>
      </c>
      <c r="P96" s="85">
        <f>VLOOKUP(R96,' Data_Đường'!$H$7:$R$159,RIGHT(Sheet1!S96)+6,0)</f>
        <v>5720</v>
      </c>
      <c r="Q96" s="18" t="str">
        <f>VLOOKUP(R96,'Lấy tên đường'!$G$7:$H$159,2,0)</f>
        <v>1365-Phạm Tuấn Tài</v>
      </c>
      <c r="R96" s="18" t="s">
        <v>435</v>
      </c>
      <c r="S96" s="18" t="s">
        <v>816</v>
      </c>
      <c r="T96" s="18">
        <v>126.4</v>
      </c>
      <c r="U96" s="18">
        <v>150</v>
      </c>
    </row>
    <row r="97" spans="1:21" s="5" customFormat="1" ht="17" x14ac:dyDescent="0.2">
      <c r="A97" s="17"/>
      <c r="B97" s="16"/>
      <c r="C97" s="68" t="s">
        <v>600</v>
      </c>
      <c r="D97" s="8"/>
      <c r="E97" s="9"/>
      <c r="F97" s="15"/>
      <c r="H97" s="18"/>
      <c r="I97" s="6"/>
      <c r="J97" s="12"/>
      <c r="K97" s="13"/>
      <c r="M97" s="74" t="s">
        <v>750</v>
      </c>
      <c r="N97" s="76" t="s">
        <v>803</v>
      </c>
      <c r="O97" s="82">
        <v>42494</v>
      </c>
      <c r="P97" s="85">
        <f>VLOOKUP(R97,' Data_Đường'!$H$7:$R$159,RIGHT(Sheet1!S97)+6,0)</f>
        <v>5720</v>
      </c>
      <c r="Q97" s="18" t="str">
        <f>VLOOKUP(R97,'Lấy tên đường'!$G$7:$H$159,2,0)</f>
        <v>1365-Phạm Tuấn Tài</v>
      </c>
      <c r="R97" s="18" t="s">
        <v>435</v>
      </c>
      <c r="S97" s="18" t="s">
        <v>816</v>
      </c>
      <c r="T97" s="18">
        <v>129</v>
      </c>
      <c r="U97" s="18">
        <v>150</v>
      </c>
    </row>
    <row r="98" spans="1:21" s="5" customFormat="1" ht="17" x14ac:dyDescent="0.2">
      <c r="A98" s="17"/>
      <c r="B98" s="16"/>
      <c r="C98" s="68" t="s">
        <v>601</v>
      </c>
      <c r="D98" s="8"/>
      <c r="E98" s="9"/>
      <c r="F98" s="15"/>
      <c r="H98" s="18"/>
      <c r="I98" s="6"/>
      <c r="J98" s="12"/>
      <c r="K98" s="13"/>
      <c r="M98" s="74" t="s">
        <v>751</v>
      </c>
      <c r="N98" s="76" t="s">
        <v>804</v>
      </c>
      <c r="O98" s="82">
        <v>42986</v>
      </c>
      <c r="P98" s="85">
        <f>VLOOKUP(R98,' Data_Đường'!$H$7:$R$159,RIGHT(Sheet1!S98)+6,0)</f>
        <v>2879.9999999999995</v>
      </c>
      <c r="Q98" s="18" t="str">
        <f>VLOOKUP(R98,'Lấy tên đường'!$G$7:$H$159,2,0)</f>
        <v>1331-Nguyễn Đình Chiểu</v>
      </c>
      <c r="R98" s="18" t="s">
        <v>400</v>
      </c>
      <c r="S98" s="18" t="s">
        <v>816</v>
      </c>
      <c r="T98" s="18">
        <v>66.3</v>
      </c>
      <c r="U98" s="18">
        <v>150</v>
      </c>
    </row>
    <row r="99" spans="1:21" s="5" customFormat="1" ht="17" x14ac:dyDescent="0.2">
      <c r="A99" s="17"/>
      <c r="B99" s="16"/>
      <c r="C99" s="68" t="s">
        <v>601</v>
      </c>
      <c r="D99" s="8"/>
      <c r="E99" s="9"/>
      <c r="F99" s="15"/>
      <c r="H99" s="18"/>
      <c r="I99" s="6"/>
      <c r="J99" s="12"/>
      <c r="K99" s="13"/>
      <c r="M99" s="74" t="s">
        <v>751</v>
      </c>
      <c r="N99" s="76" t="s">
        <v>802</v>
      </c>
      <c r="O99" s="82">
        <v>42769</v>
      </c>
      <c r="P99" s="85">
        <f>VLOOKUP(R99,' Data_Đường'!$H$7:$R$159,RIGHT(Sheet1!S99)+6,0)</f>
        <v>2879.9999999999995</v>
      </c>
      <c r="Q99" s="18" t="str">
        <f>VLOOKUP(R99,'Lấy tên đường'!$G$7:$H$159,2,0)</f>
        <v>1331-Nguyễn Đình Chiểu</v>
      </c>
      <c r="R99" s="18" t="s">
        <v>400</v>
      </c>
      <c r="S99" s="18" t="s">
        <v>816</v>
      </c>
      <c r="T99" s="18">
        <v>67.099999999999994</v>
      </c>
      <c r="U99" s="18">
        <v>150</v>
      </c>
    </row>
    <row r="100" spans="1:21" s="5" customFormat="1" ht="17" x14ac:dyDescent="0.2">
      <c r="A100" s="17"/>
      <c r="B100" s="16"/>
      <c r="C100" s="68" t="s">
        <v>601</v>
      </c>
      <c r="D100" s="8"/>
      <c r="E100" s="9"/>
      <c r="F100" s="15"/>
      <c r="H100" s="18"/>
      <c r="I100" s="6"/>
      <c r="J100" s="12"/>
      <c r="K100" s="13"/>
      <c r="M100" s="74" t="s">
        <v>751</v>
      </c>
      <c r="N100" s="76" t="s">
        <v>804</v>
      </c>
      <c r="O100" s="82">
        <v>43277</v>
      </c>
      <c r="P100" s="85">
        <f>VLOOKUP(R100,' Data_Đường'!$H$7:$R$159,RIGHT(Sheet1!S100)+6,0)</f>
        <v>850</v>
      </c>
      <c r="Q100" s="18" t="str">
        <f>VLOOKUP(R100,'Lấy tên đường'!$G$7:$H$159,2,0)</f>
        <v>1331-Nguyễn Đình Chiểu</v>
      </c>
      <c r="R100" s="18" t="s">
        <v>400</v>
      </c>
      <c r="S100" s="18" t="s">
        <v>817</v>
      </c>
      <c r="T100" s="18">
        <v>83</v>
      </c>
      <c r="U100" s="18">
        <v>150</v>
      </c>
    </row>
    <row r="101" spans="1:21" s="5" customFormat="1" ht="17" x14ac:dyDescent="0.2">
      <c r="A101" s="17"/>
      <c r="B101" s="16"/>
      <c r="C101" s="68" t="s">
        <v>602</v>
      </c>
      <c r="D101" s="8"/>
      <c r="E101" s="9"/>
      <c r="F101" s="15"/>
      <c r="H101" s="18"/>
      <c r="I101" s="6"/>
      <c r="J101" s="12"/>
      <c r="K101" s="13"/>
      <c r="M101" s="74" t="s">
        <v>752</v>
      </c>
      <c r="N101" s="76" t="s">
        <v>805</v>
      </c>
      <c r="O101" s="82">
        <v>43482</v>
      </c>
      <c r="P101" s="85">
        <f>VLOOKUP(R101,' Data_Đường'!$H$7:$R$159,RIGHT(Sheet1!S5)+6,0)</f>
        <v>4399.9999999999991</v>
      </c>
      <c r="Q101" s="18" t="str">
        <f>VLOOKUP(R101,'Lấy tên đường'!$G$7:$H$159,2,0)</f>
        <v>1231-Lê Hy Cát</v>
      </c>
      <c r="R101" s="18" t="s">
        <v>314</v>
      </c>
      <c r="S101" s="18" t="s">
        <v>816</v>
      </c>
      <c r="T101" s="18">
        <v>100</v>
      </c>
      <c r="U101" s="18">
        <v>150</v>
      </c>
    </row>
    <row r="102" spans="1:21" s="5" customFormat="1" ht="17" x14ac:dyDescent="0.2">
      <c r="A102" s="17"/>
      <c r="B102" s="16"/>
      <c r="C102" s="68" t="s">
        <v>603</v>
      </c>
      <c r="D102" s="8"/>
      <c r="E102" s="9"/>
      <c r="F102" s="15"/>
      <c r="H102" s="18"/>
      <c r="I102" s="6"/>
      <c r="J102" s="12"/>
      <c r="K102" s="13"/>
      <c r="M102" s="74" t="s">
        <v>753</v>
      </c>
      <c r="N102" s="77" t="s">
        <v>802</v>
      </c>
      <c r="O102" s="82">
        <v>42367</v>
      </c>
      <c r="P102" s="85">
        <f>VLOOKUP(R102,' Data_Đường'!$H$7:$R$159,RIGHT(Sheet1!S102)+6,0)</f>
        <v>8424</v>
      </c>
      <c r="Q102" s="18" t="str">
        <f>VLOOKUP(R102,'Lấy tên đường'!$G$7:$H$159,2,0)</f>
        <v>1224-Khuê Mỹ Đông 11</v>
      </c>
      <c r="R102" s="18" t="s">
        <v>299</v>
      </c>
      <c r="S102" s="18" t="s">
        <v>816</v>
      </c>
      <c r="T102" s="18">
        <v>102</v>
      </c>
      <c r="U102" s="18">
        <v>150</v>
      </c>
    </row>
    <row r="103" spans="1:21" s="5" customFormat="1" ht="17" x14ac:dyDescent="0.2">
      <c r="A103" s="17"/>
      <c r="B103" s="16"/>
      <c r="C103" s="68" t="s">
        <v>604</v>
      </c>
      <c r="D103" s="8"/>
      <c r="E103" s="9"/>
      <c r="F103" s="15"/>
      <c r="H103" s="18"/>
      <c r="I103" s="6"/>
      <c r="J103" s="12"/>
      <c r="K103" s="13"/>
      <c r="M103" s="74" t="s">
        <v>754</v>
      </c>
      <c r="N103" s="76" t="s">
        <v>803</v>
      </c>
      <c r="O103" s="82">
        <v>40792</v>
      </c>
      <c r="P103" s="85">
        <f>VLOOKUP(R103,' Data_Đường'!$H$7:$R$159,RIGHT(Sheet1!S103)+6,0)</f>
        <v>5720</v>
      </c>
      <c r="Q103" s="18" t="str">
        <f>VLOOKUP(R103,'Lấy tên đường'!$G$7:$H$159,2,0)</f>
        <v>1143-Đoàn Khuê</v>
      </c>
      <c r="R103" s="18" t="s">
        <v>233</v>
      </c>
      <c r="S103" s="18" t="s">
        <v>816</v>
      </c>
      <c r="T103" s="18">
        <v>100</v>
      </c>
      <c r="U103" s="18">
        <v>150</v>
      </c>
    </row>
    <row r="104" spans="1:21" s="5" customFormat="1" ht="17" x14ac:dyDescent="0.2">
      <c r="A104" s="17"/>
      <c r="B104" s="16"/>
      <c r="C104" s="68" t="s">
        <v>605</v>
      </c>
      <c r="D104" s="8"/>
      <c r="E104" s="9"/>
      <c r="F104" s="15"/>
      <c r="H104" s="18"/>
      <c r="I104" s="6"/>
      <c r="J104" s="12"/>
      <c r="K104" s="13"/>
      <c r="M104" s="74" t="s">
        <v>755</v>
      </c>
      <c r="N104" s="77" t="s">
        <v>805</v>
      </c>
      <c r="O104" s="82">
        <v>44029</v>
      </c>
      <c r="P104" s="85">
        <f>VLOOKUP(R104,' Data_Đường'!$H$7:$M$159,RIGHT(S104)+1,0)</f>
        <v>21480</v>
      </c>
      <c r="Q104" s="18" t="str">
        <f>VLOOKUP(R104,'Lấy tên đường'!$G$7:$H$159,2,0)</f>
        <v>1472-Vũ Duy Đoán</v>
      </c>
      <c r="R104" s="18" t="s">
        <v>476</v>
      </c>
      <c r="S104" s="18" t="s">
        <v>816</v>
      </c>
      <c r="T104" s="18">
        <v>157.4</v>
      </c>
      <c r="U104" s="18">
        <v>150</v>
      </c>
    </row>
    <row r="105" spans="1:21" s="5" customFormat="1" ht="17" x14ac:dyDescent="0.2">
      <c r="A105" s="17"/>
      <c r="B105" s="16"/>
      <c r="C105" s="68" t="s">
        <v>606</v>
      </c>
      <c r="D105" s="8"/>
      <c r="E105" s="9"/>
      <c r="F105" s="15"/>
      <c r="H105" s="18"/>
      <c r="I105" s="6"/>
      <c r="J105" s="12"/>
      <c r="K105" s="13"/>
      <c r="M105" s="74" t="s">
        <v>756</v>
      </c>
      <c r="N105" s="76" t="s">
        <v>803</v>
      </c>
      <c r="O105" s="82">
        <v>43250</v>
      </c>
      <c r="P105" s="85">
        <f>VLOOKUP(R105,' Data_Đường'!$H$7:$R$159,RIGHT(Sheet1!S105)+6,0)</f>
        <v>3959.9999999999995</v>
      </c>
      <c r="Q105" s="18" t="str">
        <f>VLOOKUP(R105,'Lấy tên đường'!$G$7:$H$159,2,0)</f>
        <v>1305-Mỹ Đa Tây 6</v>
      </c>
      <c r="R105" s="18" t="s">
        <v>358</v>
      </c>
      <c r="S105" s="18" t="s">
        <v>816</v>
      </c>
      <c r="T105" s="18">
        <v>100</v>
      </c>
      <c r="U105" s="18">
        <v>150</v>
      </c>
    </row>
    <row r="106" spans="1:21" s="5" customFormat="1" ht="17" x14ac:dyDescent="0.2">
      <c r="A106" s="17"/>
      <c r="B106" s="16"/>
      <c r="C106" s="68" t="s">
        <v>607</v>
      </c>
      <c r="D106" s="8"/>
      <c r="E106" s="9"/>
      <c r="F106" s="15"/>
      <c r="H106" s="18"/>
      <c r="I106" s="6"/>
      <c r="J106" s="12"/>
      <c r="K106" s="13"/>
      <c r="M106" s="74" t="s">
        <v>757</v>
      </c>
      <c r="N106" s="76" t="s">
        <v>803</v>
      </c>
      <c r="O106" s="82">
        <v>42836</v>
      </c>
      <c r="P106" s="85">
        <f>VLOOKUP(R106,' Data_Đường'!$H$7:$R$159,RIGHT(Sheet1!S106)+6,0)</f>
        <v>4399.9999999999991</v>
      </c>
      <c r="Q106" s="18" t="str">
        <f>VLOOKUP(R106,'Lấy tên đường'!$G$7:$H$159,2,0)</f>
        <v>1338-Nguyễn Lữ</v>
      </c>
      <c r="R106" s="18" t="s">
        <v>416</v>
      </c>
      <c r="S106" s="18" t="s">
        <v>816</v>
      </c>
      <c r="T106" s="18">
        <v>270</v>
      </c>
      <c r="U106" s="18">
        <v>150</v>
      </c>
    </row>
    <row r="107" spans="1:21" s="5" customFormat="1" ht="17" x14ac:dyDescent="0.2">
      <c r="A107" s="17"/>
      <c r="B107" s="16"/>
      <c r="C107" s="68" t="s">
        <v>608</v>
      </c>
      <c r="D107" s="8"/>
      <c r="E107" s="9"/>
      <c r="F107" s="15"/>
      <c r="H107" s="18"/>
      <c r="I107" s="6"/>
      <c r="J107" s="12"/>
      <c r="K107" s="13"/>
      <c r="M107" s="74" t="s">
        <v>758</v>
      </c>
      <c r="N107" s="77" t="s">
        <v>804</v>
      </c>
      <c r="O107" s="82">
        <v>40623</v>
      </c>
      <c r="P107" s="85">
        <f>VLOOKUP(R107,' Data_Đường'!$H$7:$R$159,RIGHT(Sheet1!S107)+6,0)</f>
        <v>3959.9999999999995</v>
      </c>
      <c r="Q107" s="18" t="str">
        <f>VLOOKUP(R107,'Lấy tên đường'!$G$7:$H$159,2,0)</f>
        <v>1357-Nguyễn Xiển</v>
      </c>
      <c r="R107" s="18" t="s">
        <v>425</v>
      </c>
      <c r="S107" s="18" t="s">
        <v>816</v>
      </c>
      <c r="T107" s="18">
        <v>107.5</v>
      </c>
      <c r="U107" s="18">
        <v>150</v>
      </c>
    </row>
    <row r="108" spans="1:21" s="5" customFormat="1" ht="17" x14ac:dyDescent="0.2">
      <c r="A108" s="17"/>
      <c r="B108" s="16"/>
      <c r="C108" s="68" t="s">
        <v>609</v>
      </c>
      <c r="D108" s="8"/>
      <c r="E108" s="9"/>
      <c r="F108" s="15"/>
      <c r="H108" s="18"/>
      <c r="I108" s="6"/>
      <c r="J108" s="12"/>
      <c r="K108" s="13"/>
      <c r="M108" s="74" t="s">
        <v>759</v>
      </c>
      <c r="N108" s="76" t="s">
        <v>804</v>
      </c>
      <c r="O108" s="82">
        <v>43118</v>
      </c>
      <c r="P108" s="85">
        <f>VLOOKUP(R108,' Data_Đường'!$H$7:$R$159,RIGHT(Sheet1!S108)+6,0)</f>
        <v>2550</v>
      </c>
      <c r="Q108" s="18" t="str">
        <f>VLOOKUP(R108,'Lấy tên đường'!$G$7:$H$159,2,0)</f>
        <v>1240-Lê Văn Hiến</v>
      </c>
      <c r="R108" s="18" t="s">
        <v>317</v>
      </c>
      <c r="S108" s="18" t="s">
        <v>817</v>
      </c>
      <c r="T108" s="18">
        <v>77.7</v>
      </c>
      <c r="U108" s="18">
        <v>150</v>
      </c>
    </row>
    <row r="109" spans="1:21" s="5" customFormat="1" ht="17" x14ac:dyDescent="0.2">
      <c r="A109" s="17"/>
      <c r="B109" s="16"/>
      <c r="C109" s="68" t="s">
        <v>610</v>
      </c>
      <c r="D109" s="8"/>
      <c r="E109" s="9"/>
      <c r="F109" s="15"/>
      <c r="H109" s="18"/>
      <c r="I109" s="6"/>
      <c r="J109" s="12"/>
      <c r="K109" s="13"/>
      <c r="M109" s="74" t="s">
        <v>760</v>
      </c>
      <c r="N109" s="77" t="s">
        <v>806</v>
      </c>
      <c r="O109" s="82">
        <v>40609</v>
      </c>
      <c r="P109" s="85">
        <f>VLOOKUP(R109,' Data_Đường'!$H$7:$R$159,RIGHT(Sheet1!S109)+6,0)</f>
        <v>3959.9999999999995</v>
      </c>
      <c r="Q109" s="18" t="str">
        <f>VLOOKUP(R109,'Lấy tên đường'!$G$7:$H$159,2,0)</f>
        <v>1349-Nguyễn Thế Kỷ</v>
      </c>
      <c r="R109" s="18" t="s">
        <v>422</v>
      </c>
      <c r="S109" s="18" t="s">
        <v>816</v>
      </c>
      <c r="T109" s="18">
        <v>95</v>
      </c>
      <c r="U109" s="18">
        <v>150</v>
      </c>
    </row>
    <row r="110" spans="1:21" s="5" customFormat="1" ht="17" x14ac:dyDescent="0.2">
      <c r="A110" s="17"/>
      <c r="B110" s="16"/>
      <c r="C110" s="68" t="s">
        <v>611</v>
      </c>
      <c r="D110" s="8"/>
      <c r="E110" s="9"/>
      <c r="F110" s="15"/>
      <c r="H110" s="18"/>
      <c r="I110" s="6"/>
      <c r="J110" s="12"/>
      <c r="K110" s="13"/>
      <c r="M110" s="74" t="s">
        <v>761</v>
      </c>
      <c r="N110" s="76" t="s">
        <v>807</v>
      </c>
      <c r="O110" s="82">
        <v>41663</v>
      </c>
      <c r="P110" s="18"/>
      <c r="Q110" s="18" t="str">
        <f>VLOOKUP(R110,'Lấy tên đường'!$G$7:$H$159,2,0)</f>
        <v>1242-Lê Văn Tâm</v>
      </c>
      <c r="R110" s="18" t="s">
        <v>323</v>
      </c>
      <c r="S110" s="18" t="s">
        <v>816</v>
      </c>
      <c r="T110" s="18">
        <v>90</v>
      </c>
      <c r="U110" s="18">
        <v>150</v>
      </c>
    </row>
    <row r="111" spans="1:21" s="5" customFormat="1" ht="17" x14ac:dyDescent="0.2">
      <c r="A111" s="17"/>
      <c r="B111" s="16"/>
      <c r="C111" s="68" t="s">
        <v>612</v>
      </c>
      <c r="D111" s="8"/>
      <c r="E111" s="9"/>
      <c r="F111" s="15"/>
      <c r="H111" s="18"/>
      <c r="I111" s="6"/>
      <c r="J111" s="12"/>
      <c r="K111" s="13"/>
      <c r="M111" s="74" t="s">
        <v>762</v>
      </c>
      <c r="N111" s="76" t="s">
        <v>802</v>
      </c>
      <c r="O111" s="82">
        <v>41683</v>
      </c>
      <c r="P111" s="85">
        <f>VLOOKUP(R111,' Data_Đường'!$H$7:$R$159,RIGHT(Sheet1!S111)+6,0)</f>
        <v>1750</v>
      </c>
      <c r="Q111" s="18" t="str">
        <f>VLOOKUP(R111,'Lấy tên đường'!$G$7:$H$159,2,0)</f>
        <v>1435-Trần Hoành (từ Lê Văn Hiến đến Nguyễn Đình Chiểu)</v>
      </c>
      <c r="R111" s="18" t="s">
        <v>444</v>
      </c>
      <c r="S111" s="18" t="s">
        <v>818</v>
      </c>
      <c r="T111" s="18">
        <v>151</v>
      </c>
      <c r="U111" s="18">
        <v>150</v>
      </c>
    </row>
    <row r="112" spans="1:21" s="5" customFormat="1" ht="17" x14ac:dyDescent="0.2">
      <c r="A112" s="17"/>
      <c r="B112" s="16"/>
      <c r="C112" s="68" t="s">
        <v>613</v>
      </c>
      <c r="D112" s="8"/>
      <c r="E112" s="9"/>
      <c r="F112" s="15"/>
      <c r="H112" s="18"/>
      <c r="I112" s="6"/>
      <c r="J112" s="12"/>
      <c r="K112" s="13"/>
      <c r="M112" s="74" t="s">
        <v>763</v>
      </c>
      <c r="N112" s="76" t="s">
        <v>808</v>
      </c>
      <c r="O112" s="82">
        <v>39589</v>
      </c>
      <c r="P112" s="18"/>
      <c r="Q112" s="18" t="str">
        <f>VLOOKUP(R112,'Lấy tên đường'!$G$7:$H$159,2,0)</f>
        <v>1143-Đoàn Khuê</v>
      </c>
      <c r="R112" s="18" t="s">
        <v>233</v>
      </c>
      <c r="S112" s="18" t="s">
        <v>816</v>
      </c>
      <c r="T112" s="18">
        <v>151.69999999999999</v>
      </c>
      <c r="U112" s="18">
        <v>150</v>
      </c>
    </row>
    <row r="113" spans="1:21" s="5" customFormat="1" ht="17" x14ac:dyDescent="0.2">
      <c r="A113" s="17"/>
      <c r="B113" s="16"/>
      <c r="C113" s="68" t="s">
        <v>614</v>
      </c>
      <c r="D113" s="8"/>
      <c r="E113" s="9"/>
      <c r="F113" s="15"/>
      <c r="H113" s="18"/>
      <c r="I113" s="6"/>
      <c r="J113" s="12"/>
      <c r="K113" s="13"/>
      <c r="M113" s="74" t="s">
        <v>764</v>
      </c>
      <c r="N113" s="76" t="s">
        <v>802</v>
      </c>
      <c r="O113" s="82">
        <v>42696</v>
      </c>
      <c r="P113" s="85">
        <f>VLOOKUP(R113,' Data_Đường'!$H$7:$R$159,RIGHT(Sheet1!S113)+6,0)</f>
        <v>2125</v>
      </c>
      <c r="Q113" s="18" t="str">
        <f>VLOOKUP(R113,'Lấy tên đường'!$G$7:$H$159,2,0)</f>
        <v>1320-Nghiêm Xuân Yêm</v>
      </c>
      <c r="R113" s="18" t="s">
        <v>395</v>
      </c>
      <c r="S113" s="18" t="s">
        <v>817</v>
      </c>
      <c r="T113" s="18">
        <v>72.7</v>
      </c>
      <c r="U113" s="18">
        <v>150</v>
      </c>
    </row>
    <row r="114" spans="1:21" s="5" customFormat="1" ht="17" x14ac:dyDescent="0.2">
      <c r="A114" s="17"/>
      <c r="B114" s="16"/>
      <c r="C114" s="68" t="s">
        <v>615</v>
      </c>
      <c r="D114" s="8"/>
      <c r="E114" s="9"/>
      <c r="F114" s="15"/>
      <c r="H114" s="18"/>
      <c r="I114" s="6"/>
      <c r="J114" s="12"/>
      <c r="K114" s="13"/>
      <c r="M114" s="74" t="s">
        <v>765</v>
      </c>
      <c r="N114" s="76" t="s">
        <v>806</v>
      </c>
      <c r="O114" s="82">
        <v>43725</v>
      </c>
      <c r="P114" s="85">
        <f>VLOOKUP(R114,' Data_Đường'!$H$7:$M$159,RIGHT(S114)+1,0)</f>
        <v>26060</v>
      </c>
      <c r="Q114" s="18" t="str">
        <f>VLOOKUP(R114,'Lấy tên đường'!$G$7:$H$159,2,0)</f>
        <v>1442-Trần Trọng Khiêm</v>
      </c>
      <c r="R114" s="18" t="s">
        <v>450</v>
      </c>
      <c r="S114" s="18" t="s">
        <v>816</v>
      </c>
      <c r="T114" s="18">
        <v>91.1</v>
      </c>
      <c r="U114" s="18">
        <v>150</v>
      </c>
    </row>
    <row r="115" spans="1:21" s="5" customFormat="1" ht="17" x14ac:dyDescent="0.2">
      <c r="A115" s="17"/>
      <c r="B115" s="16"/>
      <c r="C115" s="68" t="s">
        <v>616</v>
      </c>
      <c r="D115" s="8"/>
      <c r="E115" s="9"/>
      <c r="F115" s="15"/>
      <c r="H115" s="18"/>
      <c r="I115" s="6"/>
      <c r="J115" s="12"/>
      <c r="K115" s="13"/>
      <c r="M115" s="74" t="s">
        <v>766</v>
      </c>
      <c r="N115" s="76" t="s">
        <v>805</v>
      </c>
      <c r="O115" s="82">
        <v>43924</v>
      </c>
      <c r="P115" s="85">
        <f>VLOOKUP(R115,' Data_Đường'!$H$7:$M$159,RIGHT(S115)+1,0)</f>
        <v>18530</v>
      </c>
      <c r="Q115" s="18" t="str">
        <f>VLOOKUP(R115,'Lấy tên đường'!$G$7:$H$159,2,0)</f>
        <v>1308-Mỹ Đa Tây 9</v>
      </c>
      <c r="R115" s="18" t="s">
        <v>367</v>
      </c>
      <c r="S115" s="18" t="s">
        <v>816</v>
      </c>
      <c r="T115" s="18">
        <v>90</v>
      </c>
      <c r="U115" s="18">
        <v>150</v>
      </c>
    </row>
    <row r="116" spans="1:21" s="5" customFormat="1" ht="17" x14ac:dyDescent="0.2">
      <c r="A116" s="17"/>
      <c r="B116" s="16"/>
      <c r="C116" s="68" t="s">
        <v>617</v>
      </c>
      <c r="D116" s="8"/>
      <c r="E116" s="9"/>
      <c r="F116" s="15"/>
      <c r="H116" s="18"/>
      <c r="I116" s="6"/>
      <c r="J116" s="12"/>
      <c r="K116" s="13"/>
      <c r="M116" s="74" t="s">
        <v>767</v>
      </c>
      <c r="N116" s="77" t="s">
        <v>804</v>
      </c>
      <c r="O116" s="82">
        <v>40651</v>
      </c>
      <c r="P116" s="85">
        <f>VLOOKUP(R116,' Data_Đường'!$H$7:$R$159,RIGHT(Sheet1!S116)+6,0)</f>
        <v>3959.9999999999995</v>
      </c>
      <c r="Q116" s="18" t="str">
        <f>VLOOKUP(R116,'Lấy tên đường'!$G$7:$H$159,2,0)</f>
        <v>1168-Giang Châu 1</v>
      </c>
      <c r="R116" s="18" t="s">
        <v>236</v>
      </c>
      <c r="S116" s="18" t="s">
        <v>816</v>
      </c>
      <c r="T116" s="18">
        <v>100</v>
      </c>
      <c r="U116" s="18">
        <v>150</v>
      </c>
    </row>
    <row r="117" spans="1:21" s="5" customFormat="1" ht="17" x14ac:dyDescent="0.2">
      <c r="A117" s="17"/>
      <c r="B117" s="16"/>
      <c r="C117" s="68" t="s">
        <v>618</v>
      </c>
      <c r="D117" s="8"/>
      <c r="E117" s="9"/>
      <c r="F117" s="15"/>
      <c r="H117" s="18"/>
      <c r="I117" s="6"/>
      <c r="J117" s="12"/>
      <c r="K117" s="13"/>
      <c r="M117" s="74" t="s">
        <v>768</v>
      </c>
      <c r="N117" s="77" t="s">
        <v>802</v>
      </c>
      <c r="O117" s="82">
        <v>42550</v>
      </c>
      <c r="P117" s="85">
        <f>VLOOKUP(R117,' Data_Đường'!$H$7:$R$159,RIGHT(Sheet1!S117)+6,0)</f>
        <v>5720</v>
      </c>
      <c r="Q117" s="18" t="str">
        <f>VLOOKUP(R117,'Lấy tên đường'!$G$7:$H$159,2,0)</f>
        <v>1442-Trần Trọng Khiêm</v>
      </c>
      <c r="R117" s="18" t="s">
        <v>450</v>
      </c>
      <c r="S117" s="18" t="s">
        <v>816</v>
      </c>
      <c r="T117" s="18">
        <v>323.3</v>
      </c>
      <c r="U117" s="18">
        <v>150</v>
      </c>
    </row>
    <row r="118" spans="1:21" s="5" customFormat="1" ht="17" x14ac:dyDescent="0.2">
      <c r="A118" s="17"/>
      <c r="B118" s="16"/>
      <c r="C118" s="68" t="s">
        <v>619</v>
      </c>
      <c r="D118" s="8"/>
      <c r="E118" s="9"/>
      <c r="F118" s="15"/>
      <c r="H118" s="18"/>
      <c r="I118" s="6"/>
      <c r="J118" s="12"/>
      <c r="K118" s="13"/>
      <c r="M118" s="74" t="s">
        <v>769</v>
      </c>
      <c r="N118" s="76" t="s">
        <v>802</v>
      </c>
      <c r="O118" s="82">
        <v>42486</v>
      </c>
      <c r="P118" s="85">
        <f>VLOOKUP(R118,' Data_Đường'!$H$7:$R$159,RIGHT(Sheet1!S118)+6,0)</f>
        <v>3959.9999999999995</v>
      </c>
      <c r="Q118" s="18" t="str">
        <f>VLOOKUP(R118,'Lấy tên đường'!$G$7:$H$159,2,0)</f>
        <v>1349-Nguyễn Thế Kỷ</v>
      </c>
      <c r="R118" s="18" t="s">
        <v>422</v>
      </c>
      <c r="S118" s="18" t="s">
        <v>816</v>
      </c>
      <c r="T118" s="18">
        <v>95</v>
      </c>
      <c r="U118" s="18">
        <v>150</v>
      </c>
    </row>
    <row r="119" spans="1:21" s="5" customFormat="1" ht="17" x14ac:dyDescent="0.2">
      <c r="A119" s="17"/>
      <c r="B119" s="16"/>
      <c r="C119" s="68" t="s">
        <v>620</v>
      </c>
      <c r="D119" s="8"/>
      <c r="E119" s="9"/>
      <c r="F119" s="15"/>
      <c r="H119" s="18"/>
      <c r="I119" s="6"/>
      <c r="J119" s="12"/>
      <c r="K119" s="13"/>
      <c r="M119" s="74" t="s">
        <v>770</v>
      </c>
      <c r="N119" s="76" t="s">
        <v>809</v>
      </c>
      <c r="O119" s="82">
        <v>38712</v>
      </c>
      <c r="P119" s="18"/>
      <c r="Q119" s="18" t="str">
        <f>VLOOKUP(R119,'Lấy tên đường'!$G$7:$H$159,2,0)</f>
        <v>1242-Lê Văn Tâm</v>
      </c>
      <c r="R119" s="18" t="s">
        <v>323</v>
      </c>
      <c r="S119" s="18" t="s">
        <v>816</v>
      </c>
      <c r="T119" s="18">
        <v>90</v>
      </c>
      <c r="U119" s="18">
        <v>150</v>
      </c>
    </row>
    <row r="120" spans="1:21" s="5" customFormat="1" ht="17" x14ac:dyDescent="0.2">
      <c r="A120" s="17"/>
      <c r="B120" s="16"/>
      <c r="C120" s="68" t="s">
        <v>622</v>
      </c>
      <c r="D120" s="8"/>
      <c r="E120" s="9"/>
      <c r="F120" s="15"/>
      <c r="H120" s="18"/>
      <c r="I120" s="6"/>
      <c r="J120" s="12"/>
      <c r="K120" s="13"/>
      <c r="M120" s="74" t="s">
        <v>772</v>
      </c>
      <c r="N120" s="76" t="s">
        <v>803</v>
      </c>
      <c r="O120" s="82">
        <v>42446</v>
      </c>
      <c r="P120" s="85">
        <f>VLOOKUP(R120,' Data_Đường'!$H$7:$R$159,RIGHT(Sheet1!S120)+6,0)</f>
        <v>4399.9999999999991</v>
      </c>
      <c r="Q120" s="18" t="str">
        <f>VLOOKUP(R120,'Lấy tên đường'!$G$7:$H$159,2,0)</f>
        <v>1409-Tùng Thiện Vương</v>
      </c>
      <c r="R120" s="18" t="s">
        <v>438</v>
      </c>
      <c r="S120" s="18" t="s">
        <v>816</v>
      </c>
      <c r="T120" s="18">
        <v>95</v>
      </c>
      <c r="U120" s="18">
        <v>150</v>
      </c>
    </row>
    <row r="121" spans="1:21" s="5" customFormat="1" ht="17" x14ac:dyDescent="0.2">
      <c r="A121" s="17"/>
      <c r="B121" s="16"/>
      <c r="C121" s="68" t="s">
        <v>623</v>
      </c>
      <c r="D121" s="8"/>
      <c r="E121" s="9"/>
      <c r="F121" s="15"/>
      <c r="H121" s="18"/>
      <c r="I121" s="6"/>
      <c r="J121" s="12"/>
      <c r="K121" s="13"/>
      <c r="M121" s="74" t="s">
        <v>773</v>
      </c>
      <c r="N121" s="76" t="s">
        <v>807</v>
      </c>
      <c r="O121" s="82">
        <v>41348</v>
      </c>
      <c r="P121" s="18"/>
      <c r="Q121" s="18" t="str">
        <f>VLOOKUP(R121,'Lấy tên đường'!$G$7:$H$159,2,0)</f>
        <v>1081-Bùi Tá Hán</v>
      </c>
      <c r="R121" s="18" t="s">
        <v>129</v>
      </c>
      <c r="S121" s="18" t="s">
        <v>817</v>
      </c>
      <c r="T121" s="18">
        <v>85.7</v>
      </c>
      <c r="U121" s="18">
        <v>150</v>
      </c>
    </row>
    <row r="122" spans="1:21" s="5" customFormat="1" ht="17" x14ac:dyDescent="0.2">
      <c r="A122" s="17"/>
      <c r="B122" s="16"/>
      <c r="C122" s="68" t="s">
        <v>624</v>
      </c>
      <c r="D122" s="8"/>
      <c r="E122" s="9"/>
      <c r="F122" s="15"/>
      <c r="H122" s="18"/>
      <c r="I122" s="6"/>
      <c r="J122" s="12"/>
      <c r="K122" s="13"/>
      <c r="M122" s="74" t="s">
        <v>774</v>
      </c>
      <c r="N122" s="76" t="s">
        <v>802</v>
      </c>
      <c r="O122" s="82" t="s">
        <v>814</v>
      </c>
      <c r="P122" s="85">
        <f>VLOOKUP(R122,' Data_Đường'!$H$7:$R$159,RIGHT(Sheet1!S122)+6,0)</f>
        <v>700</v>
      </c>
      <c r="Q122" s="18" t="str">
        <f>VLOOKUP(R122,'Lấy tên đường'!$G$7:$H$159,2,0)</f>
        <v>1331-Nguyễn Đình Chiểu</v>
      </c>
      <c r="R122" s="18" t="s">
        <v>400</v>
      </c>
      <c r="S122" s="18" t="s">
        <v>818</v>
      </c>
      <c r="T122" s="18">
        <v>63</v>
      </c>
      <c r="U122" s="18">
        <v>0</v>
      </c>
    </row>
    <row r="123" spans="1:21" s="5" customFormat="1" ht="17" x14ac:dyDescent="0.2">
      <c r="A123" s="17"/>
      <c r="B123" s="16"/>
      <c r="C123" s="68" t="s">
        <v>625</v>
      </c>
      <c r="D123" s="8"/>
      <c r="E123" s="9"/>
      <c r="F123" s="15"/>
      <c r="H123" s="18"/>
      <c r="I123" s="6"/>
      <c r="J123" s="12"/>
      <c r="K123" s="13"/>
      <c r="M123" s="74" t="s">
        <v>775</v>
      </c>
      <c r="N123" s="76" t="s">
        <v>803</v>
      </c>
      <c r="O123" s="82">
        <v>40568</v>
      </c>
      <c r="P123" s="85">
        <f>VLOOKUP(R123,' Data_Đường'!$H$7:$R$159,RIGHT(Sheet1!S123)+6,0)</f>
        <v>4399.9999999999991</v>
      </c>
      <c r="Q123" s="18" t="str">
        <f>VLOOKUP(R123,'Lấy tên đường'!$G$7:$H$159,2,0)</f>
        <v>1409-Tùng Thiện Vương</v>
      </c>
      <c r="R123" s="18" t="s">
        <v>438</v>
      </c>
      <c r="S123" s="18" t="s">
        <v>816</v>
      </c>
      <c r="T123" s="18">
        <v>95</v>
      </c>
      <c r="U123" s="18">
        <v>150</v>
      </c>
    </row>
    <row r="124" spans="1:21" s="5" customFormat="1" ht="17" x14ac:dyDescent="0.2">
      <c r="A124" s="17"/>
      <c r="B124" s="16"/>
      <c r="C124" s="68" t="s">
        <v>626</v>
      </c>
      <c r="D124" s="8"/>
      <c r="E124" s="9"/>
      <c r="F124" s="15"/>
      <c r="H124" s="18"/>
      <c r="I124" s="6"/>
      <c r="J124" s="12"/>
      <c r="K124" s="13"/>
      <c r="M124" s="74" t="s">
        <v>776</v>
      </c>
      <c r="N124" s="76" t="s">
        <v>802</v>
      </c>
      <c r="O124" s="82">
        <v>41743</v>
      </c>
      <c r="P124" s="85">
        <f>VLOOKUP(R124,' Data_Đường'!$H$7:$R$159,RIGHT(Sheet1!S124)+6,0)</f>
        <v>2125</v>
      </c>
      <c r="Q124" s="18" t="str">
        <f>VLOOKUP(R124,'Lấy tên đường'!$G$7:$H$159,2,0)</f>
        <v>1202-K20</v>
      </c>
      <c r="R124" s="18" t="s">
        <v>258</v>
      </c>
      <c r="S124" s="18" t="s">
        <v>817</v>
      </c>
      <c r="T124" s="18">
        <v>52.4</v>
      </c>
      <c r="U124" s="18">
        <v>150</v>
      </c>
    </row>
    <row r="125" spans="1:21" s="5" customFormat="1" ht="17" x14ac:dyDescent="0.2">
      <c r="A125" s="17"/>
      <c r="B125" s="16"/>
      <c r="C125" s="68" t="s">
        <v>627</v>
      </c>
      <c r="D125" s="8"/>
      <c r="E125" s="9"/>
      <c r="F125" s="15"/>
      <c r="H125" s="18"/>
      <c r="I125" s="6"/>
      <c r="J125" s="12"/>
      <c r="K125" s="13"/>
      <c r="M125" s="74" t="s">
        <v>777</v>
      </c>
      <c r="N125" s="76" t="s">
        <v>802</v>
      </c>
      <c r="O125" s="82">
        <v>42481</v>
      </c>
      <c r="P125" s="85">
        <f>VLOOKUP(R125,' Data_Đường'!$H$7:$R$159,RIGHT(Sheet1!S125)+6,0)</f>
        <v>7019.9999999999973</v>
      </c>
      <c r="Q125" s="18" t="str">
        <f>VLOOKUP(R125,'Lấy tên đường'!$G$7:$H$159,2,0)</f>
        <v>1334-Nguyễn Đức Thuận</v>
      </c>
      <c r="R125" s="18" t="s">
        <v>406</v>
      </c>
      <c r="S125" s="18" t="s">
        <v>816</v>
      </c>
      <c r="T125" s="18">
        <v>90</v>
      </c>
      <c r="U125" s="18">
        <v>150</v>
      </c>
    </row>
    <row r="126" spans="1:21" s="5" customFormat="1" ht="17" x14ac:dyDescent="0.2">
      <c r="A126" s="17"/>
      <c r="B126" s="16"/>
      <c r="C126" s="68" t="s">
        <v>628</v>
      </c>
      <c r="D126" s="8"/>
      <c r="E126" s="9"/>
      <c r="F126" s="15"/>
      <c r="H126" s="18"/>
      <c r="I126" s="6"/>
      <c r="J126" s="12"/>
      <c r="K126" s="13"/>
      <c r="M126" s="74" t="s">
        <v>778</v>
      </c>
      <c r="N126" s="76" t="s">
        <v>810</v>
      </c>
      <c r="O126" s="82">
        <v>42033</v>
      </c>
      <c r="P126" s="18"/>
      <c r="Q126" s="18" t="str">
        <f>VLOOKUP(R126,'Lấy tên đường'!$G$7:$H$159,2,0)</f>
        <v>1409-Tùng Thiện Vương</v>
      </c>
      <c r="R126" s="18" t="s">
        <v>438</v>
      </c>
      <c r="S126" s="18" t="s">
        <v>816</v>
      </c>
      <c r="T126" s="18">
        <v>95</v>
      </c>
      <c r="U126" s="18">
        <v>150</v>
      </c>
    </row>
    <row r="127" spans="1:21" s="5" customFormat="1" ht="17" x14ac:dyDescent="0.2">
      <c r="A127" s="17"/>
      <c r="B127" s="16"/>
      <c r="C127" s="68" t="s">
        <v>629</v>
      </c>
      <c r="D127" s="8"/>
      <c r="E127" s="9"/>
      <c r="F127" s="15"/>
      <c r="H127" s="18"/>
      <c r="I127" s="6"/>
      <c r="J127" s="12"/>
      <c r="K127" s="13"/>
      <c r="M127" s="74" t="s">
        <v>779</v>
      </c>
      <c r="N127" s="76" t="s">
        <v>810</v>
      </c>
      <c r="O127" s="82">
        <v>42227</v>
      </c>
      <c r="P127" s="18"/>
      <c r="Q127" s="18" t="str">
        <f>VLOOKUP(R127,'Lấy tên đường'!$G$7:$H$159,2,0)</f>
        <v>1331-Nguyễn Đình Chiểu</v>
      </c>
      <c r="R127" s="18" t="s">
        <v>400</v>
      </c>
      <c r="S127" s="18" t="s">
        <v>816</v>
      </c>
      <c r="T127" s="18">
        <v>75</v>
      </c>
      <c r="U127" s="18">
        <v>150</v>
      </c>
    </row>
    <row r="128" spans="1:21" s="5" customFormat="1" ht="17" x14ac:dyDescent="0.2">
      <c r="A128" s="17"/>
      <c r="B128" s="16"/>
      <c r="C128" s="68" t="s">
        <v>630</v>
      </c>
      <c r="D128" s="8"/>
      <c r="E128" s="9"/>
      <c r="F128" s="15"/>
      <c r="H128" s="18"/>
      <c r="I128" s="6"/>
      <c r="J128" s="12"/>
      <c r="K128" s="13"/>
      <c r="M128" s="74" t="s">
        <v>780</v>
      </c>
      <c r="N128" s="77" t="s">
        <v>804</v>
      </c>
      <c r="O128" s="82">
        <v>40857</v>
      </c>
      <c r="P128" s="85">
        <f>VLOOKUP(R128,' Data_Đường'!$H$7:$R$159,RIGHT(Sheet1!S128)+6,0)</f>
        <v>5720</v>
      </c>
      <c r="Q128" s="18" t="str">
        <f>VLOOKUP(R128,'Lấy tên đường'!$G$7:$H$159,2,0)</f>
        <v>1143-Đoàn Khuê</v>
      </c>
      <c r="R128" s="18" t="s">
        <v>233</v>
      </c>
      <c r="S128" s="18" t="s">
        <v>816</v>
      </c>
      <c r="T128" s="18">
        <v>100</v>
      </c>
      <c r="U128" s="18">
        <v>150</v>
      </c>
    </row>
    <row r="129" spans="1:21" s="5" customFormat="1" ht="17" x14ac:dyDescent="0.2">
      <c r="A129" s="17"/>
      <c r="B129" s="16"/>
      <c r="C129" s="68" t="s">
        <v>631</v>
      </c>
      <c r="D129" s="8"/>
      <c r="E129" s="9"/>
      <c r="F129" s="15"/>
      <c r="H129" s="18"/>
      <c r="I129" s="6"/>
      <c r="J129" s="12"/>
      <c r="K129" s="13"/>
      <c r="M129" s="74" t="s">
        <v>781</v>
      </c>
      <c r="N129" s="76" t="s">
        <v>802</v>
      </c>
      <c r="O129" s="82">
        <v>42614</v>
      </c>
      <c r="P129" s="85">
        <f>VLOOKUP(R129,' Data_Đường'!$H$7:$R$159,RIGHT(Sheet1!S129)+6,0)</f>
        <v>4399.9999999999991</v>
      </c>
      <c r="Q129" s="18" t="str">
        <f>VLOOKUP(R129,'Lấy tên đường'!$G$7:$H$159,2,0)</f>
        <v>1449-Trịnh Lỗi</v>
      </c>
      <c r="R129" s="18" t="s">
        <v>461</v>
      </c>
      <c r="S129" s="18" t="s">
        <v>816</v>
      </c>
      <c r="T129" s="18">
        <v>100</v>
      </c>
      <c r="U129" s="18">
        <v>150</v>
      </c>
    </row>
    <row r="130" spans="1:21" s="5" customFormat="1" ht="17" x14ac:dyDescent="0.2">
      <c r="A130" s="17"/>
      <c r="B130" s="16"/>
      <c r="C130" s="68" t="s">
        <v>632</v>
      </c>
      <c r="D130" s="8"/>
      <c r="E130" s="9"/>
      <c r="F130" s="15"/>
      <c r="H130" s="18"/>
      <c r="I130" s="6"/>
      <c r="J130" s="12"/>
      <c r="K130" s="13"/>
      <c r="M130" s="74" t="s">
        <v>782</v>
      </c>
      <c r="N130" s="76" t="s">
        <v>811</v>
      </c>
      <c r="O130" s="82" t="s">
        <v>814</v>
      </c>
      <c r="P130" s="18"/>
      <c r="Q130" s="18" t="str">
        <f>VLOOKUP(R130,'Lấy tên đường'!$G$7:$H$159,2,0)</f>
        <v>1081-Bùi Tá Hán</v>
      </c>
      <c r="R130" s="18" t="s">
        <v>129</v>
      </c>
      <c r="S130" s="18" t="s">
        <v>817</v>
      </c>
      <c r="T130" s="18">
        <v>174</v>
      </c>
      <c r="U130" s="18">
        <v>0</v>
      </c>
    </row>
    <row r="131" spans="1:21" s="5" customFormat="1" ht="17" x14ac:dyDescent="0.2">
      <c r="A131" s="17"/>
      <c r="B131" s="16"/>
      <c r="C131" s="68" t="s">
        <v>67</v>
      </c>
      <c r="D131" s="8"/>
      <c r="E131" s="9"/>
      <c r="F131" s="15"/>
      <c r="H131" s="18"/>
      <c r="I131" s="6"/>
      <c r="J131" s="12"/>
      <c r="K131" s="13"/>
      <c r="M131" s="74" t="s">
        <v>687</v>
      </c>
      <c r="N131" s="76" t="s">
        <v>812</v>
      </c>
      <c r="O131" s="82">
        <v>40518</v>
      </c>
      <c r="P131" s="18"/>
      <c r="Q131" s="18" t="str">
        <f>VLOOKUP(R131,'Lấy tên đường'!$G$7:$H$159,2,0)</f>
        <v>1240-Lê Văn Hiến</v>
      </c>
      <c r="R131" s="18" t="s">
        <v>317</v>
      </c>
      <c r="S131" s="18" t="s">
        <v>816</v>
      </c>
      <c r="T131" s="18">
        <v>81</v>
      </c>
      <c r="U131" s="18">
        <v>150</v>
      </c>
    </row>
    <row r="132" spans="1:21" s="5" customFormat="1" ht="17" x14ac:dyDescent="0.2">
      <c r="A132" s="17"/>
      <c r="B132" s="16"/>
      <c r="C132" s="68" t="s">
        <v>67</v>
      </c>
      <c r="D132" s="8"/>
      <c r="E132" s="9"/>
      <c r="F132" s="15"/>
      <c r="H132" s="18"/>
      <c r="I132" s="6"/>
      <c r="J132" s="12"/>
      <c r="K132" s="13"/>
      <c r="M132" s="74" t="s">
        <v>687</v>
      </c>
      <c r="N132" s="76" t="s">
        <v>802</v>
      </c>
      <c r="O132" s="82">
        <v>42367</v>
      </c>
      <c r="P132" s="85">
        <f>VLOOKUP(R132,' Data_Đường'!$H$7:$R$159,RIGHT(Sheet1!S132)+6,0)</f>
        <v>9359.9999999999982</v>
      </c>
      <c r="Q132" s="18" t="str">
        <f>VLOOKUP(R132,'Lấy tên đường'!$G$7:$H$159,2,0)</f>
        <v>1240-Lê Văn Hiến</v>
      </c>
      <c r="R132" s="18" t="s">
        <v>317</v>
      </c>
      <c r="S132" s="18" t="s">
        <v>816</v>
      </c>
      <c r="T132" s="18">
        <v>125</v>
      </c>
      <c r="U132" s="18">
        <v>150</v>
      </c>
    </row>
    <row r="133" spans="1:21" s="5" customFormat="1" ht="17" x14ac:dyDescent="0.2">
      <c r="A133" s="17"/>
      <c r="B133" s="16"/>
      <c r="C133" s="68" t="s">
        <v>635</v>
      </c>
      <c r="D133" s="8"/>
      <c r="E133" s="9"/>
      <c r="F133" s="15"/>
      <c r="H133" s="18"/>
      <c r="I133" s="6"/>
      <c r="J133" s="12"/>
      <c r="K133" s="13"/>
      <c r="M133" s="74" t="s">
        <v>786</v>
      </c>
      <c r="N133" s="77" t="s">
        <v>807</v>
      </c>
      <c r="O133" s="82">
        <v>41438</v>
      </c>
      <c r="P133" s="18"/>
      <c r="Q133" s="18" t="str">
        <f>VLOOKUP(R133,'Lấy tên đường'!$G$7:$H$159,2,0)</f>
        <v>1143-Đoàn Khuê</v>
      </c>
      <c r="R133" s="18" t="s">
        <v>233</v>
      </c>
      <c r="S133" s="18" t="s">
        <v>816</v>
      </c>
      <c r="T133" s="18">
        <v>110</v>
      </c>
      <c r="U133" s="18">
        <v>150</v>
      </c>
    </row>
    <row r="134" spans="1:21" s="5" customFormat="1" ht="17" x14ac:dyDescent="0.2">
      <c r="A134" s="17"/>
      <c r="B134" s="16"/>
      <c r="C134" s="68" t="s">
        <v>636</v>
      </c>
      <c r="D134" s="8"/>
      <c r="E134" s="9"/>
      <c r="F134" s="15"/>
      <c r="H134" s="18"/>
      <c r="I134" s="6"/>
      <c r="J134" s="12"/>
      <c r="K134" s="13"/>
      <c r="M134" s="74" t="s">
        <v>787</v>
      </c>
      <c r="N134" s="76" t="s">
        <v>806</v>
      </c>
      <c r="O134" s="82">
        <v>43460</v>
      </c>
      <c r="P134" s="85">
        <f>VLOOKUP(R134,' Data_Đường'!$H$7:$R$159,RIGHT(Sheet1!S134)+6,0)</f>
        <v>700</v>
      </c>
      <c r="Q134" s="18" t="str">
        <f>VLOOKUP(R134,'Lấy tên đường'!$G$7:$H$159,2,0)</f>
        <v>1331-Nguyễn Đình Chiểu</v>
      </c>
      <c r="R134" s="18" t="s">
        <v>400</v>
      </c>
      <c r="S134" s="18" t="s">
        <v>818</v>
      </c>
      <c r="T134" s="18">
        <v>60.5</v>
      </c>
      <c r="U134" s="18">
        <v>150</v>
      </c>
    </row>
    <row r="135" spans="1:21" s="5" customFormat="1" ht="17" x14ac:dyDescent="0.2">
      <c r="A135" s="17"/>
      <c r="B135" s="16"/>
      <c r="C135" s="68" t="s">
        <v>588</v>
      </c>
      <c r="D135" s="8"/>
      <c r="E135" s="9"/>
      <c r="F135" s="15"/>
      <c r="H135" s="18"/>
      <c r="I135" s="6"/>
      <c r="J135" s="12"/>
      <c r="K135" s="13"/>
      <c r="M135" s="74" t="s">
        <v>738</v>
      </c>
      <c r="N135" s="77" t="s">
        <v>802</v>
      </c>
      <c r="O135" s="82">
        <v>42425</v>
      </c>
      <c r="P135" s="85">
        <f>VLOOKUP(R135,' Data_Đường'!$H$7:$R$159,RIGHT(Sheet1!S135)+6,0)</f>
        <v>9360</v>
      </c>
      <c r="Q135" s="18" t="str">
        <f>VLOOKUP(R135,'Lấy tên đường'!$G$7:$H$159,2,0)</f>
        <v>1474-Vũ Mộng Nguyên</v>
      </c>
      <c r="R135" s="18" t="s">
        <v>479</v>
      </c>
      <c r="S135" s="18" t="s">
        <v>816</v>
      </c>
      <c r="T135" s="18">
        <v>100</v>
      </c>
      <c r="U135" s="18">
        <v>150</v>
      </c>
    </row>
    <row r="136" spans="1:21" s="5" customFormat="1" ht="17" x14ac:dyDescent="0.2">
      <c r="A136" s="17"/>
      <c r="B136" s="16"/>
      <c r="C136" s="68" t="s">
        <v>637</v>
      </c>
      <c r="D136" s="8"/>
      <c r="E136" s="9"/>
      <c r="F136" s="15"/>
      <c r="H136" s="18"/>
      <c r="I136" s="6"/>
      <c r="J136" s="12"/>
      <c r="K136" s="13"/>
      <c r="M136" s="74" t="s">
        <v>788</v>
      </c>
      <c r="N136" s="76" t="s">
        <v>804</v>
      </c>
      <c r="O136" s="82">
        <v>43426</v>
      </c>
      <c r="P136" s="85">
        <f>VLOOKUP(R136,' Data_Đường'!$H$7:$R$159,RIGHT(Sheet1!S136)+6,0)</f>
        <v>3200</v>
      </c>
      <c r="Q136" s="18" t="str">
        <f>VLOOKUP(R136,'Lấy tên đường'!$G$7:$H$159,2,0)</f>
        <v>1529-Mỹ Đa Tây 11</v>
      </c>
      <c r="R136" s="18" t="s">
        <v>551</v>
      </c>
      <c r="S136" s="18" t="s">
        <v>816</v>
      </c>
      <c r="T136" s="18">
        <v>85.7</v>
      </c>
      <c r="U136" s="18">
        <v>150</v>
      </c>
    </row>
    <row r="137" spans="1:21" s="5" customFormat="1" ht="17" x14ac:dyDescent="0.2">
      <c r="A137" s="17"/>
      <c r="B137" s="16"/>
      <c r="C137" s="68" t="s">
        <v>639</v>
      </c>
      <c r="D137" s="8"/>
      <c r="E137" s="9"/>
      <c r="F137" s="15"/>
      <c r="H137" s="18"/>
      <c r="I137" s="6"/>
      <c r="J137" s="12"/>
      <c r="K137" s="13"/>
      <c r="M137" s="74" t="s">
        <v>790</v>
      </c>
      <c r="N137" s="77" t="s">
        <v>804</v>
      </c>
      <c r="O137" s="82">
        <v>42307</v>
      </c>
      <c r="P137" s="85">
        <f>VLOOKUP(R137,' Data_Đường'!$H$7:$R$159,RIGHT(Sheet1!S137)+6,0)</f>
        <v>3500</v>
      </c>
      <c r="Q137" s="18" t="str">
        <f>VLOOKUP(R137,'Lấy tên đường'!$G$7:$H$159,2,0)</f>
        <v>1316-Nước Mặn 5</v>
      </c>
      <c r="R137" s="18" t="s">
        <v>382</v>
      </c>
      <c r="S137" s="18" t="s">
        <v>816</v>
      </c>
      <c r="T137" s="18">
        <v>95</v>
      </c>
      <c r="U137" s="18">
        <v>150</v>
      </c>
    </row>
    <row r="138" spans="1:21" s="5" customFormat="1" ht="17" x14ac:dyDescent="0.2">
      <c r="A138" s="17"/>
      <c r="B138" s="16"/>
      <c r="C138" s="68" t="s">
        <v>640</v>
      </c>
      <c r="D138" s="8"/>
      <c r="E138" s="9"/>
      <c r="F138" s="15"/>
      <c r="H138" s="18"/>
      <c r="I138" s="6"/>
      <c r="J138" s="12"/>
      <c r="K138" s="13"/>
      <c r="M138" s="74" t="s">
        <v>791</v>
      </c>
      <c r="N138" s="77" t="s">
        <v>811</v>
      </c>
      <c r="O138" s="82">
        <v>40609</v>
      </c>
      <c r="P138" s="18"/>
      <c r="Q138" s="18" t="str">
        <f>VLOOKUP(R138,'Lấy tên đường'!$G$7:$H$159,2,0)</f>
        <v>1314-Nước Mặn 3</v>
      </c>
      <c r="R138" s="18" t="s">
        <v>376</v>
      </c>
      <c r="S138" s="18" t="s">
        <v>816</v>
      </c>
      <c r="T138" s="18">
        <v>125</v>
      </c>
      <c r="U138" s="18">
        <v>150</v>
      </c>
    </row>
    <row r="139" spans="1:21" s="5" customFormat="1" ht="17" x14ac:dyDescent="0.2">
      <c r="A139" s="17"/>
      <c r="B139" s="16"/>
      <c r="C139" s="68" t="s">
        <v>641</v>
      </c>
      <c r="D139" s="8"/>
      <c r="E139" s="9"/>
      <c r="F139" s="15"/>
      <c r="H139" s="18"/>
      <c r="I139" s="6"/>
      <c r="J139" s="12"/>
      <c r="K139" s="13"/>
      <c r="M139" s="74" t="s">
        <v>792</v>
      </c>
      <c r="N139" s="77" t="s">
        <v>811</v>
      </c>
      <c r="O139" s="82">
        <v>40603</v>
      </c>
      <c r="P139" s="18"/>
      <c r="Q139" s="18" t="str">
        <f>VLOOKUP(R139,'Lấy tên đường'!$G$7:$H$159,2,0)</f>
        <v>1129-Đa Phước 8</v>
      </c>
      <c r="R139" s="18" t="s">
        <v>221</v>
      </c>
      <c r="S139" s="18" t="s">
        <v>816</v>
      </c>
      <c r="T139" s="18">
        <v>193</v>
      </c>
      <c r="U139" s="18">
        <v>150</v>
      </c>
    </row>
    <row r="140" spans="1:21" s="5" customFormat="1" ht="17" x14ac:dyDescent="0.2">
      <c r="A140" s="17"/>
      <c r="B140" s="16"/>
      <c r="C140" s="68" t="s">
        <v>81</v>
      </c>
      <c r="D140" s="8"/>
      <c r="E140" s="9"/>
      <c r="F140" s="15"/>
      <c r="H140" s="18"/>
      <c r="I140" s="6"/>
      <c r="J140" s="12"/>
      <c r="K140" s="13"/>
      <c r="M140" s="74" t="s">
        <v>701</v>
      </c>
      <c r="N140" s="77" t="s">
        <v>802</v>
      </c>
      <c r="O140" s="82">
        <v>42460</v>
      </c>
      <c r="P140" s="85">
        <f>VLOOKUP(R140,' Data_Đường'!$H$7:$R$159,RIGHT(Sheet1!S140)+6,0)</f>
        <v>9359.9999999999982</v>
      </c>
      <c r="Q140" s="18" t="str">
        <f>VLOOKUP(R140,'Lấy tên đường'!$G$7:$H$159,2,0)</f>
        <v>1240-Lê Văn Hiến</v>
      </c>
      <c r="R140" s="18" t="s">
        <v>317</v>
      </c>
      <c r="S140" s="18" t="s">
        <v>816</v>
      </c>
      <c r="T140" s="18">
        <v>215</v>
      </c>
      <c r="U140" s="18">
        <v>150</v>
      </c>
    </row>
    <row r="141" spans="1:21" s="5" customFormat="1" ht="17" x14ac:dyDescent="0.2">
      <c r="A141" s="17"/>
      <c r="B141" s="16"/>
      <c r="C141" s="68" t="s">
        <v>644</v>
      </c>
      <c r="D141" s="8"/>
      <c r="E141" s="9"/>
      <c r="F141" s="15"/>
      <c r="H141" s="18"/>
      <c r="I141" s="6"/>
      <c r="J141" s="12"/>
      <c r="K141" s="13"/>
      <c r="M141" s="74" t="s">
        <v>795</v>
      </c>
      <c r="N141" s="77" t="s">
        <v>804</v>
      </c>
      <c r="O141" s="82">
        <v>43412</v>
      </c>
      <c r="P141" s="85">
        <f>VLOOKUP(R141,' Data_Đường'!$H$7:$R$159,RIGHT(Sheet1!S141)+6,0)</f>
        <v>3959.9999999999995</v>
      </c>
      <c r="Q141" s="18" t="str">
        <f>VLOOKUP(R141,'Lấy tên đường'!$G$7:$H$159,2,0)</f>
        <v>1125-Đa Phước 4</v>
      </c>
      <c r="R141" s="18" t="s">
        <v>209</v>
      </c>
      <c r="S141" s="18" t="s">
        <v>816</v>
      </c>
      <c r="T141" s="18">
        <v>100</v>
      </c>
      <c r="U141" s="18">
        <v>150</v>
      </c>
    </row>
    <row r="142" spans="1:21" s="5" customFormat="1" ht="17" x14ac:dyDescent="0.2">
      <c r="A142" s="17"/>
      <c r="B142" s="16"/>
      <c r="C142" s="68" t="s">
        <v>646</v>
      </c>
      <c r="D142" s="8"/>
      <c r="E142" s="9"/>
      <c r="F142" s="15"/>
      <c r="H142" s="18"/>
      <c r="I142" s="6"/>
      <c r="J142" s="12"/>
      <c r="K142" s="13"/>
      <c r="M142" s="74" t="s">
        <v>797</v>
      </c>
      <c r="N142" s="76" t="s">
        <v>803</v>
      </c>
      <c r="O142" s="82">
        <v>42865</v>
      </c>
      <c r="P142" s="85">
        <f>VLOOKUP(R142,' Data_Đường'!$H$7:$R$159,RIGHT(Sheet1!S142)+6,0)</f>
        <v>3840</v>
      </c>
      <c r="Q142" s="18" t="str">
        <f>VLOOKUP(R142,'Lấy tên đường'!$G$7:$H$159,2,0)</f>
        <v>1106-Đa Mặn 2</v>
      </c>
      <c r="R142" s="18" t="s">
        <v>148</v>
      </c>
      <c r="S142" s="18" t="s">
        <v>816</v>
      </c>
      <c r="T142" s="18">
        <v>90</v>
      </c>
      <c r="U142" s="18">
        <v>150</v>
      </c>
    </row>
    <row r="143" spans="1:21" s="5" customFormat="1" ht="17" x14ac:dyDescent="0.2">
      <c r="A143" s="17"/>
      <c r="B143" s="16"/>
      <c r="C143" s="68" t="s">
        <v>650</v>
      </c>
      <c r="D143" s="8"/>
      <c r="E143" s="9"/>
      <c r="F143" s="15"/>
      <c r="H143" s="18"/>
      <c r="I143" s="6"/>
      <c r="J143" s="12"/>
      <c r="K143" s="13"/>
      <c r="M143" s="74" t="s">
        <v>801</v>
      </c>
      <c r="N143" s="76" t="s">
        <v>810</v>
      </c>
      <c r="O143" s="82">
        <v>42319</v>
      </c>
      <c r="P143" s="18"/>
      <c r="Q143" s="18" t="str">
        <f>VLOOKUP(R143,'Lấy tên đường'!$G$7:$H$159,2,0)</f>
        <v>1230-Lê Hữu Khánh</v>
      </c>
      <c r="R143" s="18" t="s">
        <v>311</v>
      </c>
      <c r="S143" s="18" t="s">
        <v>816</v>
      </c>
      <c r="T143" s="18">
        <v>200</v>
      </c>
      <c r="U143" s="18">
        <v>150</v>
      </c>
    </row>
    <row r="144" spans="1:21" s="5" customFormat="1" ht="16" x14ac:dyDescent="0.2">
      <c r="A144" s="17"/>
      <c r="B144" s="16"/>
      <c r="C144" s="7"/>
      <c r="D144" s="8"/>
      <c r="E144" s="9"/>
      <c r="F144" s="15"/>
      <c r="H144" s="18"/>
      <c r="I144" s="6"/>
      <c r="J144" s="12"/>
      <c r="K144" s="13"/>
      <c r="M144" s="18"/>
      <c r="N144" s="18"/>
      <c r="O144" s="18"/>
      <c r="P144" s="85"/>
      <c r="Q144" s="85"/>
      <c r="R144" s="18"/>
      <c r="S144" s="18"/>
      <c r="T144" s="18"/>
      <c r="U144" s="18"/>
    </row>
    <row r="145" spans="1:21" s="5" customFormat="1" ht="16" x14ac:dyDescent="0.2">
      <c r="A145" s="17"/>
      <c r="B145" s="16"/>
      <c r="C145" s="7"/>
      <c r="D145" s="8"/>
      <c r="E145" s="9"/>
      <c r="F145" s="15"/>
      <c r="H145" s="18"/>
      <c r="I145" s="6"/>
      <c r="J145" s="12"/>
      <c r="K145" s="13"/>
      <c r="M145" s="18"/>
      <c r="N145" s="18"/>
      <c r="O145" s="18"/>
      <c r="P145" s="85"/>
      <c r="Q145" s="85"/>
      <c r="R145" s="18"/>
      <c r="S145" s="18"/>
      <c r="T145" s="18"/>
      <c r="U145" s="18"/>
    </row>
    <row r="146" spans="1:21" s="5" customFormat="1" ht="16" x14ac:dyDescent="0.2">
      <c r="A146" s="17"/>
      <c r="B146" s="16"/>
      <c r="C146" s="7"/>
      <c r="D146" s="8"/>
      <c r="E146" s="9"/>
      <c r="F146" s="15"/>
      <c r="H146" s="18"/>
      <c r="I146" s="6"/>
      <c r="J146" s="12"/>
      <c r="K146" s="13"/>
      <c r="M146" s="18"/>
      <c r="N146" s="18"/>
      <c r="O146" s="18"/>
      <c r="P146" s="85"/>
      <c r="Q146" s="85"/>
      <c r="R146" s="18"/>
      <c r="S146" s="18"/>
      <c r="T146" s="18"/>
      <c r="U146" s="18"/>
    </row>
    <row r="147" spans="1:21" s="5" customFormat="1" ht="16" x14ac:dyDescent="0.2">
      <c r="A147" s="17"/>
      <c r="B147" s="16"/>
      <c r="C147" s="7"/>
      <c r="D147" s="8"/>
      <c r="E147" s="9"/>
      <c r="F147" s="15"/>
      <c r="H147" s="18"/>
      <c r="I147" s="6"/>
      <c r="J147" s="12"/>
      <c r="K147" s="13"/>
      <c r="M147" s="18"/>
      <c r="N147" s="18"/>
      <c r="O147" s="18"/>
      <c r="P147" s="85"/>
      <c r="Q147" s="85"/>
      <c r="R147" s="18"/>
      <c r="S147" s="18"/>
      <c r="T147" s="18"/>
      <c r="U147" s="18"/>
    </row>
    <row r="148" spans="1:21" s="5" customFormat="1" ht="16" x14ac:dyDescent="0.2">
      <c r="A148" s="17"/>
      <c r="B148" s="16"/>
      <c r="C148" s="7"/>
      <c r="D148" s="8"/>
      <c r="E148" s="9"/>
      <c r="F148" s="15"/>
      <c r="H148" s="18"/>
      <c r="I148" s="6"/>
      <c r="J148" s="12"/>
      <c r="K148" s="13"/>
      <c r="M148" s="18"/>
      <c r="N148" s="18"/>
      <c r="O148" s="18"/>
      <c r="P148" s="85"/>
      <c r="Q148" s="85"/>
      <c r="R148" s="18"/>
      <c r="S148" s="18"/>
      <c r="T148" s="18"/>
      <c r="U148" s="18"/>
    </row>
    <row r="149" spans="1:21" s="5" customFormat="1" ht="16" x14ac:dyDescent="0.2">
      <c r="A149" s="17"/>
      <c r="B149" s="16"/>
      <c r="C149" s="7"/>
      <c r="D149" s="8"/>
      <c r="E149" s="9"/>
      <c r="F149" s="15"/>
      <c r="H149" s="18"/>
      <c r="I149" s="6"/>
      <c r="J149" s="12"/>
      <c r="K149" s="13"/>
      <c r="M149" s="18"/>
      <c r="N149" s="18"/>
      <c r="O149" s="18"/>
      <c r="P149" s="85"/>
      <c r="Q149" s="85"/>
      <c r="R149" s="18"/>
      <c r="S149" s="18"/>
      <c r="T149" s="18"/>
      <c r="U149" s="18"/>
    </row>
    <row r="150" spans="1:21" s="5" customFormat="1" ht="16" x14ac:dyDescent="0.2">
      <c r="A150" s="17"/>
      <c r="B150" s="16"/>
      <c r="C150" s="7"/>
      <c r="D150" s="8"/>
      <c r="E150" s="9"/>
      <c r="F150" s="15"/>
      <c r="H150" s="18"/>
      <c r="I150" s="6"/>
      <c r="J150" s="12"/>
      <c r="K150" s="13"/>
      <c r="M150" s="18"/>
      <c r="N150" s="18"/>
      <c r="O150" s="18"/>
      <c r="P150" s="85"/>
      <c r="Q150" s="85"/>
      <c r="R150" s="18"/>
      <c r="S150" s="18"/>
      <c r="T150" s="18"/>
      <c r="U150" s="18"/>
    </row>
    <row r="151" spans="1:21" s="5" customFormat="1" ht="16" x14ac:dyDescent="0.2">
      <c r="A151" s="17"/>
      <c r="B151" s="16"/>
      <c r="C151" s="7"/>
      <c r="D151" s="8"/>
      <c r="E151" s="9"/>
      <c r="F151" s="15"/>
      <c r="H151" s="18"/>
      <c r="I151" s="6"/>
      <c r="J151" s="12"/>
      <c r="K151" s="13"/>
      <c r="M151" s="18"/>
      <c r="N151" s="18"/>
      <c r="O151" s="18"/>
      <c r="P151" s="85"/>
      <c r="Q151" s="85"/>
      <c r="R151" s="18"/>
      <c r="S151" s="18"/>
      <c r="T151" s="18"/>
      <c r="U151" s="18"/>
    </row>
    <row r="152" spans="1:21" s="5" customFormat="1" ht="16" x14ac:dyDescent="0.2">
      <c r="A152" s="17"/>
      <c r="B152" s="16"/>
      <c r="C152" s="7"/>
      <c r="D152" s="8"/>
      <c r="E152" s="9"/>
      <c r="F152" s="15"/>
      <c r="H152" s="18"/>
      <c r="I152" s="6"/>
      <c r="J152" s="12"/>
      <c r="K152" s="13"/>
      <c r="M152" s="18"/>
      <c r="N152" s="18"/>
      <c r="O152" s="18"/>
      <c r="P152" s="85"/>
      <c r="Q152" s="85"/>
      <c r="R152" s="18"/>
      <c r="S152" s="18"/>
      <c r="T152" s="18"/>
      <c r="U152" s="18"/>
    </row>
    <row r="153" spans="1:21" s="5" customFormat="1" ht="16" x14ac:dyDescent="0.2">
      <c r="A153" s="17"/>
      <c r="B153" s="16"/>
      <c r="C153" s="7"/>
      <c r="D153" s="8"/>
      <c r="E153" s="9"/>
      <c r="F153" s="15"/>
      <c r="H153" s="18"/>
      <c r="I153" s="6"/>
      <c r="J153" s="12"/>
      <c r="K153" s="13"/>
      <c r="M153" s="18"/>
      <c r="N153" s="18"/>
      <c r="O153" s="18"/>
      <c r="P153" s="85"/>
      <c r="Q153" s="85"/>
      <c r="R153" s="18"/>
      <c r="S153" s="18"/>
      <c r="T153" s="18"/>
      <c r="U153" s="18"/>
    </row>
    <row r="154" spans="1:21" s="5" customFormat="1" ht="16" x14ac:dyDescent="0.2">
      <c r="A154" s="17"/>
      <c r="B154" s="16"/>
      <c r="C154" s="7"/>
      <c r="D154" s="8"/>
      <c r="E154" s="9"/>
      <c r="F154" s="15"/>
      <c r="H154" s="18"/>
      <c r="I154" s="6"/>
      <c r="J154" s="12"/>
      <c r="K154" s="13"/>
      <c r="M154" s="18"/>
      <c r="N154" s="18"/>
      <c r="O154" s="18"/>
      <c r="P154" s="85"/>
      <c r="Q154" s="85"/>
      <c r="R154" s="18"/>
      <c r="S154" s="18"/>
      <c r="T154" s="18"/>
      <c r="U154" s="18"/>
    </row>
    <row r="155" spans="1:21" s="5" customFormat="1" ht="16" x14ac:dyDescent="0.2">
      <c r="A155" s="17"/>
      <c r="B155" s="16"/>
      <c r="C155" s="7"/>
      <c r="D155" s="8"/>
      <c r="E155" s="9"/>
      <c r="F155" s="15"/>
      <c r="H155" s="18"/>
      <c r="I155" s="6"/>
      <c r="J155" s="12"/>
      <c r="K155" s="13"/>
      <c r="M155" s="18"/>
      <c r="N155" s="18"/>
      <c r="O155" s="18"/>
      <c r="P155" s="85"/>
      <c r="Q155" s="85"/>
      <c r="R155" s="18"/>
      <c r="S155" s="18"/>
      <c r="T155" s="18"/>
      <c r="U155" s="18"/>
    </row>
    <row r="156" spans="1:21" s="5" customFormat="1" ht="16" x14ac:dyDescent="0.2">
      <c r="A156" s="17"/>
      <c r="B156" s="16"/>
      <c r="C156" s="7"/>
      <c r="D156" s="8"/>
      <c r="E156" s="9"/>
      <c r="F156" s="15"/>
      <c r="H156" s="18"/>
      <c r="I156" s="6"/>
      <c r="J156" s="12"/>
      <c r="K156" s="13"/>
      <c r="M156" s="18"/>
      <c r="N156" s="18"/>
      <c r="O156" s="18"/>
      <c r="P156" s="85"/>
      <c r="Q156" s="85"/>
      <c r="R156" s="18"/>
      <c r="S156" s="18"/>
      <c r="T156" s="18"/>
      <c r="U156" s="18"/>
    </row>
    <row r="157" spans="1:21" s="5" customFormat="1" ht="16" x14ac:dyDescent="0.2">
      <c r="A157" s="17"/>
      <c r="B157" s="16"/>
      <c r="C157" s="7"/>
      <c r="D157" s="8"/>
      <c r="E157" s="9"/>
      <c r="F157" s="15"/>
      <c r="H157" s="18"/>
      <c r="I157" s="6"/>
      <c r="J157" s="12"/>
      <c r="K157" s="13"/>
      <c r="M157" s="18"/>
      <c r="N157" s="18"/>
      <c r="O157" s="18"/>
      <c r="P157" s="85"/>
      <c r="Q157" s="85"/>
      <c r="R157" s="18"/>
      <c r="S157" s="18"/>
      <c r="T157" s="18"/>
      <c r="U157" s="18"/>
    </row>
    <row r="158" spans="1:21" s="5" customFormat="1" ht="16" x14ac:dyDescent="0.2">
      <c r="A158" s="17"/>
      <c r="B158" s="16"/>
      <c r="C158" s="7"/>
      <c r="D158" s="8"/>
      <c r="E158" s="9"/>
      <c r="F158" s="15"/>
      <c r="H158" s="18"/>
      <c r="I158" s="6"/>
      <c r="J158" s="12"/>
      <c r="K158" s="13"/>
      <c r="M158" s="18"/>
      <c r="N158" s="18"/>
      <c r="O158" s="18"/>
      <c r="P158" s="85"/>
      <c r="Q158" s="85"/>
      <c r="R158" s="18"/>
      <c r="S158" s="18"/>
      <c r="T158" s="18"/>
      <c r="U158" s="18"/>
    </row>
    <row r="159" spans="1:21" s="5" customFormat="1" ht="16" x14ac:dyDescent="0.2">
      <c r="A159" s="17"/>
      <c r="B159" s="16"/>
      <c r="C159" s="7"/>
      <c r="D159" s="8"/>
      <c r="E159" s="9"/>
      <c r="F159" s="15"/>
      <c r="H159" s="18"/>
      <c r="I159" s="6"/>
      <c r="J159" s="12"/>
      <c r="K159" s="13"/>
      <c r="M159" s="18"/>
      <c r="N159" s="18"/>
      <c r="O159" s="18"/>
      <c r="P159" s="85"/>
      <c r="Q159" s="85"/>
      <c r="R159" s="18"/>
      <c r="S159" s="18"/>
      <c r="T159" s="18"/>
      <c r="U159" s="18"/>
    </row>
    <row r="160" spans="1:21" s="5" customFormat="1" ht="16" x14ac:dyDescent="0.2">
      <c r="A160" s="17"/>
      <c r="B160" s="16"/>
      <c r="C160" s="7"/>
      <c r="D160" s="8"/>
      <c r="E160" s="9"/>
      <c r="F160" s="15"/>
      <c r="H160" s="18"/>
      <c r="I160" s="6"/>
      <c r="J160" s="12"/>
      <c r="K160" s="13"/>
      <c r="M160" s="18"/>
      <c r="N160" s="18"/>
      <c r="O160" s="18"/>
      <c r="P160" s="85"/>
      <c r="Q160" s="85"/>
      <c r="R160" s="18"/>
      <c r="S160" s="18"/>
      <c r="T160" s="18"/>
      <c r="U160" s="18"/>
    </row>
    <row r="161" spans="1:21" s="5" customFormat="1" ht="16" x14ac:dyDescent="0.2">
      <c r="A161" s="17"/>
      <c r="B161" s="16"/>
      <c r="C161" s="7"/>
      <c r="D161" s="8"/>
      <c r="E161" s="9"/>
      <c r="F161" s="15"/>
      <c r="H161" s="18"/>
      <c r="I161" s="6"/>
      <c r="J161" s="12"/>
      <c r="K161" s="13"/>
      <c r="M161" s="18"/>
      <c r="N161" s="18"/>
      <c r="O161" s="18"/>
      <c r="P161" s="85"/>
      <c r="Q161" s="85"/>
      <c r="R161" s="18"/>
      <c r="S161" s="18"/>
      <c r="T161" s="18"/>
      <c r="U161" s="18"/>
    </row>
    <row r="162" spans="1:21" s="5" customFormat="1" ht="16" x14ac:dyDescent="0.2">
      <c r="A162" s="17"/>
      <c r="B162" s="16"/>
      <c r="C162" s="7"/>
      <c r="D162" s="8"/>
      <c r="E162" s="9"/>
      <c r="F162" s="15"/>
      <c r="H162" s="18"/>
      <c r="I162" s="6"/>
      <c r="J162" s="12"/>
      <c r="K162" s="13"/>
      <c r="M162" s="18"/>
      <c r="N162" s="18"/>
      <c r="O162" s="18"/>
      <c r="P162" s="85"/>
      <c r="Q162" s="85"/>
      <c r="R162" s="18"/>
      <c r="S162" s="18"/>
      <c r="T162" s="18"/>
      <c r="U162" s="18"/>
    </row>
    <row r="163" spans="1:21" s="5" customFormat="1" ht="16" x14ac:dyDescent="0.2">
      <c r="A163" s="17"/>
      <c r="B163" s="16"/>
      <c r="C163" s="7"/>
      <c r="D163" s="8"/>
      <c r="E163" s="9"/>
      <c r="F163" s="15"/>
      <c r="H163" s="18"/>
      <c r="I163" s="6"/>
      <c r="J163" s="12"/>
      <c r="K163" s="13"/>
      <c r="M163" s="18"/>
      <c r="N163" s="18"/>
      <c r="O163" s="18"/>
      <c r="P163" s="85"/>
      <c r="Q163" s="85"/>
      <c r="R163" s="18"/>
      <c r="S163" s="18"/>
      <c r="T163" s="18"/>
      <c r="U163" s="18"/>
    </row>
    <row r="164" spans="1:21" s="5" customFormat="1" ht="16" x14ac:dyDescent="0.2">
      <c r="A164" s="17"/>
      <c r="B164" s="16"/>
      <c r="C164" s="7"/>
      <c r="D164" s="8"/>
      <c r="E164" s="9"/>
      <c r="F164" s="15"/>
      <c r="H164" s="18"/>
      <c r="I164" s="6"/>
      <c r="J164" s="12"/>
      <c r="K164" s="13"/>
      <c r="M164" s="18"/>
      <c r="N164" s="18"/>
      <c r="O164" s="18"/>
      <c r="P164" s="85"/>
      <c r="Q164" s="85"/>
      <c r="R164" s="18"/>
      <c r="S164" s="18"/>
      <c r="T164" s="18"/>
      <c r="U164" s="18"/>
    </row>
    <row r="165" spans="1:21" s="5" customFormat="1" ht="16" x14ac:dyDescent="0.2">
      <c r="A165" s="17"/>
      <c r="B165" s="16"/>
      <c r="C165" s="7"/>
      <c r="D165" s="8"/>
      <c r="E165" s="9"/>
      <c r="F165" s="15"/>
      <c r="H165" s="18"/>
      <c r="I165" s="6"/>
      <c r="J165" s="12"/>
      <c r="K165" s="13"/>
      <c r="M165" s="18"/>
      <c r="N165" s="18"/>
      <c r="O165" s="18"/>
      <c r="P165" s="85"/>
      <c r="Q165" s="85"/>
      <c r="R165" s="18"/>
      <c r="S165" s="18"/>
      <c r="T165" s="18"/>
      <c r="U165" s="18"/>
    </row>
    <row r="166" spans="1:21" s="5" customFormat="1" ht="16" x14ac:dyDescent="0.2">
      <c r="A166" s="17"/>
      <c r="B166" s="16"/>
      <c r="C166" s="7"/>
      <c r="D166" s="8"/>
      <c r="E166" s="9"/>
      <c r="F166" s="15"/>
      <c r="H166" s="18"/>
      <c r="I166" s="6"/>
      <c r="J166" s="12"/>
      <c r="K166" s="13"/>
      <c r="M166" s="18"/>
      <c r="N166" s="18"/>
      <c r="O166" s="18"/>
      <c r="P166" s="85"/>
      <c r="Q166" s="85"/>
      <c r="R166" s="18"/>
      <c r="S166" s="18"/>
      <c r="T166" s="18"/>
      <c r="U166" s="18"/>
    </row>
    <row r="167" spans="1:21" s="5" customFormat="1" ht="16" x14ac:dyDescent="0.2">
      <c r="A167" s="17"/>
      <c r="B167" s="16"/>
      <c r="C167" s="7"/>
      <c r="D167" s="8"/>
      <c r="E167" s="9"/>
      <c r="F167" s="15"/>
      <c r="H167" s="18"/>
      <c r="I167" s="6"/>
      <c r="J167" s="12"/>
      <c r="K167" s="13"/>
      <c r="M167" s="18"/>
      <c r="N167" s="18"/>
      <c r="O167" s="18"/>
      <c r="P167" s="85"/>
      <c r="Q167" s="85"/>
      <c r="R167" s="18"/>
      <c r="S167" s="18"/>
      <c r="T167" s="18"/>
      <c r="U167" s="18"/>
    </row>
    <row r="168" spans="1:21" s="5" customFormat="1" ht="16" x14ac:dyDescent="0.2">
      <c r="A168" s="17"/>
      <c r="B168" s="16"/>
      <c r="C168" s="7"/>
      <c r="D168" s="8"/>
      <c r="E168" s="9"/>
      <c r="F168" s="15"/>
      <c r="H168" s="18"/>
      <c r="I168" s="6"/>
      <c r="J168" s="12"/>
      <c r="K168" s="13"/>
      <c r="M168" s="18"/>
      <c r="N168" s="18"/>
      <c r="O168" s="18"/>
      <c r="P168" s="85"/>
      <c r="Q168" s="85"/>
      <c r="R168" s="18"/>
      <c r="S168" s="18"/>
      <c r="T168" s="18"/>
      <c r="U168" s="18"/>
    </row>
    <row r="169" spans="1:21" s="5" customFormat="1" ht="16" x14ac:dyDescent="0.2">
      <c r="A169" s="17"/>
      <c r="B169" s="16"/>
      <c r="C169" s="7"/>
      <c r="D169" s="8"/>
      <c r="E169" s="9"/>
      <c r="F169" s="15"/>
      <c r="H169" s="18"/>
      <c r="I169" s="6"/>
      <c r="J169" s="12"/>
      <c r="K169" s="13"/>
      <c r="M169" s="18"/>
      <c r="N169" s="18"/>
      <c r="O169" s="18"/>
      <c r="P169" s="85"/>
      <c r="Q169" s="85"/>
      <c r="R169" s="18"/>
      <c r="S169" s="18"/>
      <c r="T169" s="18"/>
      <c r="U169" s="18"/>
    </row>
    <row r="170" spans="1:21" s="5" customFormat="1" ht="16" x14ac:dyDescent="0.2">
      <c r="A170" s="17"/>
      <c r="B170" s="16"/>
      <c r="C170" s="7"/>
      <c r="D170" s="8"/>
      <c r="E170" s="9"/>
      <c r="F170" s="15"/>
      <c r="H170" s="18"/>
      <c r="I170" s="6"/>
      <c r="J170" s="12"/>
      <c r="K170" s="13"/>
      <c r="M170" s="18"/>
      <c r="N170" s="18"/>
      <c r="O170" s="18"/>
      <c r="P170" s="85"/>
      <c r="Q170" s="85"/>
      <c r="R170" s="18"/>
      <c r="S170" s="18"/>
      <c r="T170" s="18"/>
      <c r="U170" s="18"/>
    </row>
    <row r="171" spans="1:21" s="5" customFormat="1" ht="16" x14ac:dyDescent="0.2">
      <c r="A171" s="17"/>
      <c r="B171" s="16"/>
      <c r="C171" s="7"/>
      <c r="D171" s="8"/>
      <c r="E171" s="9"/>
      <c r="F171" s="15"/>
      <c r="H171" s="18"/>
      <c r="I171" s="6"/>
      <c r="J171" s="12"/>
      <c r="K171" s="13"/>
      <c r="M171" s="18"/>
      <c r="N171" s="18"/>
      <c r="O171" s="18"/>
      <c r="P171" s="85"/>
      <c r="Q171" s="85"/>
      <c r="R171" s="18"/>
      <c r="S171" s="18"/>
      <c r="T171" s="18"/>
      <c r="U171" s="18"/>
    </row>
    <row r="172" spans="1:21" s="5" customFormat="1" ht="16" x14ac:dyDescent="0.2">
      <c r="A172" s="17"/>
      <c r="B172" s="16"/>
      <c r="C172" s="7"/>
      <c r="D172" s="8"/>
      <c r="E172" s="9"/>
      <c r="F172" s="15"/>
      <c r="H172" s="18"/>
      <c r="I172" s="6"/>
      <c r="J172" s="12"/>
      <c r="K172" s="13"/>
      <c r="M172" s="18"/>
      <c r="N172" s="18"/>
      <c r="O172" s="18"/>
      <c r="P172" s="85"/>
      <c r="Q172" s="85"/>
      <c r="R172" s="18"/>
      <c r="S172" s="18"/>
      <c r="T172" s="18"/>
      <c r="U172" s="18"/>
    </row>
    <row r="173" spans="1:21" s="5" customFormat="1" ht="16" x14ac:dyDescent="0.2">
      <c r="A173" s="17"/>
      <c r="B173" s="16"/>
      <c r="C173" s="7"/>
      <c r="D173" s="8"/>
      <c r="E173" s="9"/>
      <c r="F173" s="15"/>
      <c r="H173" s="18"/>
      <c r="I173" s="6"/>
      <c r="J173" s="12"/>
      <c r="K173" s="13"/>
      <c r="M173" s="18"/>
      <c r="N173" s="18"/>
      <c r="O173" s="18"/>
      <c r="P173" s="85"/>
      <c r="Q173" s="85"/>
      <c r="R173" s="18"/>
      <c r="S173" s="18"/>
      <c r="T173" s="18"/>
      <c r="U173" s="18"/>
    </row>
    <row r="174" spans="1:21" s="5" customFormat="1" ht="16" x14ac:dyDescent="0.2">
      <c r="A174" s="17"/>
      <c r="B174" s="16"/>
      <c r="C174" s="7"/>
      <c r="D174" s="8"/>
      <c r="E174" s="9"/>
      <c r="F174" s="15"/>
      <c r="H174" s="18"/>
      <c r="I174" s="6"/>
      <c r="J174" s="12"/>
      <c r="K174" s="13"/>
      <c r="M174" s="18"/>
      <c r="N174" s="18"/>
      <c r="O174" s="18"/>
      <c r="P174" s="85"/>
      <c r="Q174" s="85"/>
      <c r="R174" s="18"/>
      <c r="S174" s="18"/>
      <c r="T174" s="18"/>
      <c r="U174" s="18"/>
    </row>
    <row r="175" spans="1:21" s="5" customFormat="1" ht="16" x14ac:dyDescent="0.2">
      <c r="A175" s="17"/>
      <c r="B175" s="16"/>
      <c r="C175" s="7"/>
      <c r="D175" s="8"/>
      <c r="E175" s="9"/>
      <c r="F175" s="15"/>
      <c r="H175" s="18"/>
      <c r="I175" s="6"/>
      <c r="J175" s="12"/>
      <c r="K175" s="13"/>
      <c r="M175" s="18"/>
      <c r="N175" s="18"/>
      <c r="O175" s="18"/>
      <c r="P175" s="85"/>
      <c r="Q175" s="85"/>
      <c r="R175" s="18"/>
      <c r="S175" s="18"/>
      <c r="T175" s="18"/>
      <c r="U175" s="18"/>
    </row>
    <row r="176" spans="1:21" s="5" customFormat="1" ht="16" x14ac:dyDescent="0.2">
      <c r="A176" s="17"/>
      <c r="B176" s="16"/>
      <c r="C176" s="7"/>
      <c r="D176" s="8"/>
      <c r="E176" s="9"/>
      <c r="F176" s="15"/>
      <c r="H176" s="18"/>
      <c r="I176" s="6"/>
      <c r="J176" s="12"/>
      <c r="K176" s="13"/>
      <c r="M176" s="18"/>
      <c r="N176" s="18"/>
      <c r="O176" s="18"/>
      <c r="P176" s="85"/>
      <c r="Q176" s="85"/>
      <c r="R176" s="18"/>
      <c r="S176" s="18"/>
      <c r="T176" s="18"/>
      <c r="U176" s="18"/>
    </row>
    <row r="177" spans="1:21" s="5" customFormat="1" ht="16" x14ac:dyDescent="0.2">
      <c r="A177" s="17"/>
      <c r="B177" s="16"/>
      <c r="C177" s="7"/>
      <c r="D177" s="8"/>
      <c r="E177" s="9"/>
      <c r="F177" s="15"/>
      <c r="H177" s="18"/>
      <c r="I177" s="6"/>
      <c r="J177" s="12"/>
      <c r="K177" s="13"/>
      <c r="M177" s="18"/>
      <c r="N177" s="18"/>
      <c r="O177" s="18"/>
      <c r="P177" s="85"/>
      <c r="Q177" s="85"/>
      <c r="R177" s="18"/>
      <c r="S177" s="18"/>
      <c r="T177" s="18"/>
      <c r="U177" s="18"/>
    </row>
    <row r="178" spans="1:21" s="5" customFormat="1" ht="16" x14ac:dyDescent="0.2">
      <c r="A178" s="17"/>
      <c r="B178" s="16"/>
      <c r="C178" s="7"/>
      <c r="D178" s="8"/>
      <c r="E178" s="9"/>
      <c r="F178" s="15"/>
      <c r="H178" s="18"/>
      <c r="I178" s="6"/>
      <c r="J178" s="12"/>
      <c r="K178" s="13"/>
      <c r="M178" s="18"/>
      <c r="N178" s="18"/>
      <c r="O178" s="18"/>
      <c r="P178" s="85"/>
      <c r="Q178" s="85"/>
      <c r="R178" s="18"/>
      <c r="S178" s="18"/>
      <c r="T178" s="18"/>
      <c r="U178" s="18"/>
    </row>
    <row r="179" spans="1:21" s="5" customFormat="1" ht="16" x14ac:dyDescent="0.2">
      <c r="A179" s="17"/>
      <c r="B179" s="16"/>
      <c r="C179" s="7"/>
      <c r="D179" s="8"/>
      <c r="E179" s="9"/>
      <c r="F179" s="15"/>
      <c r="H179" s="18"/>
      <c r="I179" s="6"/>
      <c r="J179" s="12"/>
      <c r="K179" s="13"/>
      <c r="M179" s="18"/>
      <c r="N179" s="18"/>
      <c r="O179" s="18"/>
      <c r="P179" s="85"/>
      <c r="Q179" s="85"/>
      <c r="R179" s="18"/>
      <c r="S179" s="18"/>
      <c r="T179" s="18"/>
      <c r="U179" s="18"/>
    </row>
    <row r="180" spans="1:21" s="5" customFormat="1" ht="16" x14ac:dyDescent="0.2">
      <c r="A180" s="17"/>
      <c r="B180" s="16"/>
      <c r="C180" s="7"/>
      <c r="D180" s="8"/>
      <c r="E180" s="9"/>
      <c r="F180" s="15"/>
      <c r="H180" s="18"/>
      <c r="I180" s="6"/>
      <c r="J180" s="12"/>
      <c r="K180" s="13"/>
      <c r="M180" s="18"/>
      <c r="N180" s="18"/>
      <c r="O180" s="18"/>
      <c r="P180" s="85"/>
      <c r="Q180" s="85"/>
      <c r="R180" s="18"/>
      <c r="S180" s="18"/>
      <c r="T180" s="18"/>
      <c r="U180" s="18"/>
    </row>
    <row r="181" spans="1:21" s="5" customFormat="1" ht="16" x14ac:dyDescent="0.2">
      <c r="A181" s="17"/>
      <c r="B181" s="16"/>
      <c r="C181" s="7"/>
      <c r="D181" s="8"/>
      <c r="E181" s="9"/>
      <c r="F181" s="15"/>
      <c r="H181" s="18"/>
      <c r="I181" s="6"/>
      <c r="J181" s="12"/>
      <c r="K181" s="13"/>
      <c r="M181" s="18"/>
      <c r="N181" s="18"/>
      <c r="O181" s="18"/>
      <c r="P181" s="85"/>
      <c r="Q181" s="85"/>
      <c r="R181" s="18"/>
      <c r="S181" s="18"/>
      <c r="T181" s="18"/>
      <c r="U181" s="18"/>
    </row>
    <row r="182" spans="1:21" s="5" customFormat="1" ht="16" x14ac:dyDescent="0.2">
      <c r="A182" s="17"/>
      <c r="B182" s="16"/>
      <c r="C182" s="7"/>
      <c r="D182" s="8"/>
      <c r="E182" s="9"/>
      <c r="F182" s="15"/>
      <c r="H182" s="18"/>
      <c r="I182" s="6"/>
      <c r="J182" s="12"/>
      <c r="K182" s="13"/>
      <c r="M182" s="18"/>
      <c r="N182" s="18"/>
      <c r="O182" s="18"/>
      <c r="P182" s="85"/>
      <c r="Q182" s="85"/>
      <c r="R182" s="18"/>
      <c r="S182" s="18"/>
      <c r="T182" s="18"/>
      <c r="U182" s="18"/>
    </row>
    <row r="183" spans="1:21" s="5" customFormat="1" ht="16" x14ac:dyDescent="0.2">
      <c r="A183" s="17"/>
      <c r="B183" s="16"/>
      <c r="C183" s="7"/>
      <c r="D183" s="8"/>
      <c r="E183" s="9"/>
      <c r="F183" s="15"/>
      <c r="H183" s="18"/>
      <c r="I183" s="6"/>
      <c r="J183" s="12"/>
      <c r="K183" s="13"/>
      <c r="M183" s="18"/>
      <c r="N183" s="18"/>
      <c r="O183" s="18"/>
      <c r="P183" s="85"/>
      <c r="Q183" s="85"/>
      <c r="R183" s="18"/>
      <c r="S183" s="18"/>
      <c r="T183" s="18"/>
      <c r="U183" s="18"/>
    </row>
    <row r="184" spans="1:21" s="5" customFormat="1" ht="16" x14ac:dyDescent="0.2">
      <c r="A184" s="17"/>
      <c r="B184" s="16"/>
      <c r="C184" s="7"/>
      <c r="D184" s="8"/>
      <c r="E184" s="9"/>
      <c r="F184" s="15"/>
      <c r="H184" s="18"/>
      <c r="I184" s="6"/>
      <c r="J184" s="12"/>
      <c r="K184" s="13"/>
      <c r="M184" s="18"/>
      <c r="N184" s="18"/>
      <c r="O184" s="18"/>
      <c r="P184" s="85"/>
      <c r="Q184" s="85"/>
      <c r="R184" s="18"/>
      <c r="S184" s="18"/>
      <c r="T184" s="18"/>
      <c r="U184" s="18"/>
    </row>
    <row r="185" spans="1:21" s="5" customFormat="1" ht="16" x14ac:dyDescent="0.2">
      <c r="A185" s="17"/>
      <c r="B185" s="16"/>
      <c r="C185" s="7"/>
      <c r="D185" s="8"/>
      <c r="E185" s="9"/>
      <c r="F185" s="15"/>
      <c r="H185" s="18"/>
      <c r="I185" s="6"/>
      <c r="J185" s="12"/>
      <c r="K185" s="13"/>
      <c r="M185" s="18"/>
      <c r="N185" s="18"/>
      <c r="O185" s="18"/>
      <c r="P185" s="85"/>
      <c r="Q185" s="85"/>
      <c r="R185" s="18"/>
      <c r="S185" s="18"/>
      <c r="T185" s="18"/>
      <c r="U185" s="18"/>
    </row>
    <row r="186" spans="1:21" s="5" customFormat="1" ht="16" x14ac:dyDescent="0.2">
      <c r="A186" s="17"/>
      <c r="B186" s="16"/>
      <c r="C186" s="7"/>
      <c r="D186" s="8"/>
      <c r="E186" s="9"/>
      <c r="F186" s="15"/>
      <c r="H186" s="18"/>
      <c r="I186" s="6"/>
      <c r="J186" s="12"/>
      <c r="K186" s="13"/>
      <c r="M186" s="18"/>
      <c r="N186" s="18"/>
      <c r="O186" s="18"/>
      <c r="P186" s="85"/>
      <c r="Q186" s="85"/>
      <c r="R186" s="18"/>
      <c r="S186" s="18"/>
      <c r="T186" s="18"/>
      <c r="U186" s="18"/>
    </row>
    <row r="187" spans="1:21" s="5" customFormat="1" ht="16" x14ac:dyDescent="0.2">
      <c r="A187" s="17"/>
      <c r="B187" s="16"/>
      <c r="C187" s="7"/>
      <c r="D187" s="8"/>
      <c r="E187" s="9"/>
      <c r="F187" s="15"/>
      <c r="H187" s="18"/>
      <c r="I187" s="6"/>
      <c r="J187" s="12"/>
      <c r="K187" s="13"/>
      <c r="M187" s="18"/>
      <c r="N187" s="18"/>
      <c r="O187" s="18"/>
      <c r="P187" s="85"/>
      <c r="Q187" s="85"/>
      <c r="R187" s="18"/>
      <c r="S187" s="18"/>
      <c r="T187" s="18"/>
      <c r="U187" s="18"/>
    </row>
    <row r="188" spans="1:21" s="5" customFormat="1" ht="16" x14ac:dyDescent="0.2">
      <c r="A188" s="17"/>
      <c r="B188" s="16"/>
      <c r="C188" s="7"/>
      <c r="D188" s="8"/>
      <c r="E188" s="9"/>
      <c r="F188" s="15"/>
      <c r="H188" s="18"/>
      <c r="I188" s="6"/>
      <c r="J188" s="12"/>
      <c r="K188" s="13"/>
      <c r="M188" s="18"/>
      <c r="N188" s="18"/>
      <c r="O188" s="18"/>
      <c r="P188" s="85"/>
      <c r="Q188" s="85"/>
      <c r="R188" s="18"/>
      <c r="S188" s="18"/>
      <c r="T188" s="18"/>
      <c r="U188" s="18"/>
    </row>
    <row r="189" spans="1:21" s="5" customFormat="1" ht="16" x14ac:dyDescent="0.2">
      <c r="A189" s="17"/>
      <c r="B189" s="16"/>
      <c r="C189" s="7"/>
      <c r="D189" s="8"/>
      <c r="E189" s="9"/>
      <c r="F189" s="15"/>
      <c r="H189" s="18"/>
      <c r="I189" s="6"/>
      <c r="J189" s="12"/>
      <c r="K189" s="13"/>
      <c r="M189" s="18"/>
      <c r="N189" s="18"/>
      <c r="O189" s="18"/>
      <c r="P189" s="85"/>
      <c r="Q189" s="85"/>
      <c r="R189" s="18"/>
      <c r="S189" s="18"/>
      <c r="T189" s="18"/>
      <c r="U189" s="18"/>
    </row>
    <row r="190" spans="1:21" s="5" customFormat="1" ht="16" x14ac:dyDescent="0.2">
      <c r="A190" s="17"/>
      <c r="B190" s="16"/>
      <c r="C190" s="7"/>
      <c r="D190" s="8"/>
      <c r="E190" s="9"/>
      <c r="F190" s="15"/>
      <c r="H190" s="18"/>
      <c r="I190" s="6"/>
      <c r="J190" s="12"/>
      <c r="K190" s="13"/>
      <c r="M190" s="18"/>
      <c r="N190" s="18"/>
      <c r="O190" s="18"/>
      <c r="P190" s="85"/>
      <c r="Q190" s="85"/>
      <c r="R190" s="18"/>
      <c r="S190" s="18"/>
      <c r="T190" s="18"/>
      <c r="U190" s="18"/>
    </row>
    <row r="191" spans="1:21" s="5" customFormat="1" ht="16" x14ac:dyDescent="0.2">
      <c r="A191" s="17"/>
      <c r="B191" s="16"/>
      <c r="C191" s="7"/>
      <c r="D191" s="8"/>
      <c r="E191" s="9"/>
      <c r="F191" s="15"/>
      <c r="H191" s="18"/>
      <c r="I191" s="6"/>
      <c r="J191" s="12"/>
      <c r="K191" s="13"/>
      <c r="M191" s="18"/>
      <c r="N191" s="18"/>
      <c r="O191" s="18"/>
      <c r="P191" s="85"/>
      <c r="Q191" s="85"/>
      <c r="R191" s="18"/>
      <c r="S191" s="18"/>
      <c r="T191" s="18"/>
      <c r="U191" s="18"/>
    </row>
    <row r="192" spans="1:21" s="5" customFormat="1" ht="16" x14ac:dyDescent="0.2">
      <c r="A192" s="17"/>
      <c r="B192" s="16"/>
      <c r="C192" s="7"/>
      <c r="D192" s="8"/>
      <c r="E192" s="9"/>
      <c r="F192" s="15"/>
      <c r="H192" s="18"/>
      <c r="I192" s="6"/>
      <c r="J192" s="12"/>
      <c r="K192" s="13"/>
      <c r="M192" s="18"/>
      <c r="N192" s="18"/>
      <c r="O192" s="18"/>
      <c r="P192" s="85"/>
      <c r="Q192" s="85"/>
      <c r="R192" s="18"/>
      <c r="S192" s="18"/>
      <c r="T192" s="18"/>
      <c r="U192" s="18"/>
    </row>
    <row r="193" spans="1:21" s="5" customFormat="1" ht="16" x14ac:dyDescent="0.2">
      <c r="A193" s="17"/>
      <c r="B193" s="16"/>
      <c r="C193" s="7"/>
      <c r="D193" s="8"/>
      <c r="E193" s="9"/>
      <c r="F193" s="15"/>
      <c r="H193" s="18"/>
      <c r="I193" s="6"/>
      <c r="J193" s="12"/>
      <c r="K193" s="13"/>
      <c r="M193" s="18"/>
      <c r="N193" s="18"/>
      <c r="O193" s="18"/>
      <c r="P193" s="85"/>
      <c r="Q193" s="85"/>
      <c r="R193" s="18"/>
      <c r="S193" s="18"/>
      <c r="T193" s="18"/>
      <c r="U193" s="18"/>
    </row>
    <row r="194" spans="1:21" s="5" customFormat="1" ht="16" x14ac:dyDescent="0.2">
      <c r="A194" s="17"/>
      <c r="B194" s="16"/>
      <c r="C194" s="7"/>
      <c r="D194" s="8"/>
      <c r="E194" s="9"/>
      <c r="F194" s="15"/>
      <c r="H194" s="18"/>
      <c r="I194" s="6"/>
      <c r="J194" s="12"/>
      <c r="K194" s="13"/>
      <c r="M194" s="18"/>
      <c r="N194" s="18"/>
      <c r="O194" s="18"/>
      <c r="P194" s="85"/>
      <c r="Q194" s="85"/>
      <c r="R194" s="18"/>
      <c r="S194" s="18"/>
      <c r="T194" s="18"/>
      <c r="U194" s="18"/>
    </row>
    <row r="195" spans="1:21" s="5" customFormat="1" ht="16" x14ac:dyDescent="0.2">
      <c r="A195" s="17"/>
      <c r="B195" s="16"/>
      <c r="C195" s="7"/>
      <c r="D195" s="8"/>
      <c r="E195" s="9"/>
      <c r="F195" s="15"/>
      <c r="H195" s="18"/>
      <c r="I195" s="6"/>
      <c r="J195" s="12"/>
      <c r="K195" s="13"/>
      <c r="M195" s="18"/>
      <c r="N195" s="18"/>
      <c r="O195" s="18"/>
      <c r="P195" s="85"/>
      <c r="Q195" s="85"/>
      <c r="R195" s="18"/>
      <c r="S195" s="18"/>
      <c r="T195" s="18"/>
      <c r="U195" s="18"/>
    </row>
    <row r="196" spans="1:21" s="5" customFormat="1" ht="16" x14ac:dyDescent="0.2">
      <c r="A196" s="17"/>
      <c r="B196" s="16"/>
      <c r="C196" s="7"/>
      <c r="D196" s="8"/>
      <c r="E196" s="9"/>
      <c r="F196" s="15"/>
      <c r="H196" s="18"/>
      <c r="I196" s="6"/>
      <c r="J196" s="12"/>
      <c r="K196" s="13"/>
      <c r="M196" s="18"/>
      <c r="N196" s="18"/>
      <c r="O196" s="18"/>
      <c r="P196" s="85"/>
      <c r="Q196" s="85"/>
      <c r="R196" s="18"/>
      <c r="S196" s="18"/>
      <c r="T196" s="18"/>
      <c r="U196" s="18"/>
    </row>
    <row r="197" spans="1:21" s="5" customFormat="1" ht="16" x14ac:dyDescent="0.2">
      <c r="A197" s="17"/>
      <c r="B197" s="16"/>
      <c r="C197" s="7"/>
      <c r="D197" s="8"/>
      <c r="E197" s="9"/>
      <c r="F197" s="15"/>
      <c r="H197" s="18"/>
      <c r="I197" s="6"/>
      <c r="J197" s="12"/>
      <c r="K197" s="13"/>
      <c r="M197" s="18"/>
      <c r="N197" s="18"/>
      <c r="O197" s="18"/>
      <c r="P197" s="85"/>
      <c r="Q197" s="85"/>
      <c r="R197" s="18"/>
      <c r="S197" s="18"/>
      <c r="T197" s="18"/>
      <c r="U197" s="18"/>
    </row>
    <row r="198" spans="1:21" s="5" customFormat="1" ht="16" x14ac:dyDescent="0.2">
      <c r="A198" s="17"/>
      <c r="B198" s="16"/>
      <c r="C198" s="7"/>
      <c r="D198" s="8"/>
      <c r="E198" s="9"/>
      <c r="F198" s="15"/>
      <c r="H198" s="18"/>
      <c r="I198" s="6"/>
      <c r="J198" s="12"/>
      <c r="K198" s="13"/>
      <c r="M198" s="18"/>
      <c r="N198" s="18"/>
      <c r="O198" s="18"/>
      <c r="P198" s="85"/>
      <c r="Q198" s="85"/>
      <c r="R198" s="18"/>
      <c r="S198" s="18"/>
      <c r="T198" s="18"/>
      <c r="U198" s="18"/>
    </row>
    <row r="199" spans="1:21" s="5" customFormat="1" ht="16" x14ac:dyDescent="0.2">
      <c r="A199" s="17"/>
      <c r="B199" s="16"/>
      <c r="C199" s="7"/>
      <c r="D199" s="8"/>
      <c r="E199" s="9"/>
      <c r="F199" s="15"/>
      <c r="H199" s="18"/>
      <c r="I199" s="6"/>
      <c r="J199" s="12"/>
      <c r="K199" s="13"/>
      <c r="M199" s="18"/>
      <c r="N199" s="18"/>
      <c r="O199" s="18"/>
      <c r="P199" s="85"/>
      <c r="Q199" s="85"/>
      <c r="R199" s="18"/>
      <c r="S199" s="18"/>
      <c r="T199" s="18"/>
      <c r="U199" s="18"/>
    </row>
    <row r="200" spans="1:21" s="5" customFormat="1" ht="16" x14ac:dyDescent="0.2">
      <c r="A200" s="17"/>
      <c r="B200" s="16"/>
      <c r="C200" s="7"/>
      <c r="D200" s="8"/>
      <c r="E200" s="9"/>
      <c r="F200" s="15"/>
      <c r="H200" s="18"/>
      <c r="I200" s="6"/>
      <c r="J200" s="12"/>
      <c r="K200" s="13"/>
      <c r="M200" s="18"/>
      <c r="N200" s="18"/>
      <c r="O200" s="18"/>
      <c r="P200" s="85"/>
      <c r="Q200" s="85"/>
      <c r="R200" s="18"/>
      <c r="S200" s="18"/>
      <c r="T200" s="18"/>
      <c r="U200" s="18"/>
    </row>
    <row r="201" spans="1:21" s="5" customFormat="1" ht="16" x14ac:dyDescent="0.2">
      <c r="A201" s="17"/>
      <c r="B201" s="16"/>
      <c r="C201" s="7"/>
      <c r="D201" s="8"/>
      <c r="E201" s="9"/>
      <c r="F201" s="15"/>
      <c r="H201" s="18"/>
      <c r="I201" s="6"/>
      <c r="J201" s="12"/>
      <c r="K201" s="13"/>
      <c r="M201" s="18"/>
      <c r="N201" s="18"/>
      <c r="O201" s="18"/>
      <c r="P201" s="85"/>
      <c r="Q201" s="85"/>
      <c r="R201" s="18"/>
      <c r="S201" s="18"/>
      <c r="T201" s="18"/>
      <c r="U201" s="18"/>
    </row>
    <row r="202" spans="1:21" s="5" customFormat="1" ht="16" x14ac:dyDescent="0.2">
      <c r="A202" s="17"/>
      <c r="B202" s="16"/>
      <c r="C202" s="7"/>
      <c r="D202" s="8"/>
      <c r="E202" s="9"/>
      <c r="F202" s="15"/>
      <c r="H202" s="18"/>
      <c r="I202" s="6"/>
      <c r="J202" s="12"/>
      <c r="K202" s="13"/>
      <c r="M202" s="18"/>
      <c r="N202" s="18"/>
      <c r="O202" s="18"/>
      <c r="P202" s="85"/>
      <c r="Q202" s="85"/>
      <c r="R202" s="18"/>
      <c r="S202" s="18"/>
      <c r="T202" s="18"/>
      <c r="U202" s="18"/>
    </row>
    <row r="203" spans="1:21" s="5" customFormat="1" ht="16" x14ac:dyDescent="0.2">
      <c r="A203" s="17"/>
      <c r="B203" s="16"/>
      <c r="C203" s="7"/>
      <c r="D203" s="8"/>
      <c r="E203" s="9"/>
      <c r="F203" s="15"/>
      <c r="H203" s="18"/>
      <c r="I203" s="6"/>
      <c r="J203" s="12"/>
      <c r="K203" s="13"/>
      <c r="M203" s="18"/>
      <c r="N203" s="18"/>
      <c r="O203" s="18"/>
      <c r="P203" s="85"/>
      <c r="Q203" s="85"/>
      <c r="R203" s="18"/>
      <c r="S203" s="18"/>
      <c r="T203" s="18"/>
      <c r="U203" s="18"/>
    </row>
    <row r="204" spans="1:21" s="5" customFormat="1" ht="16" x14ac:dyDescent="0.2">
      <c r="A204" s="17"/>
      <c r="B204" s="16"/>
      <c r="C204" s="7"/>
      <c r="D204" s="8"/>
      <c r="E204" s="9"/>
      <c r="F204" s="15"/>
      <c r="H204" s="18"/>
      <c r="I204" s="6"/>
      <c r="J204" s="12"/>
      <c r="K204" s="13"/>
      <c r="M204" s="18"/>
      <c r="N204" s="18"/>
      <c r="O204" s="18"/>
      <c r="P204" s="85"/>
      <c r="Q204" s="85"/>
      <c r="R204" s="18"/>
      <c r="S204" s="18"/>
      <c r="T204" s="18"/>
      <c r="U204" s="18"/>
    </row>
    <row r="205" spans="1:21" s="5" customFormat="1" ht="16" x14ac:dyDescent="0.2">
      <c r="A205" s="17"/>
      <c r="B205" s="16"/>
      <c r="C205" s="7"/>
      <c r="D205" s="8"/>
      <c r="E205" s="9"/>
      <c r="F205" s="15"/>
      <c r="H205" s="18"/>
      <c r="I205" s="6"/>
      <c r="J205" s="12"/>
      <c r="K205" s="13"/>
      <c r="M205" s="18"/>
      <c r="N205" s="18"/>
      <c r="O205" s="18"/>
      <c r="P205" s="85"/>
      <c r="Q205" s="85"/>
      <c r="R205" s="18"/>
      <c r="S205" s="18"/>
      <c r="T205" s="18"/>
      <c r="U205" s="18"/>
    </row>
    <row r="206" spans="1:21" s="5" customFormat="1" ht="16" x14ac:dyDescent="0.2">
      <c r="A206" s="17"/>
      <c r="B206" s="16"/>
      <c r="C206" s="7"/>
      <c r="D206" s="8"/>
      <c r="E206" s="9"/>
      <c r="F206" s="15"/>
      <c r="H206" s="18"/>
      <c r="I206" s="6"/>
      <c r="J206" s="12"/>
      <c r="K206" s="13"/>
      <c r="M206" s="18"/>
      <c r="N206" s="18"/>
      <c r="O206" s="18"/>
      <c r="P206" s="85"/>
      <c r="Q206" s="85"/>
      <c r="R206" s="18"/>
      <c r="S206" s="18"/>
      <c r="T206" s="18"/>
      <c r="U206" s="18"/>
    </row>
    <row r="207" spans="1:21" s="5" customFormat="1" ht="16" x14ac:dyDescent="0.2">
      <c r="A207" s="17"/>
      <c r="B207" s="16"/>
      <c r="C207" s="7"/>
      <c r="D207" s="8"/>
      <c r="E207" s="9"/>
      <c r="F207" s="15"/>
      <c r="H207" s="18"/>
      <c r="I207" s="6"/>
      <c r="J207" s="12"/>
      <c r="K207" s="13"/>
      <c r="M207" s="18"/>
      <c r="N207" s="18"/>
      <c r="O207" s="18"/>
      <c r="P207" s="85"/>
      <c r="Q207" s="85"/>
      <c r="R207" s="18"/>
      <c r="S207" s="18"/>
      <c r="T207" s="18"/>
      <c r="U207" s="18"/>
    </row>
    <row r="208" spans="1:21" s="5" customFormat="1" ht="16" x14ac:dyDescent="0.2">
      <c r="A208" s="17"/>
      <c r="B208" s="16"/>
      <c r="C208" s="7"/>
      <c r="D208" s="8"/>
      <c r="E208" s="9"/>
      <c r="F208" s="15"/>
      <c r="H208" s="18"/>
      <c r="I208" s="6"/>
      <c r="J208" s="12"/>
      <c r="K208" s="13"/>
      <c r="M208" s="18"/>
      <c r="N208" s="18"/>
      <c r="O208" s="18"/>
      <c r="P208" s="85"/>
      <c r="Q208" s="85"/>
      <c r="R208" s="18"/>
      <c r="S208" s="18"/>
      <c r="T208" s="18"/>
      <c r="U208" s="18"/>
    </row>
    <row r="209" spans="1:21" s="5" customFormat="1" ht="16" x14ac:dyDescent="0.2">
      <c r="A209" s="17"/>
      <c r="B209" s="16"/>
      <c r="C209" s="7"/>
      <c r="D209" s="8"/>
      <c r="E209" s="9"/>
      <c r="F209" s="15"/>
      <c r="H209" s="18"/>
      <c r="I209" s="6"/>
      <c r="J209" s="12"/>
      <c r="K209" s="13"/>
      <c r="M209" s="18"/>
      <c r="N209" s="18"/>
      <c r="O209" s="18"/>
      <c r="P209" s="85"/>
      <c r="Q209" s="85"/>
      <c r="R209" s="18"/>
      <c r="S209" s="18"/>
      <c r="T209" s="18"/>
      <c r="U209" s="18"/>
    </row>
    <row r="210" spans="1:21" s="5" customFormat="1" ht="16" x14ac:dyDescent="0.2">
      <c r="A210" s="17"/>
      <c r="B210" s="16"/>
      <c r="C210" s="7"/>
      <c r="D210" s="8"/>
      <c r="E210" s="9"/>
      <c r="F210" s="15"/>
      <c r="H210" s="18"/>
      <c r="I210" s="6"/>
      <c r="J210" s="12"/>
      <c r="K210" s="13"/>
      <c r="M210" s="18"/>
      <c r="N210" s="18"/>
      <c r="O210" s="18"/>
      <c r="P210" s="85"/>
      <c r="Q210" s="85"/>
      <c r="R210" s="18"/>
      <c r="S210" s="18"/>
      <c r="T210" s="18"/>
      <c r="U210" s="18"/>
    </row>
    <row r="211" spans="1:21" s="5" customFormat="1" ht="16" x14ac:dyDescent="0.2">
      <c r="A211" s="17"/>
      <c r="B211" s="16"/>
      <c r="C211" s="7"/>
      <c r="D211" s="8"/>
      <c r="E211" s="9"/>
      <c r="F211" s="15"/>
      <c r="H211" s="18"/>
      <c r="I211" s="6"/>
      <c r="J211" s="12"/>
      <c r="K211" s="13"/>
      <c r="M211" s="18"/>
      <c r="N211" s="18"/>
      <c r="O211" s="18"/>
      <c r="P211" s="85"/>
      <c r="Q211" s="85"/>
      <c r="R211" s="18"/>
      <c r="S211" s="18"/>
      <c r="T211" s="18"/>
      <c r="U211" s="18"/>
    </row>
    <row r="212" spans="1:21" s="5" customFormat="1" ht="16" x14ac:dyDescent="0.2">
      <c r="A212" s="17"/>
      <c r="B212" s="16"/>
      <c r="C212" s="7"/>
      <c r="D212" s="8"/>
      <c r="E212" s="9"/>
      <c r="F212" s="15"/>
      <c r="H212" s="18"/>
      <c r="I212" s="6"/>
      <c r="J212" s="12"/>
      <c r="K212" s="13"/>
      <c r="M212" s="18"/>
      <c r="N212" s="18"/>
      <c r="O212" s="18"/>
      <c r="P212" s="85"/>
      <c r="Q212" s="85"/>
      <c r="R212" s="18"/>
      <c r="S212" s="18"/>
      <c r="T212" s="18"/>
      <c r="U212" s="18"/>
    </row>
    <row r="213" spans="1:21" s="5" customFormat="1" ht="16" x14ac:dyDescent="0.2">
      <c r="A213" s="17"/>
      <c r="B213" s="16"/>
      <c r="C213" s="7"/>
      <c r="D213" s="8"/>
      <c r="E213" s="9"/>
      <c r="F213" s="15"/>
      <c r="H213" s="18"/>
      <c r="I213" s="6"/>
      <c r="J213" s="12"/>
      <c r="K213" s="13"/>
      <c r="M213" s="18"/>
      <c r="N213" s="18"/>
      <c r="O213" s="18"/>
      <c r="P213" s="85"/>
      <c r="Q213" s="85"/>
      <c r="R213" s="18"/>
      <c r="S213" s="18"/>
      <c r="T213" s="18"/>
      <c r="U213" s="18"/>
    </row>
    <row r="214" spans="1:21" s="5" customFormat="1" ht="16" x14ac:dyDescent="0.2">
      <c r="A214" s="17"/>
      <c r="B214" s="16"/>
      <c r="C214" s="7"/>
      <c r="D214" s="8"/>
      <c r="E214" s="9"/>
      <c r="F214" s="15"/>
      <c r="H214" s="18"/>
      <c r="I214" s="6"/>
      <c r="J214" s="12"/>
      <c r="K214" s="13"/>
      <c r="M214" s="18"/>
      <c r="N214" s="18"/>
      <c r="O214" s="18"/>
      <c r="P214" s="85"/>
      <c r="Q214" s="85"/>
      <c r="R214" s="18"/>
      <c r="S214" s="18"/>
      <c r="T214" s="18"/>
      <c r="U214" s="18"/>
    </row>
    <row r="215" spans="1:21" s="5" customFormat="1" ht="16" x14ac:dyDescent="0.2">
      <c r="A215" s="17"/>
      <c r="B215" s="16"/>
      <c r="C215" s="7"/>
      <c r="D215" s="8"/>
      <c r="E215" s="9"/>
      <c r="F215" s="15"/>
      <c r="H215" s="18"/>
      <c r="I215" s="6"/>
      <c r="J215" s="12"/>
      <c r="K215" s="13"/>
      <c r="M215" s="18"/>
      <c r="N215" s="18"/>
      <c r="O215" s="18"/>
      <c r="P215" s="85"/>
      <c r="Q215" s="85"/>
      <c r="R215" s="18"/>
      <c r="S215" s="18"/>
      <c r="T215" s="18"/>
      <c r="U215" s="18"/>
    </row>
    <row r="216" spans="1:21" s="5" customFormat="1" ht="16" x14ac:dyDescent="0.2">
      <c r="A216" s="17"/>
      <c r="B216" s="16"/>
      <c r="C216" s="7"/>
      <c r="D216" s="8"/>
      <c r="E216" s="9"/>
      <c r="F216" s="15"/>
      <c r="H216" s="18"/>
      <c r="I216" s="6"/>
      <c r="J216" s="12"/>
      <c r="K216" s="13"/>
      <c r="M216" s="18"/>
      <c r="N216" s="18"/>
      <c r="O216" s="18"/>
      <c r="P216" s="85"/>
      <c r="Q216" s="85"/>
      <c r="R216" s="18"/>
      <c r="S216" s="18"/>
      <c r="T216" s="18"/>
      <c r="U216" s="18"/>
    </row>
    <row r="217" spans="1:21" s="5" customFormat="1" ht="16" x14ac:dyDescent="0.2">
      <c r="A217" s="17"/>
      <c r="B217" s="16"/>
      <c r="C217" s="7"/>
      <c r="D217" s="8"/>
      <c r="E217" s="9"/>
      <c r="F217" s="15"/>
      <c r="H217" s="18"/>
      <c r="I217" s="6"/>
      <c r="J217" s="12"/>
      <c r="K217" s="13"/>
      <c r="M217" s="18"/>
      <c r="N217" s="18"/>
      <c r="O217" s="18"/>
      <c r="P217" s="85"/>
      <c r="Q217" s="85"/>
      <c r="R217" s="18"/>
      <c r="S217" s="18"/>
      <c r="T217" s="18"/>
      <c r="U217" s="18"/>
    </row>
    <row r="218" spans="1:21" s="5" customFormat="1" ht="16" x14ac:dyDescent="0.2">
      <c r="A218" s="17"/>
      <c r="B218" s="16"/>
      <c r="C218" s="7"/>
      <c r="D218" s="8"/>
      <c r="E218" s="9"/>
      <c r="F218" s="15"/>
      <c r="H218" s="18"/>
      <c r="I218" s="6"/>
      <c r="J218" s="12"/>
      <c r="K218" s="13"/>
      <c r="M218" s="18"/>
      <c r="N218" s="18"/>
      <c r="O218" s="18"/>
      <c r="P218" s="85"/>
      <c r="Q218" s="85"/>
      <c r="R218" s="18"/>
      <c r="S218" s="18"/>
      <c r="T218" s="18"/>
      <c r="U218" s="18"/>
    </row>
    <row r="219" spans="1:21" s="5" customFormat="1" ht="16" x14ac:dyDescent="0.2">
      <c r="A219" s="17"/>
      <c r="B219" s="16"/>
      <c r="C219" s="7"/>
      <c r="D219" s="8"/>
      <c r="E219" s="9"/>
      <c r="F219" s="15"/>
      <c r="H219" s="18"/>
      <c r="I219" s="6"/>
      <c r="J219" s="12"/>
      <c r="K219" s="13"/>
      <c r="M219" s="18"/>
      <c r="N219" s="18"/>
      <c r="O219" s="18"/>
      <c r="P219" s="85"/>
      <c r="Q219" s="85"/>
      <c r="R219" s="18"/>
      <c r="S219" s="18"/>
      <c r="T219" s="18"/>
      <c r="U219" s="18"/>
    </row>
    <row r="220" spans="1:21" s="5" customFormat="1" ht="16" x14ac:dyDescent="0.2">
      <c r="A220" s="17"/>
      <c r="B220" s="16"/>
      <c r="C220" s="7"/>
      <c r="D220" s="8"/>
      <c r="E220" s="9"/>
      <c r="F220" s="15"/>
      <c r="H220" s="18"/>
      <c r="I220" s="6"/>
      <c r="J220" s="12"/>
      <c r="K220" s="13"/>
      <c r="M220" s="18"/>
      <c r="N220" s="18"/>
      <c r="O220" s="18"/>
      <c r="P220" s="85"/>
      <c r="Q220" s="85"/>
      <c r="R220" s="18"/>
      <c r="S220" s="18"/>
      <c r="T220" s="18"/>
      <c r="U220" s="18"/>
    </row>
    <row r="221" spans="1:21" s="5" customFormat="1" ht="16" x14ac:dyDescent="0.2">
      <c r="A221" s="17"/>
      <c r="B221" s="16"/>
      <c r="C221" s="7"/>
      <c r="D221" s="8"/>
      <c r="E221" s="9"/>
      <c r="F221" s="15"/>
      <c r="H221" s="18"/>
      <c r="I221" s="6"/>
      <c r="J221" s="12"/>
      <c r="K221" s="13"/>
      <c r="M221" s="18"/>
      <c r="N221" s="18"/>
      <c r="O221" s="18"/>
      <c r="P221" s="85"/>
      <c r="Q221" s="85"/>
      <c r="R221" s="18"/>
      <c r="S221" s="18"/>
      <c r="T221" s="18"/>
      <c r="U221" s="18"/>
    </row>
    <row r="222" spans="1:21" s="5" customFormat="1" ht="16" x14ac:dyDescent="0.2">
      <c r="A222" s="17"/>
      <c r="B222" s="16"/>
      <c r="C222" s="7"/>
      <c r="D222" s="8"/>
      <c r="E222" s="9"/>
      <c r="F222" s="15"/>
      <c r="H222" s="18"/>
      <c r="I222" s="6"/>
      <c r="J222" s="12"/>
      <c r="K222" s="13"/>
      <c r="M222" s="18"/>
      <c r="N222" s="18"/>
      <c r="O222" s="18"/>
      <c r="P222" s="85"/>
      <c r="Q222" s="85"/>
      <c r="R222" s="18"/>
      <c r="S222" s="18"/>
      <c r="T222" s="18"/>
      <c r="U222" s="18"/>
    </row>
    <row r="223" spans="1:21" s="5" customFormat="1" ht="16" x14ac:dyDescent="0.2">
      <c r="A223" s="17"/>
      <c r="B223" s="16"/>
      <c r="C223" s="7"/>
      <c r="D223" s="8"/>
      <c r="E223" s="9"/>
      <c r="F223" s="15"/>
      <c r="H223" s="18"/>
      <c r="I223" s="6"/>
      <c r="J223" s="12"/>
      <c r="K223" s="13"/>
      <c r="M223" s="18"/>
      <c r="N223" s="18"/>
      <c r="O223" s="18"/>
      <c r="P223" s="85"/>
      <c r="Q223" s="85"/>
      <c r="R223" s="18"/>
      <c r="S223" s="18"/>
      <c r="T223" s="18"/>
      <c r="U223" s="18"/>
    </row>
    <row r="224" spans="1:21" s="5" customFormat="1" ht="16" x14ac:dyDescent="0.2">
      <c r="A224" s="17"/>
      <c r="B224" s="16"/>
      <c r="C224" s="7"/>
      <c r="D224" s="8"/>
      <c r="E224" s="9"/>
      <c r="F224" s="15"/>
      <c r="H224" s="18"/>
      <c r="I224" s="6"/>
      <c r="J224" s="12"/>
      <c r="K224" s="13"/>
      <c r="M224" s="18"/>
      <c r="N224" s="18"/>
      <c r="O224" s="18"/>
      <c r="P224" s="85"/>
      <c r="Q224" s="85"/>
      <c r="R224" s="18"/>
      <c r="S224" s="18"/>
      <c r="T224" s="18"/>
      <c r="U224" s="18"/>
    </row>
    <row r="225" spans="1:21" s="5" customFormat="1" ht="16" x14ac:dyDescent="0.2">
      <c r="A225" s="17"/>
      <c r="B225" s="16"/>
      <c r="C225" s="7"/>
      <c r="D225" s="8"/>
      <c r="E225" s="9"/>
      <c r="F225" s="15"/>
      <c r="H225" s="18"/>
      <c r="I225" s="6"/>
      <c r="J225" s="12"/>
      <c r="K225" s="13"/>
      <c r="M225" s="18"/>
      <c r="N225" s="18"/>
      <c r="O225" s="18"/>
      <c r="P225" s="85"/>
      <c r="Q225" s="85"/>
      <c r="R225" s="18"/>
      <c r="S225" s="18"/>
      <c r="T225" s="18"/>
      <c r="U225" s="18"/>
    </row>
    <row r="226" spans="1:21" s="5" customFormat="1" ht="16" x14ac:dyDescent="0.2">
      <c r="A226" s="17"/>
      <c r="B226" s="16"/>
      <c r="C226" s="7"/>
      <c r="D226" s="8"/>
      <c r="E226" s="9"/>
      <c r="F226" s="15"/>
      <c r="H226" s="18"/>
      <c r="I226" s="6"/>
      <c r="J226" s="12"/>
      <c r="K226" s="13"/>
      <c r="M226" s="18"/>
      <c r="N226" s="18"/>
      <c r="O226" s="18"/>
      <c r="P226" s="85"/>
      <c r="Q226" s="85"/>
      <c r="R226" s="18"/>
      <c r="S226" s="18"/>
      <c r="T226" s="18"/>
      <c r="U226" s="18"/>
    </row>
    <row r="227" spans="1:21" s="5" customFormat="1" ht="16" x14ac:dyDescent="0.2">
      <c r="A227" s="17"/>
      <c r="B227" s="16"/>
      <c r="C227" s="7"/>
      <c r="D227" s="8"/>
      <c r="E227" s="9"/>
      <c r="F227" s="15"/>
      <c r="H227" s="18"/>
      <c r="I227" s="6"/>
      <c r="J227" s="12"/>
      <c r="K227" s="13"/>
      <c r="M227" s="18"/>
      <c r="N227" s="18"/>
      <c r="O227" s="18"/>
      <c r="P227" s="85"/>
      <c r="Q227" s="85"/>
      <c r="R227" s="18"/>
      <c r="S227" s="18"/>
      <c r="T227" s="18"/>
      <c r="U227" s="18"/>
    </row>
    <row r="228" spans="1:21" s="5" customFormat="1" ht="16" x14ac:dyDescent="0.2">
      <c r="A228" s="17"/>
      <c r="B228" s="16"/>
      <c r="C228" s="7"/>
      <c r="D228" s="8"/>
      <c r="E228" s="9"/>
      <c r="F228" s="15"/>
      <c r="H228" s="18"/>
      <c r="I228" s="6"/>
      <c r="J228" s="12"/>
      <c r="K228" s="13"/>
      <c r="M228" s="18"/>
      <c r="N228" s="18"/>
      <c r="O228" s="18"/>
      <c r="P228" s="85"/>
      <c r="Q228" s="85"/>
      <c r="R228" s="18"/>
      <c r="S228" s="18"/>
      <c r="T228" s="18"/>
      <c r="U228" s="18"/>
    </row>
    <row r="229" spans="1:21" s="5" customFormat="1" ht="16" x14ac:dyDescent="0.2">
      <c r="A229" s="17"/>
      <c r="B229" s="16"/>
      <c r="C229" s="7"/>
      <c r="D229" s="8"/>
      <c r="E229" s="9"/>
      <c r="F229" s="15"/>
      <c r="H229" s="18"/>
      <c r="I229" s="6"/>
      <c r="J229" s="12"/>
      <c r="K229" s="13"/>
      <c r="M229" s="18"/>
      <c r="N229" s="18"/>
      <c r="O229" s="18"/>
      <c r="P229" s="85"/>
      <c r="Q229" s="85"/>
      <c r="R229" s="18"/>
      <c r="S229" s="18"/>
      <c r="T229" s="18"/>
      <c r="U229" s="18"/>
    </row>
    <row r="230" spans="1:21" s="5" customFormat="1" ht="16" x14ac:dyDescent="0.2">
      <c r="A230" s="17"/>
      <c r="B230" s="16"/>
      <c r="C230" s="7"/>
      <c r="D230" s="8"/>
      <c r="E230" s="9"/>
      <c r="F230" s="15"/>
      <c r="H230" s="18"/>
      <c r="I230" s="6"/>
      <c r="J230" s="12"/>
      <c r="K230" s="13"/>
      <c r="M230" s="18"/>
      <c r="N230" s="18"/>
      <c r="O230" s="18"/>
      <c r="P230" s="85"/>
      <c r="Q230" s="85"/>
      <c r="R230" s="18"/>
      <c r="S230" s="18"/>
      <c r="T230" s="18"/>
      <c r="U230" s="18"/>
    </row>
    <row r="231" spans="1:21" s="5" customFormat="1" ht="16" x14ac:dyDescent="0.2">
      <c r="A231" s="17"/>
      <c r="B231" s="16"/>
      <c r="C231" s="7"/>
      <c r="D231" s="8"/>
      <c r="E231" s="9"/>
      <c r="F231" s="15"/>
      <c r="H231" s="18"/>
      <c r="I231" s="6"/>
      <c r="J231" s="12"/>
      <c r="K231" s="13"/>
      <c r="M231" s="18"/>
      <c r="N231" s="18"/>
      <c r="O231" s="18"/>
      <c r="P231" s="85"/>
      <c r="Q231" s="85"/>
      <c r="R231" s="18"/>
      <c r="S231" s="18"/>
      <c r="T231" s="18"/>
      <c r="U231" s="18"/>
    </row>
    <row r="232" spans="1:21" s="5" customFormat="1" ht="16" x14ac:dyDescent="0.2">
      <c r="A232" s="17"/>
      <c r="B232" s="16"/>
      <c r="C232" s="7"/>
      <c r="D232" s="8"/>
      <c r="E232" s="9"/>
      <c r="F232" s="15"/>
      <c r="H232" s="18"/>
      <c r="I232" s="6"/>
      <c r="J232" s="12"/>
      <c r="K232" s="13"/>
      <c r="M232" s="18"/>
      <c r="N232" s="18"/>
      <c r="O232" s="18"/>
      <c r="P232" s="85"/>
      <c r="Q232" s="85"/>
      <c r="R232" s="18"/>
      <c r="S232" s="18"/>
      <c r="T232" s="18"/>
      <c r="U232" s="18"/>
    </row>
    <row r="233" spans="1:21" s="5" customFormat="1" ht="16" x14ac:dyDescent="0.2">
      <c r="A233" s="17"/>
      <c r="B233" s="16"/>
      <c r="C233" s="7"/>
      <c r="D233" s="8"/>
      <c r="E233" s="9"/>
      <c r="F233" s="15"/>
      <c r="H233" s="18"/>
      <c r="I233" s="6"/>
      <c r="J233" s="12"/>
      <c r="K233" s="13"/>
      <c r="M233" s="18"/>
      <c r="N233" s="18"/>
      <c r="O233" s="18"/>
      <c r="P233" s="85"/>
      <c r="Q233" s="85"/>
      <c r="R233" s="18"/>
      <c r="S233" s="18"/>
      <c r="T233" s="18"/>
      <c r="U233" s="18"/>
    </row>
    <row r="234" spans="1:21" s="5" customFormat="1" ht="16" x14ac:dyDescent="0.2">
      <c r="A234" s="17"/>
      <c r="B234" s="16"/>
      <c r="C234" s="7"/>
      <c r="D234" s="8"/>
      <c r="E234" s="9"/>
      <c r="F234" s="15"/>
      <c r="H234" s="18"/>
      <c r="I234" s="6"/>
      <c r="J234" s="12"/>
      <c r="K234" s="13"/>
      <c r="M234" s="18"/>
      <c r="N234" s="18"/>
      <c r="O234" s="18"/>
      <c r="P234" s="85"/>
      <c r="Q234" s="85"/>
      <c r="R234" s="18"/>
      <c r="S234" s="18"/>
      <c r="T234" s="18"/>
      <c r="U234" s="18"/>
    </row>
    <row r="235" spans="1:21" s="5" customFormat="1" ht="16" x14ac:dyDescent="0.2">
      <c r="A235" s="17"/>
      <c r="B235" s="16"/>
      <c r="C235" s="7"/>
      <c r="D235" s="8"/>
      <c r="E235" s="9"/>
      <c r="F235" s="15"/>
      <c r="H235" s="18"/>
      <c r="I235" s="6"/>
      <c r="J235" s="12"/>
      <c r="K235" s="13"/>
      <c r="M235" s="18"/>
      <c r="N235" s="18"/>
      <c r="O235" s="18"/>
      <c r="P235" s="85"/>
      <c r="Q235" s="85"/>
      <c r="R235" s="18"/>
      <c r="S235" s="18"/>
      <c r="T235" s="18"/>
      <c r="U235" s="18"/>
    </row>
    <row r="236" spans="1:21" s="5" customFormat="1" ht="16" x14ac:dyDescent="0.2">
      <c r="A236" s="17"/>
      <c r="B236" s="16"/>
      <c r="C236" s="7"/>
      <c r="D236" s="8"/>
      <c r="E236" s="9"/>
      <c r="F236" s="15"/>
      <c r="H236" s="18"/>
      <c r="I236" s="6"/>
      <c r="J236" s="12"/>
      <c r="K236" s="13"/>
      <c r="M236" s="18"/>
      <c r="N236" s="18"/>
      <c r="O236" s="18"/>
      <c r="P236" s="85"/>
      <c r="Q236" s="85"/>
      <c r="R236" s="18"/>
      <c r="S236" s="18"/>
      <c r="T236" s="18"/>
      <c r="U236" s="18"/>
    </row>
    <row r="237" spans="1:21" s="5" customFormat="1" ht="16" x14ac:dyDescent="0.2">
      <c r="A237" s="17"/>
      <c r="B237" s="16"/>
      <c r="C237" s="7"/>
      <c r="D237" s="8"/>
      <c r="E237" s="9"/>
      <c r="F237" s="15"/>
      <c r="H237" s="18"/>
      <c r="I237" s="6"/>
      <c r="J237" s="12"/>
      <c r="K237" s="13"/>
      <c r="M237" s="18"/>
      <c r="N237" s="18"/>
      <c r="O237" s="18"/>
      <c r="P237" s="85"/>
      <c r="Q237" s="85"/>
      <c r="R237" s="18"/>
      <c r="S237" s="18"/>
      <c r="T237" s="18"/>
      <c r="U237" s="18"/>
    </row>
    <row r="238" spans="1:21" s="5" customFormat="1" ht="16" x14ac:dyDescent="0.2">
      <c r="A238" s="17"/>
      <c r="B238" s="16"/>
      <c r="C238" s="7"/>
      <c r="D238" s="8"/>
      <c r="E238" s="9"/>
      <c r="F238" s="15"/>
      <c r="H238" s="18"/>
      <c r="I238" s="6"/>
      <c r="J238" s="12"/>
      <c r="K238" s="13"/>
      <c r="M238" s="18"/>
      <c r="N238" s="18"/>
      <c r="O238" s="18"/>
      <c r="P238" s="85"/>
      <c r="Q238" s="85"/>
      <c r="R238" s="18"/>
      <c r="S238" s="18"/>
      <c r="T238" s="18"/>
      <c r="U238" s="18"/>
    </row>
    <row r="239" spans="1:21" s="5" customFormat="1" ht="16" x14ac:dyDescent="0.2">
      <c r="A239" s="17"/>
      <c r="B239" s="16"/>
      <c r="C239" s="7"/>
      <c r="D239" s="8"/>
      <c r="E239" s="9"/>
      <c r="F239" s="15"/>
      <c r="H239" s="18"/>
      <c r="I239" s="6"/>
      <c r="J239" s="12"/>
      <c r="K239" s="13"/>
      <c r="M239" s="18"/>
      <c r="N239" s="18"/>
      <c r="O239" s="18"/>
      <c r="P239" s="85"/>
      <c r="Q239" s="85"/>
      <c r="R239" s="18"/>
      <c r="S239" s="18"/>
      <c r="T239" s="18"/>
      <c r="U239" s="18"/>
    </row>
    <row r="240" spans="1:21" s="5" customFormat="1" ht="16" x14ac:dyDescent="0.2">
      <c r="A240" s="17"/>
      <c r="B240" s="16"/>
      <c r="C240" s="7"/>
      <c r="D240" s="8"/>
      <c r="E240" s="9"/>
      <c r="F240" s="15"/>
      <c r="H240" s="18"/>
      <c r="I240" s="6"/>
      <c r="J240" s="12"/>
      <c r="K240" s="13"/>
      <c r="M240" s="18"/>
      <c r="N240" s="18"/>
      <c r="O240" s="18"/>
      <c r="P240" s="85"/>
      <c r="Q240" s="85"/>
      <c r="R240" s="18"/>
      <c r="S240" s="18"/>
      <c r="T240" s="18"/>
      <c r="U240" s="18"/>
    </row>
    <row r="241" spans="1:21" s="5" customFormat="1" ht="16" x14ac:dyDescent="0.2">
      <c r="A241" s="17"/>
      <c r="B241" s="16"/>
      <c r="C241" s="7"/>
      <c r="D241" s="8"/>
      <c r="E241" s="9"/>
      <c r="F241" s="15"/>
      <c r="H241" s="18"/>
      <c r="I241" s="6"/>
      <c r="J241" s="12"/>
      <c r="K241" s="13"/>
      <c r="M241" s="18"/>
      <c r="N241" s="18"/>
      <c r="O241" s="18"/>
      <c r="P241" s="85"/>
      <c r="Q241" s="85"/>
      <c r="R241" s="18"/>
      <c r="S241" s="18"/>
      <c r="T241" s="18"/>
      <c r="U241" s="18"/>
    </row>
    <row r="242" spans="1:21" s="5" customFormat="1" ht="16" x14ac:dyDescent="0.2">
      <c r="A242" s="17"/>
      <c r="B242" s="16"/>
      <c r="C242" s="7"/>
      <c r="D242" s="8"/>
      <c r="E242" s="9"/>
      <c r="F242" s="15"/>
      <c r="H242" s="18"/>
      <c r="I242" s="6"/>
      <c r="J242" s="12"/>
      <c r="K242" s="13"/>
      <c r="M242" s="18"/>
      <c r="N242" s="18"/>
      <c r="O242" s="18"/>
      <c r="P242" s="85"/>
      <c r="Q242" s="85"/>
      <c r="R242" s="18"/>
      <c r="S242" s="18"/>
      <c r="T242" s="18"/>
      <c r="U242" s="18"/>
    </row>
    <row r="243" spans="1:21" s="5" customFormat="1" ht="16" x14ac:dyDescent="0.2">
      <c r="A243" s="17"/>
      <c r="B243" s="16"/>
      <c r="C243" s="7"/>
      <c r="D243" s="8"/>
      <c r="E243" s="9"/>
      <c r="F243" s="15"/>
      <c r="H243" s="18"/>
      <c r="I243" s="6"/>
      <c r="J243" s="12"/>
      <c r="K243" s="13"/>
      <c r="M243" s="18"/>
      <c r="N243" s="18"/>
      <c r="O243" s="18"/>
      <c r="P243" s="85"/>
      <c r="Q243" s="85"/>
      <c r="R243" s="18"/>
      <c r="S243" s="18"/>
      <c r="T243" s="18"/>
      <c r="U243" s="18"/>
    </row>
    <row r="244" spans="1:21" s="5" customFormat="1" ht="16" x14ac:dyDescent="0.2">
      <c r="A244" s="17"/>
      <c r="B244" s="16"/>
      <c r="C244" s="7"/>
      <c r="D244" s="8"/>
      <c r="E244" s="9"/>
      <c r="F244" s="15"/>
      <c r="H244" s="18"/>
      <c r="I244" s="6"/>
      <c r="J244" s="12"/>
      <c r="K244" s="13"/>
      <c r="M244" s="18"/>
      <c r="N244" s="18"/>
      <c r="O244" s="18"/>
      <c r="P244" s="85"/>
      <c r="Q244" s="85"/>
      <c r="R244" s="18"/>
      <c r="S244" s="18"/>
      <c r="T244" s="18"/>
      <c r="U244" s="18"/>
    </row>
    <row r="245" spans="1:21" s="5" customFormat="1" ht="16" x14ac:dyDescent="0.2">
      <c r="A245" s="17"/>
      <c r="B245" s="16"/>
      <c r="C245" s="7"/>
      <c r="D245" s="8"/>
      <c r="E245" s="9"/>
      <c r="F245" s="15"/>
      <c r="H245" s="18"/>
      <c r="I245" s="6"/>
      <c r="J245" s="12"/>
      <c r="K245" s="13"/>
      <c r="M245" s="18"/>
      <c r="N245" s="18"/>
      <c r="O245" s="18"/>
      <c r="P245" s="85"/>
      <c r="Q245" s="85"/>
      <c r="R245" s="18"/>
      <c r="S245" s="18"/>
      <c r="T245" s="18"/>
      <c r="U245" s="18"/>
    </row>
    <row r="246" spans="1:21" s="5" customFormat="1" ht="16" x14ac:dyDescent="0.2">
      <c r="A246" s="17"/>
      <c r="B246" s="16"/>
      <c r="C246" s="7"/>
      <c r="D246" s="8"/>
      <c r="E246" s="9"/>
      <c r="F246" s="15"/>
      <c r="H246" s="18"/>
      <c r="I246" s="6"/>
      <c r="J246" s="12"/>
      <c r="K246" s="13"/>
      <c r="M246" s="18"/>
      <c r="N246" s="18"/>
      <c r="O246" s="18"/>
      <c r="P246" s="85"/>
      <c r="Q246" s="85"/>
      <c r="R246" s="18"/>
      <c r="S246" s="18"/>
      <c r="T246" s="18"/>
      <c r="U246" s="18"/>
    </row>
    <row r="247" spans="1:21" s="5" customFormat="1" ht="16" x14ac:dyDescent="0.2">
      <c r="A247" s="17"/>
      <c r="B247" s="16"/>
      <c r="C247" s="7"/>
      <c r="D247" s="8"/>
      <c r="E247" s="9"/>
      <c r="F247" s="15"/>
      <c r="H247" s="18"/>
      <c r="I247" s="6"/>
      <c r="J247" s="12"/>
      <c r="K247" s="13"/>
      <c r="M247" s="18"/>
      <c r="N247" s="18"/>
      <c r="O247" s="18"/>
      <c r="P247" s="85"/>
      <c r="Q247" s="85"/>
      <c r="R247" s="18"/>
      <c r="S247" s="18"/>
      <c r="T247" s="18"/>
      <c r="U247" s="18"/>
    </row>
    <row r="248" spans="1:21" s="5" customFormat="1" ht="16" x14ac:dyDescent="0.2">
      <c r="A248" s="17"/>
      <c r="B248" s="16"/>
      <c r="C248" s="7"/>
      <c r="D248" s="8"/>
      <c r="E248" s="9"/>
      <c r="F248" s="15"/>
      <c r="H248" s="18"/>
      <c r="I248" s="6"/>
      <c r="J248" s="12"/>
      <c r="K248" s="13"/>
      <c r="M248" s="18"/>
      <c r="N248" s="18"/>
      <c r="O248" s="18"/>
      <c r="P248" s="85"/>
      <c r="Q248" s="85"/>
      <c r="R248" s="18"/>
      <c r="S248" s="18"/>
      <c r="T248" s="18"/>
      <c r="U248" s="18"/>
    </row>
    <row r="249" spans="1:21" s="5" customFormat="1" ht="16" x14ac:dyDescent="0.2">
      <c r="A249" s="17"/>
      <c r="B249" s="16"/>
      <c r="C249" s="7"/>
      <c r="D249" s="8"/>
      <c r="E249" s="9"/>
      <c r="F249" s="15"/>
      <c r="H249" s="18"/>
      <c r="I249" s="6"/>
      <c r="J249" s="12"/>
      <c r="K249" s="13"/>
      <c r="M249" s="18"/>
      <c r="N249" s="18"/>
      <c r="O249" s="18"/>
      <c r="P249" s="85"/>
      <c r="Q249" s="85"/>
      <c r="R249" s="18"/>
      <c r="S249" s="18"/>
      <c r="T249" s="18"/>
      <c r="U249" s="18"/>
    </row>
    <row r="250" spans="1:21" s="5" customFormat="1" ht="16" x14ac:dyDescent="0.2">
      <c r="A250" s="17"/>
      <c r="B250" s="16"/>
      <c r="C250" s="7"/>
      <c r="D250" s="8"/>
      <c r="E250" s="9"/>
      <c r="F250" s="15"/>
      <c r="H250" s="18"/>
      <c r="I250" s="6"/>
      <c r="J250" s="12"/>
      <c r="K250" s="13"/>
      <c r="M250" s="18"/>
      <c r="N250" s="18"/>
      <c r="O250" s="18"/>
      <c r="P250" s="85"/>
      <c r="Q250" s="85"/>
      <c r="R250" s="18"/>
      <c r="S250" s="18"/>
      <c r="T250" s="18"/>
      <c r="U250" s="18"/>
    </row>
    <row r="251" spans="1:21" s="5" customFormat="1" ht="16" x14ac:dyDescent="0.2">
      <c r="A251" s="17"/>
      <c r="B251" s="16"/>
      <c r="C251" s="7"/>
      <c r="D251" s="8"/>
      <c r="E251" s="9"/>
      <c r="F251" s="15"/>
      <c r="H251" s="18"/>
      <c r="I251" s="6"/>
      <c r="J251" s="12"/>
      <c r="K251" s="13"/>
      <c r="M251" s="18"/>
      <c r="N251" s="18"/>
      <c r="O251" s="18"/>
      <c r="P251" s="85"/>
      <c r="Q251" s="85"/>
      <c r="R251" s="18"/>
      <c r="S251" s="18"/>
      <c r="T251" s="18"/>
      <c r="U251" s="18"/>
    </row>
    <row r="252" spans="1:21" s="5" customFormat="1" ht="16" x14ac:dyDescent="0.2">
      <c r="A252" s="17"/>
      <c r="B252" s="16"/>
      <c r="C252" s="7"/>
      <c r="D252" s="8"/>
      <c r="E252" s="9"/>
      <c r="F252" s="15"/>
      <c r="H252" s="18"/>
      <c r="I252" s="6"/>
      <c r="J252" s="12"/>
      <c r="K252" s="13"/>
      <c r="M252" s="18"/>
      <c r="N252" s="18"/>
      <c r="O252" s="18"/>
      <c r="P252" s="85"/>
      <c r="Q252" s="85"/>
      <c r="R252" s="18"/>
      <c r="S252" s="18"/>
      <c r="T252" s="18"/>
      <c r="U252" s="18"/>
    </row>
    <row r="253" spans="1:21" s="5" customFormat="1" ht="16" x14ac:dyDescent="0.2">
      <c r="A253" s="17"/>
      <c r="B253" s="16"/>
      <c r="C253" s="7"/>
      <c r="D253" s="8"/>
      <c r="E253" s="9"/>
      <c r="F253" s="15"/>
      <c r="H253" s="18"/>
      <c r="I253" s="6"/>
      <c r="J253" s="12"/>
      <c r="K253" s="13"/>
      <c r="M253" s="18"/>
      <c r="N253" s="18"/>
      <c r="O253" s="18"/>
      <c r="P253" s="85"/>
      <c r="Q253" s="85"/>
      <c r="R253" s="18"/>
      <c r="S253" s="18"/>
      <c r="T253" s="18"/>
      <c r="U253" s="18"/>
    </row>
    <row r="254" spans="1:21" s="5" customFormat="1" ht="16" x14ac:dyDescent="0.2">
      <c r="A254" s="17"/>
      <c r="B254" s="16"/>
      <c r="C254" s="7"/>
      <c r="D254" s="8"/>
      <c r="E254" s="9"/>
      <c r="F254" s="15"/>
      <c r="H254" s="18"/>
      <c r="I254" s="6"/>
      <c r="J254" s="12"/>
      <c r="K254" s="13"/>
      <c r="M254" s="18"/>
      <c r="N254" s="18"/>
      <c r="O254" s="18"/>
      <c r="P254" s="85"/>
      <c r="Q254" s="85"/>
      <c r="R254" s="18"/>
      <c r="S254" s="18"/>
      <c r="T254" s="18"/>
      <c r="U254" s="18"/>
    </row>
    <row r="255" spans="1:21" s="5" customFormat="1" ht="16" x14ac:dyDescent="0.2">
      <c r="A255" s="17"/>
      <c r="B255" s="16"/>
      <c r="C255" s="7"/>
      <c r="D255" s="8"/>
      <c r="E255" s="9"/>
      <c r="F255" s="15"/>
      <c r="H255" s="18"/>
      <c r="I255" s="6"/>
      <c r="J255" s="12"/>
      <c r="K255" s="13"/>
      <c r="M255" s="18"/>
      <c r="N255" s="18"/>
      <c r="O255" s="18"/>
      <c r="P255" s="85"/>
      <c r="Q255" s="85"/>
      <c r="R255" s="18"/>
      <c r="S255" s="18"/>
      <c r="T255" s="18"/>
      <c r="U255" s="18"/>
    </row>
    <row r="256" spans="1:21" s="5" customFormat="1" ht="16" x14ac:dyDescent="0.2">
      <c r="A256" s="17"/>
      <c r="B256" s="16"/>
      <c r="C256" s="7"/>
      <c r="D256" s="8"/>
      <c r="E256" s="9"/>
      <c r="F256" s="15"/>
      <c r="H256" s="18"/>
      <c r="I256" s="6"/>
      <c r="J256" s="12"/>
      <c r="K256" s="13"/>
      <c r="M256" s="18"/>
      <c r="N256" s="18"/>
      <c r="O256" s="18"/>
      <c r="P256" s="85"/>
      <c r="Q256" s="85"/>
      <c r="R256" s="18"/>
      <c r="S256" s="18"/>
      <c r="T256" s="18"/>
      <c r="U256" s="18"/>
    </row>
    <row r="257" spans="1:21" s="5" customFormat="1" ht="16" x14ac:dyDescent="0.2">
      <c r="A257" s="17"/>
      <c r="B257" s="16"/>
      <c r="C257" s="7"/>
      <c r="D257" s="8"/>
      <c r="E257" s="9"/>
      <c r="F257" s="15"/>
      <c r="H257" s="18"/>
      <c r="I257" s="6"/>
      <c r="J257" s="12"/>
      <c r="K257" s="13"/>
      <c r="M257" s="18"/>
      <c r="N257" s="18"/>
      <c r="O257" s="18"/>
      <c r="P257" s="85"/>
      <c r="Q257" s="85"/>
      <c r="R257" s="18"/>
      <c r="S257" s="18"/>
      <c r="T257" s="18"/>
      <c r="U257" s="18"/>
    </row>
    <row r="258" spans="1:21" s="5" customFormat="1" ht="16" x14ac:dyDescent="0.2">
      <c r="A258" s="17"/>
      <c r="B258" s="16"/>
      <c r="C258" s="7"/>
      <c r="D258" s="8"/>
      <c r="E258" s="9"/>
      <c r="F258" s="15"/>
      <c r="H258" s="18"/>
      <c r="I258" s="6"/>
      <c r="J258" s="12"/>
      <c r="K258" s="13"/>
      <c r="M258" s="18"/>
      <c r="N258" s="18"/>
      <c r="O258" s="18"/>
      <c r="P258" s="85"/>
      <c r="Q258" s="85"/>
      <c r="R258" s="18"/>
      <c r="S258" s="18"/>
      <c r="T258" s="18"/>
      <c r="U258" s="18"/>
    </row>
    <row r="259" spans="1:21" s="5" customFormat="1" ht="16" x14ac:dyDescent="0.2">
      <c r="A259" s="17"/>
      <c r="B259" s="16"/>
      <c r="C259" s="7"/>
      <c r="D259" s="8"/>
      <c r="E259" s="9"/>
      <c r="F259" s="15"/>
      <c r="H259" s="18"/>
      <c r="I259" s="6"/>
      <c r="J259" s="12"/>
      <c r="K259" s="13"/>
      <c r="M259" s="18"/>
      <c r="N259" s="18"/>
      <c r="O259" s="18"/>
      <c r="P259" s="85"/>
      <c r="Q259" s="85"/>
      <c r="R259" s="18"/>
      <c r="S259" s="18"/>
      <c r="T259" s="18"/>
      <c r="U259" s="18"/>
    </row>
    <row r="260" spans="1:21" s="5" customFormat="1" ht="16" x14ac:dyDescent="0.2">
      <c r="A260" s="17"/>
      <c r="B260" s="16"/>
      <c r="C260" s="7"/>
      <c r="D260" s="8"/>
      <c r="E260" s="9"/>
      <c r="F260" s="15"/>
      <c r="H260" s="18"/>
      <c r="I260" s="6"/>
      <c r="J260" s="12"/>
      <c r="K260" s="13"/>
      <c r="M260" s="18"/>
      <c r="N260" s="18"/>
      <c r="O260" s="18"/>
      <c r="P260" s="85"/>
      <c r="Q260" s="85"/>
      <c r="R260" s="18"/>
      <c r="S260" s="18"/>
      <c r="T260" s="18"/>
      <c r="U260" s="18"/>
    </row>
    <row r="261" spans="1:21" s="5" customFormat="1" ht="16" x14ac:dyDescent="0.2">
      <c r="A261" s="17"/>
      <c r="B261" s="16"/>
      <c r="C261" s="7"/>
      <c r="D261" s="8"/>
      <c r="E261" s="9"/>
      <c r="F261" s="15"/>
      <c r="H261" s="18"/>
      <c r="I261" s="6"/>
      <c r="J261" s="12"/>
      <c r="K261" s="13"/>
      <c r="M261" s="18"/>
      <c r="N261" s="18"/>
      <c r="O261" s="18"/>
      <c r="P261" s="85"/>
      <c r="Q261" s="85"/>
      <c r="R261" s="18"/>
      <c r="S261" s="18"/>
      <c r="T261" s="18"/>
      <c r="U261" s="18"/>
    </row>
    <row r="262" spans="1:21" s="5" customFormat="1" ht="16" x14ac:dyDescent="0.2">
      <c r="A262" s="17"/>
      <c r="B262" s="16"/>
      <c r="C262" s="7"/>
      <c r="D262" s="8"/>
      <c r="E262" s="9"/>
      <c r="F262" s="15"/>
      <c r="H262" s="18"/>
      <c r="I262" s="6"/>
      <c r="J262" s="12"/>
      <c r="K262" s="13"/>
      <c r="M262" s="18"/>
      <c r="N262" s="18"/>
      <c r="O262" s="18"/>
      <c r="P262" s="85"/>
      <c r="Q262" s="85"/>
      <c r="R262" s="18"/>
      <c r="S262" s="18"/>
      <c r="T262" s="18"/>
      <c r="U262" s="18"/>
    </row>
    <row r="263" spans="1:21" s="5" customFormat="1" ht="16" x14ac:dyDescent="0.2">
      <c r="A263" s="17"/>
      <c r="B263" s="16"/>
      <c r="C263" s="7"/>
      <c r="D263" s="8"/>
      <c r="E263" s="9"/>
      <c r="F263" s="15"/>
      <c r="H263" s="18"/>
      <c r="I263" s="6"/>
      <c r="J263" s="12"/>
      <c r="K263" s="13"/>
      <c r="M263" s="18"/>
      <c r="N263" s="18"/>
      <c r="O263" s="18"/>
      <c r="P263" s="85"/>
      <c r="Q263" s="85"/>
      <c r="R263" s="18"/>
      <c r="S263" s="18"/>
      <c r="T263" s="18"/>
      <c r="U263" s="18"/>
    </row>
    <row r="264" spans="1:21" s="5" customFormat="1" ht="16" x14ac:dyDescent="0.2">
      <c r="A264" s="17"/>
      <c r="B264" s="16"/>
      <c r="C264" s="7"/>
      <c r="D264" s="8"/>
      <c r="E264" s="9"/>
      <c r="F264" s="15"/>
      <c r="H264" s="18"/>
      <c r="I264" s="6"/>
      <c r="J264" s="12"/>
      <c r="K264" s="13"/>
      <c r="M264" s="18"/>
      <c r="N264" s="18"/>
      <c r="O264" s="18"/>
      <c r="P264" s="85"/>
      <c r="Q264" s="85"/>
      <c r="R264" s="18"/>
      <c r="S264" s="18"/>
      <c r="T264" s="18"/>
      <c r="U264" s="18"/>
    </row>
    <row r="265" spans="1:21" s="5" customFormat="1" ht="16" x14ac:dyDescent="0.2">
      <c r="A265" s="17"/>
      <c r="B265" s="16"/>
      <c r="C265" s="7"/>
      <c r="D265" s="8"/>
      <c r="E265" s="9"/>
      <c r="F265" s="15"/>
      <c r="H265" s="18"/>
      <c r="I265" s="6"/>
      <c r="J265" s="12"/>
      <c r="K265" s="13"/>
      <c r="M265" s="18"/>
      <c r="N265" s="18"/>
      <c r="O265" s="18"/>
      <c r="P265" s="85"/>
      <c r="Q265" s="85"/>
      <c r="R265" s="18"/>
      <c r="S265" s="18"/>
      <c r="T265" s="18"/>
      <c r="U265" s="18"/>
    </row>
    <row r="266" spans="1:21" s="5" customFormat="1" ht="16" x14ac:dyDescent="0.2">
      <c r="A266" s="17"/>
      <c r="B266" s="16"/>
      <c r="C266" s="7"/>
      <c r="D266" s="8"/>
      <c r="E266" s="9"/>
      <c r="F266" s="15"/>
      <c r="H266" s="18"/>
      <c r="I266" s="6"/>
      <c r="J266" s="12"/>
      <c r="K266" s="13"/>
      <c r="M266" s="18"/>
      <c r="N266" s="18"/>
      <c r="O266" s="18"/>
      <c r="P266" s="85"/>
      <c r="Q266" s="85"/>
      <c r="R266" s="18"/>
      <c r="S266" s="18"/>
      <c r="T266" s="18"/>
      <c r="U266" s="18"/>
    </row>
    <row r="267" spans="1:21" s="5" customFormat="1" ht="16" x14ac:dyDescent="0.2">
      <c r="A267" s="17"/>
      <c r="B267" s="16"/>
      <c r="C267" s="7"/>
      <c r="D267" s="8"/>
      <c r="E267" s="9"/>
      <c r="F267" s="15"/>
      <c r="H267" s="18"/>
      <c r="I267" s="6"/>
      <c r="J267" s="12"/>
      <c r="K267" s="13"/>
      <c r="M267" s="18"/>
      <c r="N267" s="18"/>
      <c r="O267" s="18"/>
      <c r="P267" s="85"/>
      <c r="Q267" s="85"/>
      <c r="R267" s="18"/>
      <c r="S267" s="18"/>
      <c r="T267" s="18"/>
      <c r="U267" s="18"/>
    </row>
    <row r="268" spans="1:21" s="5" customFormat="1" ht="16" x14ac:dyDescent="0.2">
      <c r="A268" s="17"/>
      <c r="B268" s="16"/>
      <c r="C268" s="7"/>
      <c r="D268" s="8"/>
      <c r="E268" s="9"/>
      <c r="F268" s="15"/>
      <c r="H268" s="18"/>
      <c r="I268" s="6"/>
      <c r="J268" s="12"/>
      <c r="K268" s="13"/>
      <c r="M268" s="18"/>
      <c r="N268" s="18"/>
      <c r="O268" s="18"/>
      <c r="P268" s="85"/>
      <c r="Q268" s="85"/>
      <c r="R268" s="18"/>
      <c r="S268" s="18"/>
      <c r="T268" s="18"/>
      <c r="U268" s="18"/>
    </row>
    <row r="269" spans="1:21" s="5" customFormat="1" ht="16" x14ac:dyDescent="0.2">
      <c r="A269" s="17"/>
      <c r="B269" s="16"/>
      <c r="C269" s="7"/>
      <c r="D269" s="8"/>
      <c r="E269" s="9"/>
      <c r="F269" s="15"/>
      <c r="H269" s="18"/>
      <c r="I269" s="6"/>
      <c r="J269" s="12"/>
      <c r="K269" s="13"/>
      <c r="M269" s="18"/>
      <c r="N269" s="18"/>
      <c r="O269" s="18"/>
      <c r="P269" s="85"/>
      <c r="Q269" s="85"/>
      <c r="R269" s="18"/>
      <c r="S269" s="18"/>
      <c r="T269" s="18"/>
      <c r="U269" s="18"/>
    </row>
    <row r="270" spans="1:21" s="5" customFormat="1" ht="16" x14ac:dyDescent="0.2">
      <c r="A270" s="17"/>
      <c r="B270" s="16"/>
      <c r="C270" s="7"/>
      <c r="D270" s="8"/>
      <c r="E270" s="9"/>
      <c r="F270" s="15"/>
      <c r="H270" s="18"/>
      <c r="I270" s="6"/>
      <c r="J270" s="12"/>
      <c r="K270" s="13"/>
      <c r="M270" s="18"/>
      <c r="N270" s="18"/>
      <c r="O270" s="18"/>
      <c r="P270" s="85"/>
      <c r="Q270" s="85"/>
      <c r="R270" s="18"/>
      <c r="S270" s="18"/>
      <c r="T270" s="18"/>
      <c r="U270" s="18"/>
    </row>
    <row r="271" spans="1:21" s="5" customFormat="1" ht="16" x14ac:dyDescent="0.2">
      <c r="A271" s="17"/>
      <c r="B271" s="16"/>
      <c r="C271" s="7"/>
      <c r="D271" s="8"/>
      <c r="E271" s="9"/>
      <c r="F271" s="15"/>
      <c r="H271" s="18"/>
      <c r="I271" s="6"/>
      <c r="J271" s="12"/>
      <c r="K271" s="13"/>
      <c r="M271" s="18"/>
      <c r="N271" s="18"/>
      <c r="O271" s="18"/>
      <c r="P271" s="85"/>
      <c r="Q271" s="85"/>
      <c r="R271" s="18"/>
      <c r="S271" s="18"/>
      <c r="T271" s="18"/>
      <c r="U271" s="18"/>
    </row>
    <row r="272" spans="1:21" s="5" customFormat="1" ht="16" x14ac:dyDescent="0.2">
      <c r="A272" s="17"/>
      <c r="B272" s="16"/>
      <c r="C272" s="7"/>
      <c r="D272" s="8"/>
      <c r="E272" s="9"/>
      <c r="F272" s="15"/>
      <c r="H272" s="18"/>
      <c r="I272" s="6"/>
      <c r="J272" s="12"/>
      <c r="K272" s="13"/>
      <c r="M272" s="18"/>
      <c r="N272" s="18"/>
      <c r="O272" s="18"/>
      <c r="P272" s="85"/>
      <c r="Q272" s="85"/>
      <c r="R272" s="18"/>
      <c r="S272" s="18"/>
      <c r="T272" s="18"/>
      <c r="U272" s="18"/>
    </row>
    <row r="273" spans="1:21" s="5" customFormat="1" ht="16" x14ac:dyDescent="0.2">
      <c r="A273" s="17"/>
      <c r="B273" s="16"/>
      <c r="C273" s="7"/>
      <c r="D273" s="8"/>
      <c r="E273" s="9"/>
      <c r="F273" s="15"/>
      <c r="H273" s="18"/>
      <c r="I273" s="6"/>
      <c r="J273" s="12"/>
      <c r="K273" s="13"/>
      <c r="M273" s="18"/>
      <c r="N273" s="18"/>
      <c r="O273" s="18"/>
      <c r="P273" s="85"/>
      <c r="Q273" s="85"/>
      <c r="R273" s="18"/>
      <c r="S273" s="18"/>
      <c r="T273" s="18"/>
      <c r="U273" s="18"/>
    </row>
    <row r="274" spans="1:21" s="5" customFormat="1" ht="16" x14ac:dyDescent="0.2">
      <c r="A274" s="17"/>
      <c r="B274" s="16"/>
      <c r="C274" s="7"/>
      <c r="D274" s="8"/>
      <c r="E274" s="9"/>
      <c r="F274" s="15"/>
      <c r="H274" s="18"/>
      <c r="I274" s="6"/>
      <c r="J274" s="12"/>
      <c r="K274" s="13"/>
      <c r="M274" s="18"/>
      <c r="N274" s="18"/>
      <c r="O274" s="18"/>
      <c r="P274" s="85"/>
      <c r="Q274" s="85"/>
      <c r="R274" s="18"/>
      <c r="S274" s="18"/>
      <c r="T274" s="18"/>
      <c r="U274" s="18"/>
    </row>
    <row r="275" spans="1:21" s="5" customFormat="1" ht="16" x14ac:dyDescent="0.2">
      <c r="A275" s="17"/>
      <c r="B275" s="16"/>
      <c r="C275" s="7"/>
      <c r="D275" s="8"/>
      <c r="E275" s="9"/>
      <c r="F275" s="15"/>
      <c r="H275" s="18"/>
      <c r="I275" s="6"/>
      <c r="J275" s="12"/>
      <c r="K275" s="13"/>
      <c r="M275" s="18"/>
      <c r="N275" s="18"/>
      <c r="O275" s="18"/>
      <c r="P275" s="85"/>
      <c r="Q275" s="85"/>
      <c r="R275" s="18"/>
      <c r="S275" s="18"/>
      <c r="T275" s="18"/>
      <c r="U275" s="18"/>
    </row>
    <row r="276" spans="1:21" s="5" customFormat="1" ht="16" x14ac:dyDescent="0.2">
      <c r="A276" s="17"/>
      <c r="B276" s="16"/>
      <c r="C276" s="7"/>
      <c r="D276" s="8"/>
      <c r="E276" s="9"/>
      <c r="F276" s="15"/>
      <c r="H276" s="18"/>
      <c r="I276" s="6"/>
      <c r="J276" s="12"/>
      <c r="K276" s="13"/>
      <c r="M276" s="18"/>
      <c r="N276" s="18"/>
      <c r="O276" s="18"/>
      <c r="P276" s="85"/>
      <c r="Q276" s="85"/>
      <c r="R276" s="18"/>
      <c r="S276" s="18"/>
      <c r="T276" s="18"/>
      <c r="U276" s="18"/>
    </row>
    <row r="277" spans="1:21" s="5" customFormat="1" ht="16" x14ac:dyDescent="0.2">
      <c r="A277" s="17"/>
      <c r="B277" s="16"/>
      <c r="C277" s="7"/>
      <c r="D277" s="8"/>
      <c r="E277" s="9"/>
      <c r="F277" s="15"/>
      <c r="H277" s="18"/>
      <c r="I277" s="6"/>
      <c r="J277" s="12"/>
      <c r="K277" s="13"/>
      <c r="M277" s="18"/>
      <c r="N277" s="18"/>
      <c r="O277" s="18"/>
      <c r="P277" s="85"/>
      <c r="Q277" s="85"/>
      <c r="R277" s="18"/>
      <c r="S277" s="18"/>
      <c r="T277" s="18"/>
      <c r="U277" s="18"/>
    </row>
    <row r="278" spans="1:21" s="5" customFormat="1" ht="16" x14ac:dyDescent="0.2">
      <c r="A278" s="17"/>
      <c r="B278" s="16"/>
      <c r="C278" s="7"/>
      <c r="D278" s="8"/>
      <c r="E278" s="9"/>
      <c r="F278" s="15"/>
      <c r="H278" s="18"/>
      <c r="I278" s="6"/>
      <c r="J278" s="12"/>
      <c r="K278" s="13"/>
      <c r="M278" s="18"/>
      <c r="N278" s="18"/>
      <c r="O278" s="18"/>
      <c r="P278" s="85"/>
      <c r="Q278" s="85"/>
      <c r="R278" s="18"/>
      <c r="S278" s="18"/>
      <c r="T278" s="18"/>
      <c r="U278" s="18"/>
    </row>
    <row r="279" spans="1:21" s="5" customFormat="1" ht="16" x14ac:dyDescent="0.2">
      <c r="A279" s="17"/>
      <c r="B279" s="16"/>
      <c r="C279" s="7"/>
      <c r="D279" s="8"/>
      <c r="E279" s="9"/>
      <c r="F279" s="15"/>
      <c r="H279" s="18"/>
      <c r="I279" s="6"/>
      <c r="J279" s="12"/>
      <c r="K279" s="13"/>
      <c r="M279" s="18"/>
      <c r="N279" s="18"/>
      <c r="O279" s="18"/>
      <c r="P279" s="85"/>
      <c r="Q279" s="85"/>
      <c r="R279" s="18"/>
      <c r="S279" s="18"/>
      <c r="T279" s="18"/>
      <c r="U279" s="18"/>
    </row>
    <row r="280" spans="1:21" s="5" customFormat="1" ht="16" x14ac:dyDescent="0.2">
      <c r="A280" s="17"/>
      <c r="B280" s="16"/>
      <c r="C280" s="7"/>
      <c r="D280" s="8"/>
      <c r="E280" s="9"/>
      <c r="F280" s="15"/>
      <c r="H280" s="18"/>
      <c r="I280" s="6"/>
      <c r="J280" s="12"/>
      <c r="K280" s="13"/>
      <c r="M280" s="18"/>
      <c r="N280" s="18"/>
      <c r="O280" s="18"/>
      <c r="P280" s="85"/>
      <c r="Q280" s="85"/>
      <c r="R280" s="18"/>
      <c r="S280" s="18"/>
      <c r="T280" s="18"/>
      <c r="U280" s="18"/>
    </row>
    <row r="281" spans="1:21" s="5" customFormat="1" ht="16" x14ac:dyDescent="0.2">
      <c r="A281" s="17"/>
      <c r="B281" s="16"/>
      <c r="C281" s="7"/>
      <c r="D281" s="8"/>
      <c r="E281" s="9"/>
      <c r="F281" s="15"/>
      <c r="H281" s="18"/>
      <c r="I281" s="6"/>
      <c r="J281" s="12"/>
      <c r="K281" s="13"/>
      <c r="M281" s="18"/>
      <c r="N281" s="18"/>
      <c r="O281" s="18"/>
      <c r="P281" s="85"/>
      <c r="Q281" s="85"/>
      <c r="R281" s="18"/>
      <c r="S281" s="18"/>
      <c r="T281" s="18"/>
      <c r="U281" s="18"/>
    </row>
    <row r="282" spans="1:21" s="5" customFormat="1" ht="16" x14ac:dyDescent="0.2">
      <c r="A282" s="17"/>
      <c r="B282" s="16"/>
      <c r="C282" s="7"/>
      <c r="D282" s="8"/>
      <c r="E282" s="9"/>
      <c r="F282" s="15"/>
      <c r="H282" s="18"/>
      <c r="I282" s="6"/>
      <c r="J282" s="12"/>
      <c r="K282" s="13"/>
      <c r="M282" s="18"/>
      <c r="N282" s="18"/>
      <c r="O282" s="18"/>
      <c r="P282" s="85"/>
      <c r="Q282" s="85"/>
      <c r="R282" s="18"/>
      <c r="S282" s="18"/>
      <c r="T282" s="18"/>
      <c r="U282" s="18"/>
    </row>
    <row r="283" spans="1:21" s="5" customFormat="1" ht="16" x14ac:dyDescent="0.2">
      <c r="A283" s="17"/>
      <c r="B283" s="16"/>
      <c r="C283" s="7"/>
      <c r="D283" s="8"/>
      <c r="E283" s="9"/>
      <c r="F283" s="15"/>
      <c r="H283" s="18"/>
      <c r="I283" s="6"/>
      <c r="J283" s="12"/>
      <c r="K283" s="13"/>
      <c r="M283" s="18"/>
      <c r="N283" s="18"/>
      <c r="O283" s="18"/>
      <c r="P283" s="85"/>
      <c r="Q283" s="85"/>
      <c r="R283" s="18"/>
      <c r="S283" s="18"/>
      <c r="T283" s="18"/>
      <c r="U283" s="18"/>
    </row>
    <row r="284" spans="1:21" s="5" customFormat="1" ht="16" x14ac:dyDescent="0.2">
      <c r="A284" s="17"/>
      <c r="B284" s="16"/>
      <c r="C284" s="7"/>
      <c r="D284" s="8"/>
      <c r="E284" s="9"/>
      <c r="F284" s="15"/>
      <c r="H284" s="18"/>
      <c r="I284" s="6"/>
      <c r="J284" s="12"/>
      <c r="K284" s="13"/>
      <c r="M284" s="18"/>
      <c r="N284" s="18"/>
      <c r="O284" s="18"/>
      <c r="P284" s="85"/>
      <c r="Q284" s="85"/>
      <c r="R284" s="18"/>
      <c r="S284" s="18"/>
      <c r="T284" s="18"/>
      <c r="U284" s="18"/>
    </row>
    <row r="285" spans="1:21" s="5" customFormat="1" ht="16" x14ac:dyDescent="0.2">
      <c r="A285" s="17"/>
      <c r="B285" s="16"/>
      <c r="C285" s="7"/>
      <c r="D285" s="8"/>
      <c r="E285" s="9"/>
      <c r="F285" s="15"/>
      <c r="H285" s="18"/>
      <c r="I285" s="6"/>
      <c r="J285" s="12"/>
      <c r="K285" s="13"/>
      <c r="M285" s="18"/>
      <c r="N285" s="18"/>
      <c r="O285" s="18"/>
      <c r="P285" s="85"/>
      <c r="Q285" s="85"/>
      <c r="R285" s="18"/>
      <c r="S285" s="18"/>
      <c r="T285" s="18"/>
      <c r="U285" s="18"/>
    </row>
    <row r="286" spans="1:21" s="5" customFormat="1" ht="16" x14ac:dyDescent="0.2">
      <c r="A286" s="17"/>
      <c r="B286" s="16"/>
      <c r="C286" s="7"/>
      <c r="D286" s="8"/>
      <c r="E286" s="9"/>
      <c r="F286" s="15"/>
      <c r="H286" s="18"/>
      <c r="I286" s="6"/>
      <c r="J286" s="12"/>
      <c r="K286" s="13"/>
      <c r="M286" s="18"/>
      <c r="N286" s="18"/>
      <c r="O286" s="18"/>
      <c r="P286" s="85"/>
      <c r="Q286" s="85"/>
      <c r="R286" s="18"/>
      <c r="S286" s="18"/>
      <c r="T286" s="18"/>
      <c r="U286" s="18"/>
    </row>
    <row r="287" spans="1:21" s="5" customFormat="1" ht="16" x14ac:dyDescent="0.2">
      <c r="A287" s="17"/>
      <c r="B287" s="16"/>
      <c r="C287" s="7"/>
      <c r="D287" s="8"/>
      <c r="E287" s="9"/>
      <c r="F287" s="15"/>
      <c r="H287" s="18"/>
      <c r="I287" s="6"/>
      <c r="J287" s="12"/>
      <c r="K287" s="13"/>
      <c r="M287" s="18"/>
      <c r="N287" s="18"/>
      <c r="O287" s="18"/>
      <c r="P287" s="85"/>
      <c r="Q287" s="85"/>
      <c r="R287" s="18"/>
      <c r="S287" s="18"/>
      <c r="T287" s="18"/>
      <c r="U287" s="18"/>
    </row>
    <row r="288" spans="1:21" s="5" customFormat="1" ht="16" x14ac:dyDescent="0.2">
      <c r="A288" s="17"/>
      <c r="B288" s="16"/>
      <c r="C288" s="7"/>
      <c r="D288" s="8"/>
      <c r="E288" s="9"/>
      <c r="F288" s="15"/>
      <c r="H288" s="18"/>
      <c r="I288" s="6"/>
      <c r="J288" s="12"/>
      <c r="K288" s="13"/>
      <c r="M288" s="18"/>
      <c r="N288" s="18"/>
      <c r="O288" s="18"/>
      <c r="P288" s="85"/>
      <c r="Q288" s="85"/>
      <c r="R288" s="18"/>
      <c r="S288" s="18"/>
      <c r="T288" s="18"/>
      <c r="U288" s="18"/>
    </row>
    <row r="289" spans="1:21" s="5" customFormat="1" ht="16" x14ac:dyDescent="0.2">
      <c r="A289" s="17"/>
      <c r="B289" s="16"/>
      <c r="C289" s="7"/>
      <c r="D289" s="8"/>
      <c r="E289" s="9"/>
      <c r="F289" s="15"/>
      <c r="H289" s="18"/>
      <c r="I289" s="6"/>
      <c r="J289" s="12"/>
      <c r="K289" s="13"/>
      <c r="M289" s="18"/>
      <c r="N289" s="18"/>
      <c r="O289" s="18"/>
      <c r="P289" s="85"/>
      <c r="Q289" s="85"/>
      <c r="R289" s="18"/>
      <c r="S289" s="18"/>
      <c r="T289" s="18"/>
      <c r="U289" s="18"/>
    </row>
    <row r="290" spans="1:21" s="5" customFormat="1" ht="16" x14ac:dyDescent="0.2">
      <c r="A290" s="17"/>
      <c r="B290" s="16"/>
      <c r="C290" s="7"/>
      <c r="D290" s="8"/>
      <c r="E290" s="9"/>
      <c r="F290" s="15"/>
      <c r="H290" s="18"/>
      <c r="I290" s="6"/>
      <c r="J290" s="12"/>
      <c r="K290" s="13"/>
      <c r="M290" s="18"/>
      <c r="N290" s="18"/>
      <c r="O290" s="18"/>
      <c r="P290" s="85"/>
      <c r="Q290" s="85"/>
      <c r="R290" s="18"/>
      <c r="S290" s="18"/>
      <c r="T290" s="18"/>
      <c r="U290" s="18"/>
    </row>
    <row r="291" spans="1:21" s="5" customFormat="1" ht="16" x14ac:dyDescent="0.2">
      <c r="A291" s="17"/>
      <c r="B291" s="16"/>
      <c r="C291" s="7"/>
      <c r="D291" s="8"/>
      <c r="E291" s="9"/>
      <c r="F291" s="15"/>
      <c r="H291" s="18"/>
      <c r="I291" s="6"/>
      <c r="J291" s="12"/>
      <c r="K291" s="13"/>
      <c r="M291" s="18"/>
      <c r="N291" s="18"/>
      <c r="O291" s="18"/>
      <c r="P291" s="85"/>
      <c r="Q291" s="85"/>
      <c r="R291" s="18"/>
      <c r="S291" s="18"/>
      <c r="T291" s="18"/>
      <c r="U291" s="18"/>
    </row>
    <row r="292" spans="1:21" s="5" customFormat="1" ht="16" x14ac:dyDescent="0.2">
      <c r="A292" s="17"/>
      <c r="B292" s="16"/>
      <c r="C292" s="7"/>
      <c r="D292" s="8"/>
      <c r="E292" s="9"/>
      <c r="F292" s="15"/>
      <c r="H292" s="18"/>
      <c r="I292" s="6"/>
      <c r="J292" s="12"/>
      <c r="K292" s="13"/>
      <c r="M292" s="18"/>
      <c r="N292" s="18"/>
      <c r="O292" s="18"/>
      <c r="P292" s="85"/>
      <c r="Q292" s="85"/>
      <c r="R292" s="18"/>
      <c r="S292" s="18"/>
      <c r="T292" s="18"/>
      <c r="U292" s="18"/>
    </row>
    <row r="293" spans="1:21" s="5" customFormat="1" ht="16" x14ac:dyDescent="0.2">
      <c r="A293" s="17"/>
      <c r="B293" s="16"/>
      <c r="C293" s="7"/>
      <c r="D293" s="8"/>
      <c r="E293" s="9"/>
      <c r="F293" s="15"/>
      <c r="H293" s="18"/>
      <c r="I293" s="6"/>
      <c r="J293" s="12"/>
      <c r="K293" s="13"/>
      <c r="M293" s="18"/>
      <c r="N293" s="18"/>
      <c r="O293" s="18"/>
      <c r="P293" s="85"/>
      <c r="Q293" s="85"/>
      <c r="R293" s="18"/>
      <c r="S293" s="18"/>
      <c r="T293" s="18"/>
      <c r="U293" s="18"/>
    </row>
    <row r="294" spans="1:21" s="5" customFormat="1" ht="16" x14ac:dyDescent="0.2">
      <c r="A294" s="17"/>
      <c r="B294" s="16"/>
      <c r="C294" s="7"/>
      <c r="D294" s="8"/>
      <c r="E294" s="9"/>
      <c r="F294" s="15"/>
      <c r="H294" s="18"/>
      <c r="I294" s="6"/>
      <c r="J294" s="12"/>
      <c r="K294" s="13"/>
      <c r="M294" s="18"/>
      <c r="N294" s="18"/>
      <c r="O294" s="18"/>
      <c r="P294" s="85"/>
      <c r="Q294" s="85"/>
      <c r="R294" s="18"/>
      <c r="S294" s="18"/>
      <c r="T294" s="18"/>
      <c r="U294" s="18"/>
    </row>
    <row r="295" spans="1:21" s="5" customFormat="1" ht="16" x14ac:dyDescent="0.2">
      <c r="A295" s="17"/>
      <c r="B295" s="16"/>
      <c r="C295" s="7"/>
      <c r="D295" s="8"/>
      <c r="E295" s="9"/>
      <c r="F295" s="15"/>
      <c r="H295" s="18"/>
      <c r="I295" s="6"/>
      <c r="J295" s="12"/>
      <c r="K295" s="13"/>
      <c r="M295" s="18"/>
      <c r="N295" s="18"/>
      <c r="O295" s="18"/>
      <c r="P295" s="85"/>
      <c r="Q295" s="85"/>
      <c r="R295" s="18"/>
      <c r="S295" s="18"/>
      <c r="T295" s="18"/>
      <c r="U295" s="18"/>
    </row>
    <row r="296" spans="1:21" s="5" customFormat="1" ht="16" x14ac:dyDescent="0.2">
      <c r="A296" s="17"/>
      <c r="B296" s="16"/>
      <c r="C296" s="7"/>
      <c r="D296" s="8"/>
      <c r="E296" s="9"/>
      <c r="F296" s="15"/>
      <c r="H296" s="18"/>
      <c r="I296" s="6"/>
      <c r="J296" s="12"/>
      <c r="K296" s="13"/>
      <c r="M296" s="18"/>
      <c r="N296" s="18"/>
      <c r="O296" s="18"/>
      <c r="P296" s="85"/>
      <c r="Q296" s="85"/>
      <c r="R296" s="18"/>
      <c r="S296" s="18"/>
      <c r="T296" s="18"/>
      <c r="U296" s="18"/>
    </row>
    <row r="297" spans="1:21" s="5" customFormat="1" ht="16" x14ac:dyDescent="0.2">
      <c r="A297" s="17"/>
      <c r="B297" s="16"/>
      <c r="C297" s="7"/>
      <c r="D297" s="8"/>
      <c r="E297" s="9"/>
      <c r="F297" s="15"/>
      <c r="H297" s="18"/>
      <c r="I297" s="6"/>
      <c r="J297" s="12"/>
      <c r="K297" s="13"/>
      <c r="M297" s="18"/>
      <c r="N297" s="18"/>
      <c r="O297" s="18"/>
      <c r="P297" s="85"/>
      <c r="Q297" s="85"/>
      <c r="R297" s="18"/>
      <c r="S297" s="18"/>
      <c r="T297" s="18"/>
      <c r="U297" s="18"/>
    </row>
    <row r="298" spans="1:21" s="5" customFormat="1" ht="16" x14ac:dyDescent="0.2">
      <c r="A298" s="17"/>
      <c r="B298" s="16"/>
      <c r="C298" s="7"/>
      <c r="D298" s="8"/>
      <c r="E298" s="9"/>
      <c r="F298" s="15"/>
      <c r="H298" s="18"/>
      <c r="I298" s="6"/>
      <c r="J298" s="12"/>
      <c r="K298" s="13"/>
      <c r="M298" s="18"/>
      <c r="N298" s="18"/>
      <c r="O298" s="18"/>
      <c r="P298" s="85"/>
      <c r="Q298" s="85"/>
      <c r="R298" s="18"/>
      <c r="S298" s="18"/>
      <c r="T298" s="18"/>
      <c r="U298" s="18"/>
    </row>
    <row r="299" spans="1:21" s="5" customFormat="1" ht="16" x14ac:dyDescent="0.2">
      <c r="A299" s="17"/>
      <c r="B299" s="16"/>
      <c r="C299" s="7"/>
      <c r="D299" s="8"/>
      <c r="E299" s="9"/>
      <c r="F299" s="15"/>
      <c r="H299" s="18"/>
      <c r="I299" s="6"/>
      <c r="J299" s="12"/>
      <c r="K299" s="13"/>
      <c r="M299" s="18"/>
      <c r="N299" s="18"/>
      <c r="O299" s="18"/>
      <c r="P299" s="85"/>
      <c r="Q299" s="85"/>
      <c r="R299" s="18"/>
      <c r="S299" s="18"/>
      <c r="T299" s="18"/>
      <c r="U299" s="18"/>
    </row>
    <row r="300" spans="1:21" s="5" customFormat="1" ht="16" x14ac:dyDescent="0.2">
      <c r="A300" s="17"/>
      <c r="B300" s="16"/>
      <c r="C300" s="7"/>
      <c r="D300" s="8"/>
      <c r="E300" s="9"/>
      <c r="F300" s="15"/>
      <c r="H300" s="18"/>
      <c r="I300" s="6"/>
      <c r="J300" s="12"/>
      <c r="K300" s="13"/>
      <c r="M300" s="18"/>
      <c r="N300" s="18"/>
      <c r="O300" s="18"/>
      <c r="P300" s="85"/>
      <c r="Q300" s="85"/>
      <c r="R300" s="18"/>
      <c r="S300" s="18"/>
      <c r="T300" s="18"/>
      <c r="U300" s="18"/>
    </row>
    <row r="301" spans="1:21" s="5" customFormat="1" ht="16" x14ac:dyDescent="0.2">
      <c r="A301" s="17"/>
      <c r="B301" s="16"/>
      <c r="C301" s="7"/>
      <c r="D301" s="8"/>
      <c r="E301" s="9"/>
      <c r="F301" s="15"/>
      <c r="H301" s="18"/>
      <c r="I301" s="6"/>
      <c r="J301" s="12"/>
      <c r="K301" s="13"/>
      <c r="M301" s="18"/>
      <c r="N301" s="18"/>
      <c r="O301" s="18"/>
      <c r="P301" s="85"/>
      <c r="Q301" s="85"/>
      <c r="R301" s="18"/>
      <c r="S301" s="18"/>
      <c r="T301" s="18"/>
      <c r="U301" s="18"/>
    </row>
    <row r="302" spans="1:21" s="5" customFormat="1" ht="16" x14ac:dyDescent="0.2">
      <c r="A302" s="17"/>
      <c r="B302" s="16"/>
      <c r="C302" s="7"/>
      <c r="D302" s="8"/>
      <c r="E302" s="9"/>
      <c r="F302" s="15"/>
      <c r="H302" s="18"/>
      <c r="I302" s="6"/>
      <c r="J302" s="12"/>
      <c r="K302" s="13"/>
      <c r="M302" s="18"/>
      <c r="N302" s="18"/>
      <c r="O302" s="18"/>
      <c r="P302" s="85"/>
      <c r="Q302" s="85"/>
      <c r="R302" s="18"/>
      <c r="S302" s="18"/>
      <c r="T302" s="18"/>
      <c r="U302" s="18"/>
    </row>
    <row r="303" spans="1:21" s="5" customFormat="1" ht="16" x14ac:dyDescent="0.2">
      <c r="A303" s="17"/>
      <c r="B303" s="16"/>
      <c r="C303" s="7"/>
      <c r="D303" s="8"/>
      <c r="E303" s="9"/>
      <c r="F303" s="15"/>
      <c r="H303" s="18"/>
      <c r="I303" s="6"/>
      <c r="J303" s="12"/>
      <c r="K303" s="13"/>
      <c r="M303" s="18"/>
      <c r="N303" s="18"/>
      <c r="O303" s="18"/>
      <c r="P303" s="85"/>
      <c r="Q303" s="85"/>
      <c r="R303" s="18"/>
      <c r="S303" s="18"/>
      <c r="T303" s="18"/>
      <c r="U303" s="18"/>
    </row>
    <row r="304" spans="1:21" s="5" customFormat="1" ht="16" x14ac:dyDescent="0.2">
      <c r="A304" s="17"/>
      <c r="B304" s="16"/>
      <c r="C304" s="7"/>
      <c r="D304" s="8"/>
      <c r="E304" s="9"/>
      <c r="F304" s="15"/>
      <c r="H304" s="18"/>
      <c r="I304" s="6"/>
      <c r="J304" s="12"/>
      <c r="K304" s="13"/>
      <c r="M304" s="18"/>
      <c r="N304" s="18"/>
      <c r="O304" s="18"/>
      <c r="P304" s="85"/>
      <c r="Q304" s="85"/>
      <c r="R304" s="18"/>
      <c r="S304" s="18"/>
      <c r="T304" s="18"/>
      <c r="U304" s="18"/>
    </row>
    <row r="305" spans="1:21" s="5" customFormat="1" ht="16" x14ac:dyDescent="0.2">
      <c r="A305" s="17"/>
      <c r="B305" s="16"/>
      <c r="C305" s="7"/>
      <c r="D305" s="8"/>
      <c r="E305" s="9"/>
      <c r="F305" s="15"/>
      <c r="H305" s="18"/>
      <c r="I305" s="6"/>
      <c r="J305" s="12"/>
      <c r="K305" s="13"/>
      <c r="M305" s="18"/>
      <c r="N305" s="18"/>
      <c r="O305" s="18"/>
      <c r="P305" s="85"/>
      <c r="Q305" s="85"/>
      <c r="R305" s="18"/>
      <c r="S305" s="18"/>
      <c r="T305" s="18"/>
      <c r="U305" s="18"/>
    </row>
    <row r="306" spans="1:21" s="5" customFormat="1" ht="16" x14ac:dyDescent="0.2">
      <c r="A306" s="17"/>
      <c r="B306" s="16"/>
      <c r="C306" s="7"/>
      <c r="D306" s="8"/>
      <c r="E306" s="9"/>
      <c r="F306" s="15"/>
      <c r="H306" s="18"/>
      <c r="I306" s="6"/>
      <c r="J306" s="12"/>
      <c r="K306" s="13"/>
      <c r="M306" s="18"/>
      <c r="N306" s="18"/>
      <c r="O306" s="18"/>
      <c r="P306" s="85"/>
      <c r="Q306" s="85"/>
      <c r="R306" s="18"/>
      <c r="S306" s="18"/>
      <c r="T306" s="18"/>
      <c r="U306" s="18"/>
    </row>
    <row r="307" spans="1:21" s="5" customFormat="1" ht="16" x14ac:dyDescent="0.2">
      <c r="A307" s="17"/>
      <c r="B307" s="16"/>
      <c r="C307" s="7"/>
      <c r="D307" s="8"/>
      <c r="E307" s="9"/>
      <c r="F307" s="15"/>
      <c r="H307" s="18"/>
      <c r="I307" s="6"/>
      <c r="J307" s="12"/>
      <c r="K307" s="13"/>
      <c r="M307" s="18"/>
      <c r="N307" s="18"/>
      <c r="O307" s="18"/>
      <c r="P307" s="85"/>
      <c r="Q307" s="85"/>
      <c r="R307" s="18"/>
      <c r="S307" s="18"/>
      <c r="T307" s="18"/>
      <c r="U307" s="18"/>
    </row>
    <row r="308" spans="1:21" s="5" customFormat="1" ht="16" x14ac:dyDescent="0.2">
      <c r="A308" s="17"/>
      <c r="B308" s="16"/>
      <c r="C308" s="7"/>
      <c r="D308" s="8"/>
      <c r="E308" s="9"/>
      <c r="F308" s="15"/>
      <c r="H308" s="18"/>
      <c r="I308" s="6"/>
      <c r="J308" s="12"/>
      <c r="K308" s="13"/>
      <c r="M308" s="18"/>
      <c r="N308" s="18"/>
      <c r="O308" s="18"/>
      <c r="P308" s="85"/>
      <c r="Q308" s="85"/>
      <c r="R308" s="18"/>
      <c r="S308" s="18"/>
      <c r="T308" s="18"/>
      <c r="U308" s="18"/>
    </row>
    <row r="309" spans="1:21" s="5" customFormat="1" ht="16" x14ac:dyDescent="0.2">
      <c r="A309" s="17"/>
      <c r="B309" s="16"/>
      <c r="C309" s="7"/>
      <c r="D309" s="8"/>
      <c r="E309" s="9"/>
      <c r="F309" s="15"/>
      <c r="H309" s="18"/>
      <c r="I309" s="6"/>
      <c r="J309" s="12"/>
      <c r="K309" s="13"/>
      <c r="M309" s="18"/>
      <c r="N309" s="18"/>
      <c r="O309" s="18"/>
      <c r="P309" s="85"/>
      <c r="Q309" s="85"/>
      <c r="R309" s="18"/>
      <c r="S309" s="18"/>
      <c r="T309" s="18"/>
      <c r="U309" s="18"/>
    </row>
    <row r="310" spans="1:21" s="5" customFormat="1" ht="16" x14ac:dyDescent="0.2">
      <c r="A310" s="17"/>
      <c r="B310" s="16"/>
      <c r="C310" s="7"/>
      <c r="D310" s="8"/>
      <c r="E310" s="9"/>
      <c r="F310" s="15"/>
      <c r="H310" s="18"/>
      <c r="I310" s="6"/>
      <c r="J310" s="12"/>
      <c r="K310" s="13"/>
      <c r="M310" s="18"/>
      <c r="N310" s="18"/>
      <c r="O310" s="18"/>
      <c r="P310" s="85"/>
      <c r="Q310" s="85"/>
      <c r="R310" s="18"/>
      <c r="S310" s="18"/>
      <c r="T310" s="18"/>
      <c r="U310" s="18"/>
    </row>
    <row r="311" spans="1:21" s="5" customFormat="1" ht="16" x14ac:dyDescent="0.2">
      <c r="A311" s="17"/>
      <c r="B311" s="16"/>
      <c r="C311" s="7"/>
      <c r="D311" s="8"/>
      <c r="E311" s="9"/>
      <c r="F311" s="15"/>
      <c r="H311" s="18"/>
      <c r="I311" s="6"/>
      <c r="J311" s="12"/>
      <c r="K311" s="13"/>
      <c r="M311" s="18"/>
      <c r="N311" s="18"/>
      <c r="O311" s="18"/>
      <c r="P311" s="85"/>
      <c r="Q311" s="85"/>
      <c r="R311" s="18"/>
      <c r="S311" s="18"/>
      <c r="T311" s="18"/>
      <c r="U311" s="18"/>
    </row>
    <row r="312" spans="1:21" s="5" customFormat="1" ht="16" x14ac:dyDescent="0.2">
      <c r="A312" s="17"/>
      <c r="B312" s="16"/>
      <c r="C312" s="7"/>
      <c r="D312" s="8"/>
      <c r="E312" s="9"/>
      <c r="F312" s="15"/>
      <c r="H312" s="18"/>
      <c r="I312" s="6"/>
      <c r="J312" s="12"/>
      <c r="K312" s="13"/>
      <c r="M312" s="18"/>
      <c r="N312" s="18"/>
      <c r="O312" s="18"/>
      <c r="P312" s="85"/>
      <c r="Q312" s="85"/>
      <c r="R312" s="18"/>
      <c r="S312" s="18"/>
      <c r="T312" s="18"/>
      <c r="U312" s="18"/>
    </row>
    <row r="313" spans="1:21" s="5" customFormat="1" ht="16" x14ac:dyDescent="0.2">
      <c r="A313" s="17"/>
      <c r="B313" s="16"/>
      <c r="C313" s="7"/>
      <c r="D313" s="8"/>
      <c r="E313" s="9"/>
      <c r="F313" s="15"/>
      <c r="H313" s="18"/>
      <c r="I313" s="6"/>
      <c r="J313" s="12"/>
      <c r="K313" s="13"/>
      <c r="M313" s="18"/>
      <c r="N313" s="18"/>
      <c r="O313" s="18"/>
      <c r="P313" s="85"/>
      <c r="Q313" s="85"/>
      <c r="R313" s="18"/>
      <c r="S313" s="18"/>
      <c r="T313" s="18"/>
      <c r="U313" s="18"/>
    </row>
    <row r="314" spans="1:21" s="5" customFormat="1" ht="16" x14ac:dyDescent="0.2">
      <c r="A314" s="17"/>
      <c r="B314" s="16"/>
      <c r="C314" s="7"/>
      <c r="D314" s="8"/>
      <c r="E314" s="9"/>
      <c r="F314" s="15"/>
      <c r="H314" s="18"/>
      <c r="I314" s="6"/>
      <c r="J314" s="12"/>
      <c r="K314" s="13"/>
      <c r="M314" s="18"/>
      <c r="N314" s="18"/>
      <c r="O314" s="18"/>
      <c r="P314" s="85"/>
      <c r="Q314" s="85"/>
      <c r="R314" s="18"/>
      <c r="S314" s="18"/>
      <c r="T314" s="18"/>
      <c r="U314" s="18"/>
    </row>
    <row r="315" spans="1:21" s="5" customFormat="1" ht="16" x14ac:dyDescent="0.2">
      <c r="A315" s="17"/>
      <c r="B315" s="16"/>
      <c r="C315" s="7"/>
      <c r="D315" s="8"/>
      <c r="E315" s="9"/>
      <c r="F315" s="15"/>
      <c r="H315" s="18"/>
      <c r="I315" s="6"/>
      <c r="J315" s="12"/>
      <c r="K315" s="13"/>
      <c r="M315" s="18"/>
      <c r="N315" s="18"/>
      <c r="O315" s="18"/>
      <c r="P315" s="85"/>
      <c r="Q315" s="85"/>
      <c r="R315" s="18"/>
      <c r="S315" s="18"/>
      <c r="T315" s="18"/>
      <c r="U315" s="18"/>
    </row>
    <row r="316" spans="1:21" s="5" customFormat="1" ht="16" x14ac:dyDescent="0.2">
      <c r="A316" s="17"/>
      <c r="B316" s="16"/>
      <c r="C316" s="7"/>
      <c r="D316" s="8"/>
      <c r="E316" s="9"/>
      <c r="F316" s="15"/>
      <c r="H316" s="18"/>
      <c r="I316" s="6"/>
      <c r="J316" s="12"/>
      <c r="K316" s="13"/>
      <c r="M316" s="18"/>
      <c r="N316" s="18"/>
      <c r="O316" s="18"/>
      <c r="P316" s="85"/>
      <c r="Q316" s="85"/>
      <c r="R316" s="18"/>
      <c r="S316" s="18"/>
      <c r="T316" s="18"/>
      <c r="U316" s="18"/>
    </row>
    <row r="317" spans="1:21" s="5" customFormat="1" ht="16" x14ac:dyDescent="0.2">
      <c r="A317" s="17"/>
      <c r="B317" s="16"/>
      <c r="C317" s="7"/>
      <c r="D317" s="8"/>
      <c r="E317" s="9"/>
      <c r="F317" s="15"/>
      <c r="H317" s="18"/>
      <c r="I317" s="6"/>
      <c r="J317" s="12"/>
      <c r="K317" s="13"/>
      <c r="M317" s="18"/>
      <c r="N317" s="18"/>
      <c r="O317" s="18"/>
      <c r="P317" s="85"/>
      <c r="Q317" s="85"/>
      <c r="R317" s="18"/>
      <c r="S317" s="18"/>
      <c r="T317" s="18"/>
      <c r="U317" s="18"/>
    </row>
    <row r="318" spans="1:21" s="5" customFormat="1" ht="16" x14ac:dyDescent="0.2">
      <c r="A318" s="17"/>
      <c r="B318" s="16"/>
      <c r="C318" s="7"/>
      <c r="D318" s="8"/>
      <c r="E318" s="9"/>
      <c r="F318" s="15"/>
      <c r="H318" s="18"/>
      <c r="I318" s="6"/>
      <c r="J318" s="12"/>
      <c r="K318" s="13"/>
      <c r="M318" s="18"/>
      <c r="N318" s="18"/>
      <c r="O318" s="18"/>
      <c r="P318" s="85"/>
      <c r="Q318" s="85"/>
      <c r="R318" s="18"/>
      <c r="S318" s="18"/>
      <c r="T318" s="18"/>
      <c r="U318" s="18"/>
    </row>
    <row r="319" spans="1:21" s="5" customFormat="1" ht="16" x14ac:dyDescent="0.2">
      <c r="A319" s="17"/>
      <c r="B319" s="16"/>
      <c r="C319" s="7"/>
      <c r="D319" s="8"/>
      <c r="E319" s="9"/>
      <c r="F319" s="15"/>
      <c r="H319" s="18"/>
      <c r="I319" s="6"/>
      <c r="J319" s="12"/>
      <c r="K319" s="13"/>
      <c r="M319" s="18"/>
      <c r="N319" s="18"/>
      <c r="O319" s="18"/>
      <c r="P319" s="85"/>
      <c r="Q319" s="85"/>
      <c r="R319" s="18"/>
      <c r="S319" s="18"/>
      <c r="T319" s="18"/>
      <c r="U319" s="18"/>
    </row>
    <row r="320" spans="1:21" s="5" customFormat="1" ht="16" x14ac:dyDescent="0.2">
      <c r="A320" s="17"/>
      <c r="B320" s="16"/>
      <c r="C320" s="7"/>
      <c r="D320" s="8"/>
      <c r="E320" s="9"/>
      <c r="F320" s="15"/>
      <c r="H320" s="18"/>
      <c r="I320" s="6"/>
      <c r="J320" s="12"/>
      <c r="K320" s="13"/>
      <c r="M320" s="18"/>
      <c r="N320" s="18"/>
      <c r="O320" s="18"/>
      <c r="P320" s="85"/>
      <c r="Q320" s="85"/>
      <c r="R320" s="18"/>
      <c r="S320" s="18"/>
      <c r="T320" s="18"/>
      <c r="U320" s="18"/>
    </row>
    <row r="321" spans="1:21" s="5" customFormat="1" ht="16" x14ac:dyDescent="0.2">
      <c r="A321" s="17"/>
      <c r="B321" s="16"/>
      <c r="C321" s="7"/>
      <c r="D321" s="8"/>
      <c r="E321" s="9"/>
      <c r="F321" s="15"/>
      <c r="H321" s="18"/>
      <c r="I321" s="6"/>
      <c r="J321" s="12"/>
      <c r="K321" s="13"/>
      <c r="M321" s="18"/>
      <c r="N321" s="18"/>
      <c r="O321" s="18"/>
      <c r="P321" s="85"/>
      <c r="Q321" s="85"/>
      <c r="R321" s="18"/>
      <c r="S321" s="18"/>
      <c r="T321" s="18"/>
      <c r="U321" s="18"/>
    </row>
    <row r="322" spans="1:21" s="5" customFormat="1" ht="16" x14ac:dyDescent="0.2">
      <c r="A322" s="17"/>
      <c r="B322" s="16"/>
      <c r="C322" s="7"/>
      <c r="D322" s="8"/>
      <c r="E322" s="9"/>
      <c r="F322" s="15"/>
      <c r="H322" s="18"/>
      <c r="I322" s="6"/>
      <c r="J322" s="12"/>
      <c r="K322" s="13"/>
      <c r="M322" s="18"/>
      <c r="N322" s="18"/>
      <c r="O322" s="18"/>
      <c r="P322" s="85"/>
      <c r="Q322" s="85"/>
      <c r="R322" s="18"/>
      <c r="S322" s="18"/>
      <c r="T322" s="18"/>
      <c r="U322" s="18"/>
    </row>
    <row r="323" spans="1:21" s="5" customFormat="1" ht="16" x14ac:dyDescent="0.2">
      <c r="A323" s="17"/>
      <c r="B323" s="16"/>
      <c r="C323" s="7"/>
      <c r="D323" s="8"/>
      <c r="E323" s="9"/>
      <c r="F323" s="15"/>
      <c r="H323" s="18"/>
      <c r="I323" s="6"/>
      <c r="J323" s="12"/>
      <c r="K323" s="13"/>
      <c r="M323" s="18"/>
      <c r="N323" s="18"/>
      <c r="O323" s="18"/>
      <c r="P323" s="85"/>
      <c r="Q323" s="85"/>
      <c r="R323" s="18"/>
      <c r="S323" s="18"/>
      <c r="T323" s="18"/>
      <c r="U323" s="18"/>
    </row>
    <row r="324" spans="1:21" s="5" customFormat="1" ht="16" x14ac:dyDescent="0.2">
      <c r="A324" s="17"/>
      <c r="B324" s="16"/>
      <c r="C324" s="7"/>
      <c r="D324" s="8"/>
      <c r="E324" s="9"/>
      <c r="F324" s="15"/>
      <c r="H324" s="18"/>
      <c r="I324" s="6"/>
      <c r="J324" s="12"/>
      <c r="K324" s="13"/>
      <c r="M324" s="18"/>
      <c r="N324" s="18"/>
      <c r="O324" s="18"/>
      <c r="P324" s="85"/>
      <c r="Q324" s="85"/>
      <c r="R324" s="18"/>
      <c r="S324" s="18"/>
      <c r="T324" s="18"/>
      <c r="U324" s="18"/>
    </row>
    <row r="325" spans="1:21" s="5" customFormat="1" ht="16" x14ac:dyDescent="0.2">
      <c r="A325" s="17"/>
      <c r="B325" s="16"/>
      <c r="C325" s="7"/>
      <c r="D325" s="8"/>
      <c r="E325" s="9"/>
      <c r="F325" s="15"/>
      <c r="H325" s="18"/>
      <c r="I325" s="6"/>
      <c r="J325" s="12"/>
      <c r="K325" s="13"/>
      <c r="M325" s="18"/>
      <c r="N325" s="18"/>
      <c r="O325" s="18"/>
      <c r="P325" s="85"/>
      <c r="Q325" s="85"/>
      <c r="R325" s="18"/>
      <c r="S325" s="18"/>
      <c r="T325" s="18"/>
      <c r="U325" s="18"/>
    </row>
    <row r="326" spans="1:21" s="5" customFormat="1" ht="16" x14ac:dyDescent="0.2">
      <c r="A326" s="17"/>
      <c r="B326" s="16"/>
      <c r="C326" s="7"/>
      <c r="D326" s="8"/>
      <c r="E326" s="9"/>
      <c r="F326" s="15"/>
      <c r="H326" s="18"/>
      <c r="I326" s="6"/>
      <c r="J326" s="12"/>
      <c r="K326" s="13"/>
      <c r="M326" s="18"/>
      <c r="N326" s="18"/>
      <c r="O326" s="18"/>
      <c r="P326" s="85"/>
      <c r="Q326" s="85"/>
      <c r="R326" s="18"/>
      <c r="S326" s="18"/>
      <c r="T326" s="18"/>
      <c r="U326" s="18"/>
    </row>
    <row r="327" spans="1:21" s="5" customFormat="1" ht="16" x14ac:dyDescent="0.2">
      <c r="A327" s="17"/>
      <c r="B327" s="16"/>
      <c r="C327" s="7"/>
      <c r="D327" s="8"/>
      <c r="E327" s="9"/>
      <c r="F327" s="15"/>
      <c r="H327" s="18"/>
      <c r="I327" s="6"/>
      <c r="J327" s="12"/>
      <c r="K327" s="13"/>
      <c r="M327" s="18"/>
      <c r="N327" s="18"/>
      <c r="O327" s="18"/>
      <c r="P327" s="85"/>
      <c r="Q327" s="85"/>
      <c r="R327" s="18"/>
      <c r="S327" s="18"/>
      <c r="T327" s="18"/>
      <c r="U327" s="18"/>
    </row>
    <row r="328" spans="1:21" s="5" customFormat="1" ht="16" x14ac:dyDescent="0.2">
      <c r="A328" s="17"/>
      <c r="B328" s="16"/>
      <c r="C328" s="7"/>
      <c r="D328" s="8"/>
      <c r="E328" s="9"/>
      <c r="F328" s="15"/>
      <c r="H328" s="18"/>
      <c r="I328" s="6"/>
      <c r="J328" s="12"/>
      <c r="K328" s="13"/>
      <c r="M328" s="18"/>
      <c r="N328" s="18"/>
      <c r="O328" s="18"/>
      <c r="P328" s="85"/>
      <c r="Q328" s="85"/>
      <c r="R328" s="18"/>
      <c r="S328" s="18"/>
      <c r="T328" s="18"/>
      <c r="U328" s="18"/>
    </row>
    <row r="329" spans="1:21" s="5" customFormat="1" ht="16" x14ac:dyDescent="0.2">
      <c r="A329" s="17"/>
      <c r="B329" s="16"/>
      <c r="C329" s="7"/>
      <c r="D329" s="8"/>
      <c r="E329" s="9"/>
      <c r="F329" s="15"/>
      <c r="H329" s="18"/>
      <c r="I329" s="6"/>
      <c r="J329" s="12"/>
      <c r="K329" s="13"/>
      <c r="M329" s="18"/>
      <c r="N329" s="18"/>
      <c r="O329" s="18"/>
      <c r="P329" s="85"/>
      <c r="Q329" s="85"/>
      <c r="R329" s="18"/>
      <c r="S329" s="18"/>
      <c r="T329" s="18"/>
      <c r="U329" s="18"/>
    </row>
    <row r="330" spans="1:21" s="5" customFormat="1" ht="16" x14ac:dyDescent="0.2">
      <c r="A330" s="17"/>
      <c r="B330" s="16"/>
      <c r="C330" s="7"/>
      <c r="D330" s="8"/>
      <c r="E330" s="9"/>
      <c r="F330" s="15"/>
      <c r="H330" s="18"/>
      <c r="I330" s="6"/>
      <c r="J330" s="12"/>
      <c r="K330" s="13"/>
      <c r="M330" s="18"/>
      <c r="N330" s="18"/>
      <c r="O330" s="18"/>
      <c r="P330" s="85"/>
      <c r="Q330" s="85"/>
      <c r="R330" s="18"/>
      <c r="S330" s="18"/>
      <c r="T330" s="18"/>
      <c r="U330" s="18"/>
    </row>
    <row r="331" spans="1:21" s="5" customFormat="1" ht="16" x14ac:dyDescent="0.2">
      <c r="A331" s="17"/>
      <c r="B331" s="16"/>
      <c r="C331" s="7"/>
      <c r="D331" s="8"/>
      <c r="E331" s="9"/>
      <c r="F331" s="15"/>
      <c r="H331" s="18"/>
      <c r="I331" s="6"/>
      <c r="J331" s="12"/>
      <c r="K331" s="13"/>
      <c r="M331" s="18"/>
      <c r="N331" s="18"/>
      <c r="O331" s="18"/>
      <c r="P331" s="85"/>
      <c r="Q331" s="85"/>
      <c r="R331" s="18"/>
      <c r="S331" s="18"/>
      <c r="T331" s="18"/>
      <c r="U331" s="18"/>
    </row>
    <row r="332" spans="1:21" s="5" customFormat="1" ht="16" x14ac:dyDescent="0.2">
      <c r="A332" s="17"/>
      <c r="B332" s="16"/>
      <c r="C332" s="7"/>
      <c r="D332" s="8"/>
      <c r="E332" s="9"/>
      <c r="F332" s="15"/>
      <c r="H332" s="18"/>
      <c r="I332" s="6"/>
      <c r="J332" s="12"/>
      <c r="K332" s="13"/>
      <c r="M332" s="18"/>
      <c r="N332" s="18"/>
      <c r="O332" s="18"/>
      <c r="P332" s="85"/>
      <c r="Q332" s="85"/>
      <c r="R332" s="18"/>
      <c r="S332" s="18"/>
      <c r="T332" s="18"/>
      <c r="U332" s="18"/>
    </row>
    <row r="333" spans="1:21" s="5" customFormat="1" ht="16" x14ac:dyDescent="0.2">
      <c r="A333" s="17"/>
      <c r="B333" s="16"/>
      <c r="C333" s="7"/>
      <c r="D333" s="8"/>
      <c r="E333" s="9"/>
      <c r="F333" s="15"/>
      <c r="H333" s="18"/>
      <c r="I333" s="6"/>
      <c r="J333" s="12"/>
      <c r="K333" s="13"/>
      <c r="M333" s="18"/>
      <c r="N333" s="18"/>
      <c r="O333" s="18"/>
      <c r="P333" s="85"/>
      <c r="Q333" s="85"/>
      <c r="R333" s="18"/>
      <c r="S333" s="18"/>
      <c r="T333" s="18"/>
      <c r="U333" s="18"/>
    </row>
    <row r="334" spans="1:21" s="5" customFormat="1" ht="16" x14ac:dyDescent="0.2">
      <c r="A334" s="17"/>
      <c r="B334" s="16"/>
      <c r="C334" s="7"/>
      <c r="D334" s="8"/>
      <c r="E334" s="9"/>
      <c r="F334" s="15"/>
      <c r="H334" s="18"/>
      <c r="I334" s="6"/>
      <c r="J334" s="12"/>
      <c r="K334" s="13"/>
      <c r="M334" s="18"/>
      <c r="N334" s="18"/>
      <c r="O334" s="18"/>
      <c r="P334" s="85"/>
      <c r="Q334" s="85"/>
      <c r="R334" s="18"/>
      <c r="S334" s="18"/>
      <c r="T334" s="18"/>
      <c r="U334" s="18"/>
    </row>
    <row r="335" spans="1:21" s="5" customFormat="1" ht="16" x14ac:dyDescent="0.2">
      <c r="A335" s="17"/>
      <c r="B335" s="16"/>
      <c r="C335" s="7"/>
      <c r="D335" s="8"/>
      <c r="E335" s="9"/>
      <c r="F335" s="15"/>
      <c r="H335" s="18"/>
      <c r="I335" s="6"/>
      <c r="J335" s="12"/>
      <c r="K335" s="13"/>
      <c r="M335" s="18"/>
      <c r="N335" s="18"/>
      <c r="O335" s="18"/>
      <c r="P335" s="85"/>
      <c r="Q335" s="85"/>
      <c r="R335" s="18"/>
      <c r="S335" s="18"/>
      <c r="T335" s="18"/>
      <c r="U335" s="18"/>
    </row>
    <row r="336" spans="1:21" s="5" customFormat="1" ht="16" x14ac:dyDescent="0.2">
      <c r="A336" s="17"/>
      <c r="B336" s="16"/>
      <c r="C336" s="7"/>
      <c r="D336" s="8"/>
      <c r="E336" s="9"/>
      <c r="F336" s="15"/>
      <c r="H336" s="18"/>
      <c r="I336" s="6"/>
      <c r="J336" s="12"/>
      <c r="K336" s="13"/>
      <c r="M336" s="18"/>
      <c r="N336" s="18"/>
      <c r="O336" s="18"/>
      <c r="P336" s="85"/>
      <c r="Q336" s="85"/>
      <c r="R336" s="18"/>
      <c r="S336" s="18"/>
      <c r="T336" s="18"/>
      <c r="U336" s="18"/>
    </row>
    <row r="337" spans="1:21" s="5" customFormat="1" ht="16" x14ac:dyDescent="0.2">
      <c r="A337" s="17"/>
      <c r="B337" s="16"/>
      <c r="C337" s="7"/>
      <c r="D337" s="8"/>
      <c r="E337" s="9"/>
      <c r="F337" s="15"/>
      <c r="H337" s="18"/>
      <c r="I337" s="6"/>
      <c r="J337" s="12"/>
      <c r="K337" s="13"/>
      <c r="M337" s="18"/>
      <c r="N337" s="18"/>
      <c r="O337" s="18"/>
      <c r="P337" s="85"/>
      <c r="Q337" s="85"/>
      <c r="R337" s="18"/>
      <c r="S337" s="18"/>
      <c r="T337" s="18"/>
      <c r="U337" s="18"/>
    </row>
    <row r="338" spans="1:21" s="5" customFormat="1" ht="16" x14ac:dyDescent="0.2">
      <c r="A338" s="17"/>
      <c r="B338" s="16"/>
      <c r="C338" s="7"/>
      <c r="D338" s="8"/>
      <c r="E338" s="9"/>
      <c r="F338" s="15"/>
      <c r="H338" s="18"/>
      <c r="I338" s="6"/>
      <c r="J338" s="12"/>
      <c r="K338" s="13"/>
      <c r="M338" s="18"/>
      <c r="N338" s="18"/>
      <c r="O338" s="18"/>
      <c r="P338" s="85"/>
      <c r="Q338" s="85"/>
      <c r="R338" s="18"/>
      <c r="S338" s="18"/>
      <c r="T338" s="18"/>
      <c r="U338" s="18"/>
    </row>
    <row r="339" spans="1:21" s="5" customFormat="1" ht="16" x14ac:dyDescent="0.2">
      <c r="A339" s="17"/>
      <c r="B339" s="16"/>
      <c r="C339" s="7"/>
      <c r="D339" s="8"/>
      <c r="E339" s="9"/>
      <c r="F339" s="15"/>
      <c r="H339" s="18"/>
      <c r="I339" s="6"/>
      <c r="J339" s="12"/>
      <c r="K339" s="13"/>
      <c r="M339" s="18"/>
      <c r="N339" s="18"/>
      <c r="O339" s="18"/>
      <c r="P339" s="85"/>
      <c r="Q339" s="85"/>
      <c r="R339" s="18"/>
      <c r="S339" s="18"/>
      <c r="T339" s="18"/>
      <c r="U339" s="18"/>
    </row>
    <row r="340" spans="1:21" s="5" customFormat="1" ht="16" x14ac:dyDescent="0.2">
      <c r="A340" s="17"/>
      <c r="B340" s="16"/>
      <c r="C340" s="7"/>
      <c r="D340" s="8"/>
      <c r="E340" s="9"/>
      <c r="F340" s="15"/>
      <c r="H340" s="18"/>
      <c r="I340" s="6"/>
      <c r="J340" s="12"/>
      <c r="K340" s="13"/>
      <c r="M340" s="18"/>
      <c r="N340" s="18"/>
      <c r="O340" s="18"/>
      <c r="P340" s="85"/>
      <c r="Q340" s="85"/>
      <c r="R340" s="18"/>
      <c r="S340" s="18"/>
      <c r="T340" s="18"/>
      <c r="U340" s="18"/>
    </row>
    <row r="341" spans="1:21" s="5" customFormat="1" ht="16" x14ac:dyDescent="0.2">
      <c r="A341" s="17"/>
      <c r="B341" s="16"/>
      <c r="C341" s="7"/>
      <c r="D341" s="8"/>
      <c r="E341" s="9"/>
      <c r="F341" s="15"/>
      <c r="H341" s="18"/>
      <c r="I341" s="6"/>
      <c r="J341" s="12"/>
      <c r="K341" s="13"/>
      <c r="M341" s="18"/>
      <c r="N341" s="18"/>
      <c r="O341" s="18"/>
      <c r="P341" s="85"/>
      <c r="Q341" s="85"/>
      <c r="R341" s="18"/>
      <c r="S341" s="18"/>
      <c r="T341" s="18"/>
      <c r="U341" s="18"/>
    </row>
    <row r="342" spans="1:21" s="5" customFormat="1" ht="16" x14ac:dyDescent="0.2">
      <c r="A342" s="17"/>
      <c r="B342" s="16"/>
      <c r="C342" s="7"/>
      <c r="D342" s="8"/>
      <c r="E342" s="9"/>
      <c r="F342" s="15"/>
      <c r="H342" s="18"/>
      <c r="I342" s="6"/>
      <c r="J342" s="12"/>
      <c r="K342" s="13"/>
      <c r="M342" s="18"/>
      <c r="N342" s="18"/>
      <c r="O342" s="18"/>
      <c r="P342" s="85"/>
      <c r="Q342" s="85"/>
      <c r="R342" s="18"/>
      <c r="S342" s="18"/>
      <c r="T342" s="18"/>
      <c r="U342" s="18"/>
    </row>
    <row r="343" spans="1:21" s="5" customFormat="1" ht="16" x14ac:dyDescent="0.2">
      <c r="A343" s="17"/>
      <c r="B343" s="16"/>
      <c r="C343" s="7"/>
      <c r="D343" s="8"/>
      <c r="E343" s="9"/>
      <c r="F343" s="15"/>
      <c r="H343" s="18"/>
      <c r="I343" s="6"/>
      <c r="J343" s="12"/>
      <c r="K343" s="13"/>
      <c r="M343" s="18"/>
      <c r="N343" s="18"/>
      <c r="O343" s="18"/>
      <c r="P343" s="85"/>
      <c r="Q343" s="85"/>
      <c r="R343" s="18"/>
      <c r="S343" s="18"/>
      <c r="T343" s="18"/>
      <c r="U343" s="18"/>
    </row>
    <row r="344" spans="1:21" s="5" customFormat="1" ht="16" x14ac:dyDescent="0.2">
      <c r="A344" s="17"/>
      <c r="B344" s="16"/>
      <c r="C344" s="7"/>
      <c r="D344" s="8"/>
      <c r="E344" s="9"/>
      <c r="F344" s="15"/>
      <c r="H344" s="18"/>
      <c r="I344" s="6"/>
      <c r="J344" s="12"/>
      <c r="K344" s="13"/>
      <c r="M344" s="18"/>
      <c r="N344" s="18"/>
      <c r="O344" s="18"/>
      <c r="P344" s="85"/>
      <c r="Q344" s="85"/>
      <c r="R344" s="18"/>
      <c r="S344" s="18"/>
      <c r="T344" s="18"/>
      <c r="U344" s="18"/>
    </row>
    <row r="345" spans="1:21" s="5" customFormat="1" ht="16" x14ac:dyDescent="0.2">
      <c r="A345" s="17"/>
      <c r="B345" s="16"/>
      <c r="C345" s="7"/>
      <c r="D345" s="8"/>
      <c r="E345" s="9"/>
      <c r="F345" s="15"/>
      <c r="H345" s="18"/>
      <c r="I345" s="6"/>
      <c r="J345" s="12"/>
      <c r="K345" s="13"/>
      <c r="M345" s="18"/>
      <c r="N345" s="18"/>
      <c r="O345" s="18"/>
      <c r="P345" s="85"/>
      <c r="Q345" s="85"/>
      <c r="R345" s="18"/>
      <c r="S345" s="18"/>
      <c r="T345" s="18"/>
      <c r="U345" s="18"/>
    </row>
    <row r="346" spans="1:21" s="5" customFormat="1" ht="16" x14ac:dyDescent="0.2">
      <c r="A346" s="17"/>
      <c r="B346" s="16"/>
      <c r="C346" s="7"/>
      <c r="D346" s="8"/>
      <c r="E346" s="9"/>
      <c r="F346" s="15"/>
      <c r="H346" s="18"/>
      <c r="I346" s="6"/>
      <c r="J346" s="12"/>
      <c r="K346" s="13"/>
      <c r="M346" s="18"/>
      <c r="N346" s="18"/>
      <c r="O346" s="18"/>
      <c r="P346" s="85"/>
      <c r="Q346" s="85"/>
      <c r="R346" s="18"/>
      <c r="S346" s="18"/>
      <c r="T346" s="18"/>
      <c r="U346" s="18"/>
    </row>
    <row r="347" spans="1:21" s="5" customFormat="1" ht="16" x14ac:dyDescent="0.2">
      <c r="A347" s="17"/>
      <c r="B347" s="16"/>
      <c r="C347" s="7"/>
      <c r="D347" s="8"/>
      <c r="E347" s="9"/>
      <c r="F347" s="15"/>
      <c r="H347" s="18"/>
      <c r="I347" s="6"/>
      <c r="J347" s="12"/>
      <c r="K347" s="13"/>
      <c r="M347" s="18"/>
      <c r="N347" s="18"/>
      <c r="O347" s="18"/>
      <c r="P347" s="85"/>
      <c r="Q347" s="85"/>
      <c r="R347" s="18"/>
      <c r="S347" s="18"/>
      <c r="T347" s="18"/>
      <c r="U347" s="18"/>
    </row>
    <row r="348" spans="1:21" s="5" customFormat="1" ht="16" x14ac:dyDescent="0.2">
      <c r="A348" s="17"/>
      <c r="B348" s="16"/>
      <c r="C348" s="7"/>
      <c r="D348" s="8"/>
      <c r="E348" s="9"/>
      <c r="F348" s="15"/>
      <c r="H348" s="18"/>
      <c r="I348" s="6"/>
      <c r="J348" s="12"/>
      <c r="K348" s="13"/>
      <c r="M348" s="18"/>
      <c r="N348" s="18"/>
      <c r="O348" s="18"/>
      <c r="P348" s="85"/>
      <c r="Q348" s="85"/>
      <c r="R348" s="18"/>
      <c r="S348" s="18"/>
      <c r="T348" s="18"/>
      <c r="U348" s="18"/>
    </row>
    <row r="349" spans="1:21" s="5" customFormat="1" ht="16" x14ac:dyDescent="0.2">
      <c r="A349" s="17"/>
      <c r="B349" s="16"/>
      <c r="C349" s="7"/>
      <c r="D349" s="8"/>
      <c r="E349" s="9"/>
      <c r="F349" s="15"/>
      <c r="H349" s="18"/>
      <c r="I349" s="6"/>
      <c r="J349" s="12"/>
      <c r="K349" s="13"/>
      <c r="M349" s="18"/>
      <c r="N349" s="18"/>
      <c r="O349" s="18"/>
      <c r="P349" s="85"/>
      <c r="Q349" s="85"/>
      <c r="R349" s="18"/>
      <c r="S349" s="18"/>
      <c r="T349" s="18"/>
      <c r="U349" s="18"/>
    </row>
    <row r="350" spans="1:21" s="5" customFormat="1" ht="16" x14ac:dyDescent="0.2">
      <c r="A350" s="17"/>
      <c r="B350" s="16"/>
      <c r="C350" s="7"/>
      <c r="D350" s="8"/>
      <c r="E350" s="9"/>
      <c r="F350" s="15"/>
      <c r="H350" s="18"/>
      <c r="I350" s="6"/>
      <c r="J350" s="12"/>
      <c r="K350" s="13"/>
      <c r="M350" s="18"/>
      <c r="N350" s="18"/>
      <c r="O350" s="18"/>
      <c r="P350" s="85"/>
      <c r="Q350" s="85"/>
      <c r="R350" s="18"/>
      <c r="S350" s="18"/>
      <c r="T350" s="18"/>
      <c r="U350" s="18"/>
    </row>
    <row r="351" spans="1:21" s="5" customFormat="1" ht="16" x14ac:dyDescent="0.2">
      <c r="A351" s="17"/>
      <c r="B351" s="16"/>
      <c r="C351" s="7"/>
      <c r="D351" s="8"/>
      <c r="E351" s="9"/>
      <c r="F351" s="15"/>
      <c r="H351" s="18"/>
      <c r="I351" s="6"/>
      <c r="J351" s="12"/>
      <c r="K351" s="13"/>
      <c r="M351" s="18"/>
      <c r="N351" s="18"/>
      <c r="O351" s="18"/>
      <c r="P351" s="85"/>
      <c r="Q351" s="85"/>
      <c r="R351" s="18"/>
      <c r="S351" s="18"/>
      <c r="T351" s="18"/>
      <c r="U351" s="18"/>
    </row>
    <row r="352" spans="1:21" s="5" customFormat="1" ht="16" x14ac:dyDescent="0.2">
      <c r="A352" s="17"/>
      <c r="B352" s="16"/>
      <c r="C352" s="7"/>
      <c r="D352" s="8"/>
      <c r="E352" s="9"/>
      <c r="F352" s="15"/>
      <c r="H352" s="18"/>
      <c r="I352" s="6"/>
      <c r="J352" s="12"/>
      <c r="K352" s="13"/>
      <c r="M352" s="18"/>
      <c r="N352" s="18"/>
      <c r="O352" s="18"/>
      <c r="P352" s="85"/>
      <c r="Q352" s="85"/>
      <c r="R352" s="18"/>
      <c r="S352" s="18"/>
      <c r="T352" s="18"/>
      <c r="U352" s="18"/>
    </row>
    <row r="353" spans="1:21" s="5" customFormat="1" ht="16" x14ac:dyDescent="0.2">
      <c r="A353" s="17"/>
      <c r="B353" s="16"/>
      <c r="C353" s="7"/>
      <c r="D353" s="8"/>
      <c r="E353" s="9"/>
      <c r="F353" s="15"/>
      <c r="H353" s="18"/>
      <c r="I353" s="6"/>
      <c r="J353" s="12"/>
      <c r="K353" s="13"/>
      <c r="M353" s="18"/>
      <c r="N353" s="18"/>
      <c r="O353" s="18"/>
      <c r="P353" s="85"/>
      <c r="Q353" s="85"/>
      <c r="R353" s="18"/>
      <c r="S353" s="18"/>
      <c r="T353" s="18"/>
      <c r="U353" s="18"/>
    </row>
    <row r="354" spans="1:21" s="5" customFormat="1" ht="16" x14ac:dyDescent="0.2">
      <c r="A354" s="17"/>
      <c r="B354" s="16"/>
      <c r="C354" s="7"/>
      <c r="D354" s="8"/>
      <c r="E354" s="9"/>
      <c r="F354" s="15"/>
      <c r="H354" s="18"/>
      <c r="I354" s="6"/>
      <c r="J354" s="12"/>
      <c r="K354" s="13"/>
      <c r="M354" s="18"/>
      <c r="N354" s="18"/>
      <c r="O354" s="18"/>
      <c r="P354" s="85"/>
      <c r="Q354" s="85"/>
      <c r="R354" s="18"/>
      <c r="S354" s="18"/>
      <c r="T354" s="18"/>
      <c r="U354" s="18"/>
    </row>
    <row r="355" spans="1:21" s="5" customFormat="1" ht="16" x14ac:dyDescent="0.2">
      <c r="A355" s="17"/>
      <c r="B355" s="16"/>
      <c r="C355" s="7"/>
      <c r="D355" s="8"/>
      <c r="E355" s="9"/>
      <c r="F355" s="15"/>
      <c r="H355" s="18"/>
      <c r="I355" s="6"/>
      <c r="J355" s="12"/>
      <c r="K355" s="13"/>
      <c r="M355" s="18"/>
      <c r="N355" s="18"/>
      <c r="O355" s="18"/>
      <c r="P355" s="85"/>
      <c r="Q355" s="85"/>
      <c r="R355" s="18"/>
      <c r="S355" s="18"/>
      <c r="T355" s="18"/>
      <c r="U355" s="18"/>
    </row>
    <row r="356" spans="1:21" s="5" customFormat="1" ht="16" x14ac:dyDescent="0.2">
      <c r="A356" s="17"/>
      <c r="B356" s="16"/>
      <c r="C356" s="7"/>
      <c r="D356" s="8"/>
      <c r="E356" s="9"/>
      <c r="F356" s="15"/>
      <c r="H356" s="18"/>
      <c r="I356" s="6"/>
      <c r="J356" s="12"/>
      <c r="K356" s="13"/>
      <c r="M356" s="18"/>
      <c r="N356" s="18"/>
      <c r="O356" s="18"/>
      <c r="P356" s="85"/>
      <c r="Q356" s="85"/>
      <c r="R356" s="18"/>
      <c r="S356" s="18"/>
      <c r="T356" s="18"/>
      <c r="U356" s="18"/>
    </row>
    <row r="357" spans="1:21" s="5" customFormat="1" ht="16" x14ac:dyDescent="0.2">
      <c r="A357" s="17"/>
      <c r="B357" s="16"/>
      <c r="C357" s="7"/>
      <c r="D357" s="8"/>
      <c r="E357" s="9"/>
      <c r="F357" s="15"/>
      <c r="H357" s="18"/>
      <c r="I357" s="6"/>
      <c r="J357" s="12"/>
      <c r="K357" s="13"/>
      <c r="M357" s="18"/>
      <c r="N357" s="18"/>
      <c r="O357" s="18"/>
      <c r="P357" s="85"/>
      <c r="Q357" s="85"/>
      <c r="R357" s="18"/>
      <c r="S357" s="18"/>
      <c r="T357" s="18"/>
      <c r="U357" s="18"/>
    </row>
    <row r="358" spans="1:21" s="5" customFormat="1" ht="16" x14ac:dyDescent="0.2">
      <c r="A358" s="17"/>
      <c r="B358" s="16"/>
      <c r="C358" s="7"/>
      <c r="D358" s="8"/>
      <c r="E358" s="9"/>
      <c r="F358" s="15"/>
      <c r="H358" s="18"/>
      <c r="I358" s="6"/>
      <c r="J358" s="12"/>
      <c r="K358" s="13"/>
      <c r="M358" s="18"/>
      <c r="N358" s="18"/>
      <c r="O358" s="18"/>
      <c r="P358" s="85"/>
      <c r="Q358" s="85"/>
      <c r="R358" s="18"/>
      <c r="S358" s="18"/>
      <c r="T358" s="18"/>
      <c r="U358" s="18"/>
    </row>
    <row r="359" spans="1:21" s="5" customFormat="1" ht="16" x14ac:dyDescent="0.2">
      <c r="A359" s="17"/>
      <c r="B359" s="16"/>
      <c r="C359" s="7"/>
      <c r="D359" s="8"/>
      <c r="E359" s="9"/>
      <c r="F359" s="15"/>
      <c r="H359" s="18"/>
      <c r="I359" s="6"/>
      <c r="J359" s="12"/>
      <c r="K359" s="13"/>
      <c r="M359" s="18"/>
      <c r="N359" s="18"/>
      <c r="O359" s="18"/>
      <c r="P359" s="85"/>
      <c r="Q359" s="85"/>
      <c r="R359" s="18"/>
      <c r="S359" s="18"/>
      <c r="T359" s="18"/>
      <c r="U359" s="18"/>
    </row>
    <row r="360" spans="1:21" s="5" customFormat="1" ht="16" x14ac:dyDescent="0.2">
      <c r="A360" s="17"/>
      <c r="B360" s="16"/>
      <c r="C360" s="7"/>
      <c r="D360" s="8"/>
      <c r="E360" s="9"/>
      <c r="F360" s="15"/>
      <c r="H360" s="18"/>
      <c r="I360" s="6"/>
      <c r="J360" s="12"/>
      <c r="K360" s="13"/>
      <c r="M360" s="18"/>
      <c r="N360" s="18"/>
      <c r="O360" s="18"/>
      <c r="P360" s="85"/>
      <c r="Q360" s="85"/>
      <c r="R360" s="18"/>
      <c r="S360" s="18"/>
      <c r="T360" s="18"/>
      <c r="U360" s="18"/>
    </row>
    <row r="361" spans="1:21" s="5" customFormat="1" ht="16" x14ac:dyDescent="0.2">
      <c r="A361" s="17"/>
      <c r="B361" s="16"/>
      <c r="C361" s="7"/>
      <c r="D361" s="8"/>
      <c r="E361" s="9"/>
      <c r="F361" s="15"/>
      <c r="H361" s="18"/>
      <c r="I361" s="6"/>
      <c r="J361" s="12"/>
      <c r="K361" s="13"/>
      <c r="M361" s="18"/>
      <c r="N361" s="18"/>
      <c r="O361" s="18"/>
      <c r="P361" s="85"/>
      <c r="Q361" s="85"/>
      <c r="R361" s="18"/>
      <c r="S361" s="18"/>
      <c r="T361" s="18"/>
      <c r="U361" s="18"/>
    </row>
    <row r="362" spans="1:21" s="5" customFormat="1" ht="16" x14ac:dyDescent="0.2">
      <c r="A362" s="17"/>
      <c r="B362" s="16"/>
      <c r="C362" s="7"/>
      <c r="D362" s="8"/>
      <c r="E362" s="9"/>
      <c r="F362" s="15"/>
      <c r="H362" s="18"/>
      <c r="I362" s="6"/>
      <c r="J362" s="12"/>
      <c r="K362" s="13"/>
      <c r="M362" s="18"/>
      <c r="N362" s="18"/>
      <c r="O362" s="18"/>
      <c r="P362" s="85"/>
      <c r="Q362" s="85"/>
      <c r="R362" s="18"/>
      <c r="S362" s="18"/>
      <c r="T362" s="18"/>
      <c r="U362" s="18"/>
    </row>
    <row r="363" spans="1:21" s="5" customFormat="1" ht="16" x14ac:dyDescent="0.2">
      <c r="A363" s="17"/>
      <c r="B363" s="16"/>
      <c r="C363" s="7"/>
      <c r="D363" s="8"/>
      <c r="E363" s="9"/>
      <c r="F363" s="15"/>
      <c r="H363" s="18"/>
      <c r="I363" s="6"/>
      <c r="J363" s="12"/>
      <c r="K363" s="13"/>
      <c r="M363" s="18"/>
      <c r="N363" s="18"/>
      <c r="O363" s="18"/>
      <c r="P363" s="85"/>
      <c r="Q363" s="85"/>
      <c r="R363" s="18"/>
      <c r="S363" s="18"/>
      <c r="T363" s="18"/>
      <c r="U363" s="18"/>
    </row>
    <row r="364" spans="1:21" s="5" customFormat="1" ht="16" x14ac:dyDescent="0.2">
      <c r="A364" s="17"/>
      <c r="B364" s="16"/>
      <c r="C364" s="7"/>
      <c r="D364" s="8"/>
      <c r="E364" s="9"/>
      <c r="F364" s="15"/>
      <c r="H364" s="18"/>
      <c r="I364" s="6"/>
      <c r="J364" s="12"/>
      <c r="K364" s="13"/>
      <c r="M364" s="18"/>
      <c r="N364" s="18"/>
      <c r="O364" s="18"/>
      <c r="P364" s="85"/>
      <c r="Q364" s="85"/>
      <c r="R364" s="18"/>
      <c r="S364" s="18"/>
      <c r="T364" s="18"/>
      <c r="U364" s="18"/>
    </row>
    <row r="365" spans="1:21" s="5" customFormat="1" ht="16" x14ac:dyDescent="0.2">
      <c r="A365" s="17"/>
      <c r="B365" s="16"/>
      <c r="C365" s="7"/>
      <c r="D365" s="8"/>
      <c r="E365" s="9"/>
      <c r="F365" s="15"/>
      <c r="H365" s="18"/>
      <c r="I365" s="6"/>
      <c r="J365" s="12"/>
      <c r="K365" s="13"/>
      <c r="M365" s="18"/>
      <c r="N365" s="18"/>
      <c r="O365" s="18"/>
      <c r="P365" s="85"/>
      <c r="Q365" s="85"/>
      <c r="R365" s="18"/>
      <c r="S365" s="18"/>
      <c r="T365" s="18"/>
      <c r="U365" s="18"/>
    </row>
    <row r="366" spans="1:21" s="5" customFormat="1" ht="16" x14ac:dyDescent="0.2">
      <c r="A366" s="17"/>
      <c r="B366" s="16"/>
      <c r="C366" s="7"/>
      <c r="D366" s="8"/>
      <c r="E366" s="9"/>
      <c r="F366" s="15"/>
      <c r="H366" s="18"/>
      <c r="I366" s="6"/>
      <c r="J366" s="12"/>
      <c r="K366" s="13"/>
      <c r="M366" s="18"/>
      <c r="N366" s="18"/>
      <c r="O366" s="18"/>
      <c r="P366" s="85"/>
      <c r="Q366" s="85"/>
      <c r="R366" s="18"/>
      <c r="S366" s="18"/>
      <c r="T366" s="18"/>
      <c r="U366" s="18"/>
    </row>
    <row r="367" spans="1:21" s="5" customFormat="1" ht="16" x14ac:dyDescent="0.2">
      <c r="A367" s="17"/>
      <c r="B367" s="16"/>
      <c r="C367" s="7"/>
      <c r="D367" s="8"/>
      <c r="E367" s="9"/>
      <c r="F367" s="15"/>
      <c r="H367" s="18"/>
      <c r="I367" s="6"/>
      <c r="J367" s="12"/>
      <c r="K367" s="13"/>
      <c r="M367" s="18"/>
      <c r="N367" s="18"/>
      <c r="O367" s="18"/>
      <c r="P367" s="85"/>
      <c r="Q367" s="85"/>
      <c r="R367" s="18"/>
      <c r="S367" s="18"/>
      <c r="T367" s="18"/>
      <c r="U367" s="18"/>
    </row>
    <row r="368" spans="1:21" s="5" customFormat="1" ht="16" x14ac:dyDescent="0.2">
      <c r="A368" s="17"/>
      <c r="B368" s="16"/>
      <c r="C368" s="7"/>
      <c r="D368" s="8"/>
      <c r="E368" s="9"/>
      <c r="F368" s="15"/>
      <c r="H368" s="18"/>
      <c r="I368" s="6"/>
      <c r="J368" s="12"/>
      <c r="K368" s="13"/>
      <c r="M368" s="18"/>
      <c r="N368" s="18"/>
      <c r="O368" s="18"/>
      <c r="P368" s="85"/>
      <c r="Q368" s="85"/>
      <c r="R368" s="18"/>
      <c r="S368" s="18"/>
      <c r="T368" s="18"/>
      <c r="U368" s="18"/>
    </row>
    <row r="369" spans="1:21" s="5" customFormat="1" ht="16" x14ac:dyDescent="0.2">
      <c r="A369" s="17"/>
      <c r="B369" s="16"/>
      <c r="C369" s="7"/>
      <c r="D369" s="8"/>
      <c r="E369" s="9"/>
      <c r="F369" s="15"/>
      <c r="H369" s="18"/>
      <c r="I369" s="6"/>
      <c r="J369" s="12"/>
      <c r="K369" s="13"/>
      <c r="M369" s="18"/>
      <c r="N369" s="18"/>
      <c r="O369" s="18"/>
      <c r="P369" s="85"/>
      <c r="Q369" s="85"/>
      <c r="R369" s="18"/>
      <c r="S369" s="18"/>
      <c r="T369" s="18"/>
      <c r="U369" s="18"/>
    </row>
    <row r="370" spans="1:21" s="5" customFormat="1" ht="16" x14ac:dyDescent="0.2">
      <c r="A370" s="17"/>
      <c r="B370" s="16"/>
      <c r="C370" s="7"/>
      <c r="D370" s="8"/>
      <c r="E370" s="9"/>
      <c r="F370" s="15"/>
      <c r="H370" s="18"/>
      <c r="I370" s="6"/>
      <c r="J370" s="12"/>
      <c r="K370" s="13"/>
      <c r="M370" s="18"/>
      <c r="N370" s="18"/>
      <c r="O370" s="18"/>
      <c r="P370" s="85"/>
      <c r="Q370" s="85"/>
      <c r="R370" s="18"/>
      <c r="S370" s="18"/>
      <c r="T370" s="18"/>
      <c r="U370" s="18"/>
    </row>
    <row r="371" spans="1:21" s="5" customFormat="1" ht="16" x14ac:dyDescent="0.2">
      <c r="A371" s="17"/>
      <c r="B371" s="16"/>
      <c r="C371" s="7"/>
      <c r="D371" s="8"/>
      <c r="E371" s="9"/>
      <c r="F371" s="15"/>
      <c r="H371" s="18"/>
      <c r="I371" s="6"/>
      <c r="J371" s="12"/>
      <c r="K371" s="13"/>
      <c r="M371" s="18"/>
      <c r="N371" s="18"/>
      <c r="O371" s="18"/>
      <c r="P371" s="85"/>
      <c r="Q371" s="85"/>
      <c r="R371" s="18"/>
      <c r="S371" s="18"/>
      <c r="T371" s="18"/>
      <c r="U371" s="18"/>
    </row>
    <row r="372" spans="1:21" s="5" customFormat="1" ht="16" x14ac:dyDescent="0.2">
      <c r="A372" s="17"/>
      <c r="B372" s="16"/>
      <c r="C372" s="7"/>
      <c r="D372" s="8"/>
      <c r="E372" s="9"/>
      <c r="F372" s="15"/>
      <c r="H372" s="18"/>
      <c r="I372" s="6"/>
      <c r="J372" s="12"/>
      <c r="K372" s="13"/>
      <c r="M372" s="18"/>
      <c r="N372" s="18"/>
      <c r="O372" s="18"/>
      <c r="P372" s="85"/>
      <c r="Q372" s="85"/>
      <c r="R372" s="18"/>
      <c r="S372" s="18"/>
      <c r="T372" s="18"/>
      <c r="U372" s="18"/>
    </row>
    <row r="373" spans="1:21" s="5" customFormat="1" ht="16" x14ac:dyDescent="0.2">
      <c r="A373" s="17"/>
      <c r="B373" s="16"/>
      <c r="C373" s="7"/>
      <c r="D373" s="8"/>
      <c r="E373" s="9"/>
      <c r="F373" s="15"/>
      <c r="H373" s="18"/>
      <c r="I373" s="6"/>
      <c r="J373" s="12"/>
      <c r="K373" s="13"/>
      <c r="M373" s="18"/>
      <c r="N373" s="18"/>
      <c r="O373" s="18"/>
      <c r="P373" s="85"/>
      <c r="Q373" s="85"/>
      <c r="R373" s="18"/>
      <c r="S373" s="18"/>
      <c r="T373" s="18"/>
      <c r="U373" s="18"/>
    </row>
    <row r="374" spans="1:21" s="5" customFormat="1" ht="16" x14ac:dyDescent="0.2">
      <c r="A374" s="17"/>
      <c r="B374" s="16"/>
      <c r="C374" s="7"/>
      <c r="D374" s="8"/>
      <c r="E374" s="9"/>
      <c r="F374" s="15"/>
      <c r="H374" s="18"/>
      <c r="I374" s="6"/>
      <c r="J374" s="12"/>
      <c r="K374" s="13"/>
      <c r="M374" s="18"/>
      <c r="N374" s="18"/>
      <c r="O374" s="18"/>
      <c r="P374" s="85"/>
      <c r="Q374" s="85"/>
      <c r="R374" s="18"/>
      <c r="S374" s="18"/>
      <c r="T374" s="18"/>
      <c r="U374" s="18"/>
    </row>
    <row r="375" spans="1:21" s="5" customFormat="1" ht="16" x14ac:dyDescent="0.2">
      <c r="A375" s="17"/>
      <c r="B375" s="16"/>
      <c r="C375" s="7"/>
      <c r="D375" s="8"/>
      <c r="E375" s="9"/>
      <c r="F375" s="15"/>
      <c r="H375" s="18"/>
      <c r="I375" s="6"/>
      <c r="J375" s="12"/>
      <c r="K375" s="13"/>
      <c r="M375" s="18"/>
      <c r="N375" s="18"/>
      <c r="O375" s="18"/>
      <c r="P375" s="85"/>
      <c r="Q375" s="85"/>
      <c r="R375" s="18"/>
      <c r="S375" s="18"/>
      <c r="T375" s="18"/>
      <c r="U375" s="18"/>
    </row>
    <row r="376" spans="1:21" s="5" customFormat="1" ht="16" x14ac:dyDescent="0.2">
      <c r="A376" s="17"/>
      <c r="B376" s="16"/>
      <c r="C376" s="7"/>
      <c r="D376" s="8"/>
      <c r="E376" s="9"/>
      <c r="F376" s="15"/>
      <c r="H376" s="18"/>
      <c r="I376" s="6"/>
      <c r="J376" s="12"/>
      <c r="K376" s="13"/>
      <c r="M376" s="18"/>
      <c r="N376" s="18"/>
      <c r="O376" s="18"/>
      <c r="P376" s="85"/>
      <c r="Q376" s="85"/>
      <c r="R376" s="18"/>
      <c r="S376" s="18"/>
      <c r="T376" s="18"/>
      <c r="U376" s="18"/>
    </row>
    <row r="377" spans="1:21" s="5" customFormat="1" ht="16" x14ac:dyDescent="0.2">
      <c r="A377" s="17"/>
      <c r="B377" s="16"/>
      <c r="C377" s="7"/>
      <c r="D377" s="8"/>
      <c r="E377" s="9"/>
      <c r="F377" s="15"/>
      <c r="H377" s="18"/>
      <c r="I377" s="6"/>
      <c r="J377" s="12"/>
      <c r="K377" s="13"/>
      <c r="M377" s="18"/>
      <c r="N377" s="18"/>
      <c r="O377" s="18"/>
      <c r="P377" s="85"/>
      <c r="Q377" s="85"/>
      <c r="R377" s="18"/>
      <c r="S377" s="18"/>
      <c r="T377" s="18"/>
      <c r="U377" s="18"/>
    </row>
    <row r="378" spans="1:21" s="5" customFormat="1" ht="16" x14ac:dyDescent="0.2">
      <c r="A378" s="17"/>
      <c r="B378" s="16"/>
      <c r="C378" s="7"/>
      <c r="D378" s="8"/>
      <c r="E378" s="9"/>
      <c r="F378" s="15"/>
      <c r="H378" s="18"/>
      <c r="I378" s="6"/>
      <c r="J378" s="12"/>
      <c r="K378" s="13"/>
      <c r="M378" s="18"/>
      <c r="N378" s="18"/>
      <c r="O378" s="18"/>
      <c r="P378" s="85"/>
      <c r="Q378" s="85"/>
      <c r="R378" s="18"/>
      <c r="S378" s="18"/>
      <c r="T378" s="18"/>
      <c r="U378" s="18"/>
    </row>
    <row r="379" spans="1:21" s="5" customFormat="1" ht="16" x14ac:dyDescent="0.2">
      <c r="A379" s="17"/>
      <c r="B379" s="16"/>
      <c r="C379" s="7"/>
      <c r="D379" s="8"/>
      <c r="E379" s="9"/>
      <c r="F379" s="15"/>
      <c r="H379" s="18"/>
      <c r="I379" s="6"/>
      <c r="J379" s="12"/>
      <c r="K379" s="13"/>
      <c r="M379" s="18"/>
      <c r="N379" s="18"/>
      <c r="O379" s="18"/>
      <c r="P379" s="85"/>
      <c r="Q379" s="85"/>
      <c r="R379" s="18"/>
      <c r="S379" s="18"/>
      <c r="T379" s="18"/>
      <c r="U379" s="18"/>
    </row>
    <row r="380" spans="1:21" s="5" customFormat="1" ht="16" x14ac:dyDescent="0.2">
      <c r="A380" s="17"/>
      <c r="B380" s="16"/>
      <c r="C380" s="7"/>
      <c r="D380" s="8"/>
      <c r="E380" s="9"/>
      <c r="F380" s="15"/>
      <c r="H380" s="18"/>
      <c r="I380" s="6"/>
      <c r="J380" s="12"/>
      <c r="K380" s="13"/>
      <c r="M380" s="18"/>
      <c r="N380" s="18"/>
      <c r="O380" s="18"/>
      <c r="P380" s="85"/>
      <c r="Q380" s="85"/>
      <c r="R380" s="18"/>
      <c r="S380" s="18"/>
      <c r="T380" s="18"/>
      <c r="U380" s="18"/>
    </row>
    <row r="381" spans="1:21" s="5" customFormat="1" ht="16" x14ac:dyDescent="0.2">
      <c r="A381" s="17"/>
      <c r="B381" s="16"/>
      <c r="C381" s="7"/>
      <c r="D381" s="8"/>
      <c r="E381" s="9"/>
      <c r="F381" s="15"/>
      <c r="H381" s="18"/>
      <c r="I381" s="6"/>
      <c r="J381" s="12"/>
      <c r="K381" s="13"/>
      <c r="M381" s="18"/>
      <c r="N381" s="18"/>
      <c r="O381" s="18"/>
      <c r="P381" s="85"/>
      <c r="Q381" s="85"/>
      <c r="R381" s="18"/>
      <c r="S381" s="18"/>
      <c r="T381" s="18"/>
      <c r="U381" s="18"/>
    </row>
    <row r="382" spans="1:21" s="5" customFormat="1" ht="16" x14ac:dyDescent="0.2">
      <c r="A382" s="17"/>
      <c r="B382" s="16"/>
      <c r="C382" s="7"/>
      <c r="D382" s="8"/>
      <c r="E382" s="9"/>
      <c r="F382" s="15"/>
      <c r="H382" s="18"/>
      <c r="I382" s="6"/>
      <c r="J382" s="12"/>
      <c r="K382" s="13"/>
      <c r="M382" s="18"/>
      <c r="N382" s="18"/>
      <c r="O382" s="18"/>
      <c r="P382" s="85"/>
      <c r="Q382" s="85"/>
      <c r="R382" s="18"/>
      <c r="S382" s="18"/>
      <c r="T382" s="18"/>
      <c r="U382" s="18"/>
    </row>
    <row r="383" spans="1:21" s="5" customFormat="1" ht="16" x14ac:dyDescent="0.2">
      <c r="A383" s="17"/>
      <c r="B383" s="16"/>
      <c r="C383" s="7"/>
      <c r="D383" s="8"/>
      <c r="E383" s="9"/>
      <c r="F383" s="15"/>
      <c r="H383" s="18"/>
      <c r="I383" s="6"/>
      <c r="J383" s="12"/>
      <c r="K383" s="13"/>
      <c r="M383" s="18"/>
      <c r="N383" s="18"/>
      <c r="O383" s="18"/>
      <c r="P383" s="85"/>
      <c r="Q383" s="85"/>
      <c r="R383" s="18"/>
      <c r="S383" s="18"/>
      <c r="T383" s="18"/>
      <c r="U383" s="18"/>
    </row>
    <row r="384" spans="1:21" s="5" customFormat="1" ht="16" x14ac:dyDescent="0.2">
      <c r="A384" s="17"/>
      <c r="B384" s="16"/>
      <c r="C384" s="7"/>
      <c r="D384" s="8"/>
      <c r="E384" s="9"/>
      <c r="F384" s="15"/>
      <c r="H384" s="18"/>
      <c r="I384" s="6"/>
      <c r="J384" s="12"/>
      <c r="K384" s="13"/>
      <c r="M384" s="18"/>
      <c r="N384" s="18"/>
      <c r="O384" s="18"/>
      <c r="P384" s="85"/>
      <c r="Q384" s="85"/>
      <c r="R384" s="18"/>
      <c r="S384" s="18"/>
      <c r="T384" s="18"/>
      <c r="U384" s="18"/>
    </row>
    <row r="385" spans="1:21" s="5" customFormat="1" ht="16" x14ac:dyDescent="0.2">
      <c r="A385" s="17"/>
      <c r="B385" s="16"/>
      <c r="C385" s="7"/>
      <c r="D385" s="8"/>
      <c r="E385" s="9"/>
      <c r="F385" s="15"/>
      <c r="H385" s="18"/>
      <c r="I385" s="6"/>
      <c r="J385" s="12"/>
      <c r="K385" s="13"/>
      <c r="M385" s="18"/>
      <c r="N385" s="18"/>
      <c r="O385" s="18"/>
      <c r="P385" s="85"/>
      <c r="Q385" s="85"/>
      <c r="R385" s="18"/>
      <c r="S385" s="18"/>
      <c r="T385" s="18"/>
      <c r="U385" s="18"/>
    </row>
    <row r="386" spans="1:21" s="5" customFormat="1" ht="16" x14ac:dyDescent="0.2">
      <c r="A386" s="17"/>
      <c r="B386" s="16"/>
      <c r="C386" s="7"/>
      <c r="D386" s="8"/>
      <c r="E386" s="9"/>
      <c r="F386" s="15"/>
      <c r="H386" s="18"/>
      <c r="I386" s="6"/>
      <c r="J386" s="12"/>
      <c r="K386" s="13"/>
      <c r="M386" s="18"/>
      <c r="N386" s="18"/>
      <c r="O386" s="18"/>
      <c r="P386" s="85"/>
      <c r="Q386" s="85"/>
      <c r="R386" s="18"/>
      <c r="S386" s="18"/>
      <c r="T386" s="18"/>
      <c r="U386" s="18"/>
    </row>
    <row r="387" spans="1:21" s="5" customFormat="1" ht="16" x14ac:dyDescent="0.2">
      <c r="A387" s="17"/>
      <c r="B387" s="16"/>
      <c r="C387" s="7"/>
      <c r="D387" s="8"/>
      <c r="E387" s="9"/>
      <c r="F387" s="15"/>
      <c r="H387" s="18"/>
      <c r="I387" s="6"/>
      <c r="J387" s="12"/>
      <c r="K387" s="13"/>
      <c r="M387" s="18"/>
      <c r="N387" s="18"/>
      <c r="O387" s="18"/>
      <c r="P387" s="85"/>
      <c r="Q387" s="85"/>
      <c r="R387" s="18"/>
      <c r="S387" s="18"/>
      <c r="T387" s="18"/>
      <c r="U387" s="18"/>
    </row>
    <row r="388" spans="1:21" s="5" customFormat="1" ht="16" x14ac:dyDescent="0.2">
      <c r="A388" s="17"/>
      <c r="B388" s="16"/>
      <c r="C388" s="7"/>
      <c r="D388" s="8"/>
      <c r="E388" s="9"/>
      <c r="F388" s="15"/>
      <c r="H388" s="18"/>
      <c r="I388" s="6"/>
      <c r="J388" s="12"/>
      <c r="K388" s="13"/>
      <c r="M388" s="18"/>
      <c r="N388" s="18"/>
      <c r="O388" s="18"/>
      <c r="P388" s="85"/>
      <c r="Q388" s="85"/>
      <c r="R388" s="18"/>
      <c r="S388" s="18"/>
      <c r="T388" s="18"/>
      <c r="U388" s="18"/>
    </row>
    <row r="389" spans="1:21" s="5" customFormat="1" ht="16" x14ac:dyDescent="0.2">
      <c r="A389" s="17"/>
      <c r="B389" s="16"/>
      <c r="C389" s="7"/>
      <c r="D389" s="8"/>
      <c r="E389" s="9"/>
      <c r="F389" s="15"/>
      <c r="H389" s="18"/>
      <c r="I389" s="6"/>
      <c r="J389" s="12"/>
      <c r="K389" s="13"/>
      <c r="M389" s="18"/>
      <c r="N389" s="18"/>
      <c r="O389" s="18"/>
      <c r="P389" s="85"/>
      <c r="Q389" s="85"/>
      <c r="R389" s="18"/>
      <c r="S389" s="18"/>
      <c r="T389" s="18"/>
      <c r="U389" s="18"/>
    </row>
    <row r="390" spans="1:21" s="5" customFormat="1" ht="16" x14ac:dyDescent="0.2">
      <c r="A390" s="17"/>
      <c r="B390" s="16"/>
      <c r="C390" s="7"/>
      <c r="D390" s="8"/>
      <c r="E390" s="9"/>
      <c r="F390" s="15"/>
      <c r="H390" s="18"/>
      <c r="I390" s="6"/>
      <c r="J390" s="12"/>
      <c r="K390" s="13"/>
      <c r="M390" s="18"/>
      <c r="N390" s="18"/>
      <c r="O390" s="18"/>
      <c r="P390" s="85"/>
      <c r="Q390" s="85"/>
      <c r="R390" s="18"/>
      <c r="S390" s="18"/>
      <c r="T390" s="18"/>
      <c r="U390" s="18"/>
    </row>
    <row r="391" spans="1:21" s="5" customFormat="1" ht="16" x14ac:dyDescent="0.2">
      <c r="A391" s="17"/>
      <c r="B391" s="16"/>
      <c r="C391" s="7"/>
      <c r="D391" s="8"/>
      <c r="E391" s="9"/>
      <c r="F391" s="15"/>
      <c r="H391" s="18"/>
      <c r="I391" s="6"/>
      <c r="J391" s="12"/>
      <c r="K391" s="13"/>
      <c r="M391" s="18"/>
      <c r="N391" s="18"/>
      <c r="O391" s="18"/>
      <c r="P391" s="85"/>
      <c r="Q391" s="85"/>
      <c r="R391" s="18"/>
      <c r="S391" s="18"/>
      <c r="T391" s="18"/>
      <c r="U391" s="18"/>
    </row>
    <row r="392" spans="1:21" s="5" customFormat="1" ht="16" x14ac:dyDescent="0.2">
      <c r="A392" s="17"/>
      <c r="B392" s="16"/>
      <c r="C392" s="7"/>
      <c r="D392" s="8"/>
      <c r="E392" s="9"/>
      <c r="F392" s="15"/>
      <c r="H392" s="18"/>
      <c r="I392" s="6"/>
      <c r="J392" s="12"/>
      <c r="K392" s="13"/>
      <c r="M392" s="18"/>
      <c r="N392" s="18"/>
      <c r="O392" s="18"/>
      <c r="P392" s="85"/>
      <c r="Q392" s="85"/>
      <c r="R392" s="18"/>
      <c r="S392" s="18"/>
      <c r="T392" s="18"/>
      <c r="U392" s="18"/>
    </row>
    <row r="393" spans="1:21" s="5" customFormat="1" ht="16" x14ac:dyDescent="0.2">
      <c r="A393" s="17"/>
      <c r="B393" s="16"/>
      <c r="C393" s="7"/>
      <c r="D393" s="8"/>
      <c r="E393" s="9"/>
      <c r="F393" s="15"/>
      <c r="H393" s="18"/>
      <c r="I393" s="6"/>
      <c r="J393" s="12"/>
      <c r="K393" s="13"/>
      <c r="M393" s="18"/>
      <c r="N393" s="18"/>
      <c r="O393" s="18"/>
      <c r="P393" s="85"/>
      <c r="Q393" s="85"/>
      <c r="R393" s="18"/>
      <c r="S393" s="18"/>
      <c r="T393" s="18"/>
      <c r="U393" s="18"/>
    </row>
    <row r="394" spans="1:21" s="5" customFormat="1" ht="16" x14ac:dyDescent="0.2">
      <c r="A394" s="17"/>
      <c r="B394" s="16"/>
      <c r="C394" s="7"/>
      <c r="D394" s="8"/>
      <c r="E394" s="9"/>
      <c r="F394" s="15"/>
      <c r="H394" s="18"/>
      <c r="I394" s="6"/>
      <c r="J394" s="12"/>
      <c r="K394" s="13"/>
      <c r="M394" s="18"/>
      <c r="N394" s="18"/>
      <c r="O394" s="18"/>
      <c r="P394" s="85"/>
      <c r="Q394" s="85"/>
      <c r="R394" s="18"/>
      <c r="S394" s="18"/>
      <c r="T394" s="18"/>
      <c r="U394" s="18"/>
    </row>
    <row r="395" spans="1:21" s="5" customFormat="1" ht="16" x14ac:dyDescent="0.2">
      <c r="A395" s="17"/>
      <c r="B395" s="16"/>
      <c r="C395" s="7"/>
      <c r="D395" s="8"/>
      <c r="E395" s="9"/>
      <c r="F395" s="15"/>
      <c r="H395" s="18"/>
      <c r="I395" s="6"/>
      <c r="J395" s="12"/>
      <c r="K395" s="13"/>
      <c r="M395" s="18"/>
      <c r="N395" s="18"/>
      <c r="O395" s="18"/>
      <c r="P395" s="85"/>
      <c r="Q395" s="85"/>
      <c r="R395" s="18"/>
      <c r="S395" s="18"/>
      <c r="T395" s="18"/>
      <c r="U395" s="18"/>
    </row>
    <row r="396" spans="1:21" s="5" customFormat="1" ht="16" x14ac:dyDescent="0.2">
      <c r="A396" s="17"/>
      <c r="B396" s="16"/>
      <c r="C396" s="7"/>
      <c r="D396" s="8"/>
      <c r="E396" s="9"/>
      <c r="F396" s="15"/>
      <c r="H396" s="18"/>
      <c r="I396" s="6"/>
      <c r="J396" s="12"/>
      <c r="K396" s="13"/>
      <c r="M396" s="18"/>
      <c r="N396" s="18"/>
      <c r="O396" s="18"/>
      <c r="P396" s="85"/>
      <c r="Q396" s="85"/>
      <c r="R396" s="18"/>
      <c r="S396" s="18"/>
      <c r="T396" s="18"/>
      <c r="U396" s="18"/>
    </row>
    <row r="397" spans="1:21" s="5" customFormat="1" ht="16" x14ac:dyDescent="0.2">
      <c r="A397" s="17"/>
      <c r="B397" s="16"/>
      <c r="C397" s="7"/>
      <c r="D397" s="8"/>
      <c r="E397" s="9"/>
      <c r="F397" s="15"/>
      <c r="H397" s="18"/>
      <c r="I397" s="6"/>
      <c r="J397" s="12"/>
      <c r="K397" s="13"/>
      <c r="M397" s="18"/>
      <c r="N397" s="18"/>
      <c r="O397" s="18"/>
      <c r="P397" s="85"/>
      <c r="Q397" s="85"/>
      <c r="R397" s="18"/>
      <c r="S397" s="18"/>
      <c r="T397" s="18"/>
      <c r="U397" s="18"/>
    </row>
    <row r="398" spans="1:21" s="5" customFormat="1" ht="16" x14ac:dyDescent="0.2">
      <c r="A398" s="17"/>
      <c r="B398" s="16"/>
      <c r="C398" s="7"/>
      <c r="D398" s="8"/>
      <c r="E398" s="9"/>
      <c r="F398" s="15"/>
      <c r="H398" s="18"/>
      <c r="I398" s="6"/>
      <c r="J398" s="12"/>
      <c r="K398" s="13"/>
      <c r="M398" s="18"/>
      <c r="N398" s="18"/>
      <c r="O398" s="18"/>
      <c r="P398" s="85"/>
      <c r="Q398" s="85"/>
      <c r="R398" s="18"/>
      <c r="S398" s="18"/>
      <c r="T398" s="18"/>
      <c r="U398" s="18"/>
    </row>
    <row r="399" spans="1:21" s="5" customFormat="1" ht="16" x14ac:dyDescent="0.2">
      <c r="A399" s="17"/>
      <c r="B399" s="16"/>
      <c r="C399" s="7"/>
      <c r="D399" s="8"/>
      <c r="E399" s="9"/>
      <c r="F399" s="15"/>
      <c r="H399" s="18"/>
      <c r="I399" s="6"/>
      <c r="J399" s="12"/>
      <c r="K399" s="13"/>
      <c r="M399" s="18"/>
      <c r="N399" s="18"/>
      <c r="O399" s="18"/>
      <c r="P399" s="85"/>
      <c r="Q399" s="85"/>
      <c r="R399" s="18"/>
      <c r="S399" s="18"/>
      <c r="T399" s="18"/>
      <c r="U399" s="18"/>
    </row>
    <row r="400" spans="1:21" s="5" customFormat="1" ht="16" x14ac:dyDescent="0.2">
      <c r="A400" s="17"/>
      <c r="B400" s="16"/>
      <c r="C400" s="7"/>
      <c r="D400" s="8"/>
      <c r="E400" s="9"/>
      <c r="F400" s="15"/>
      <c r="H400" s="18"/>
      <c r="I400" s="6"/>
      <c r="J400" s="12"/>
      <c r="K400" s="13"/>
      <c r="M400" s="18"/>
      <c r="N400" s="18"/>
      <c r="O400" s="18"/>
      <c r="P400" s="85"/>
      <c r="Q400" s="85"/>
      <c r="R400" s="18"/>
      <c r="S400" s="18"/>
      <c r="T400" s="18"/>
      <c r="U400" s="18"/>
    </row>
    <row r="401" spans="1:21" s="5" customFormat="1" ht="16" x14ac:dyDescent="0.2">
      <c r="A401" s="17"/>
      <c r="B401" s="16"/>
      <c r="C401" s="7"/>
      <c r="D401" s="8"/>
      <c r="E401" s="9"/>
      <c r="F401" s="15"/>
      <c r="H401" s="18"/>
      <c r="I401" s="6"/>
      <c r="J401" s="12"/>
      <c r="K401" s="13"/>
      <c r="M401" s="18"/>
      <c r="N401" s="18"/>
      <c r="O401" s="18"/>
      <c r="P401" s="85"/>
      <c r="Q401" s="85"/>
      <c r="R401" s="18"/>
      <c r="S401" s="18"/>
      <c r="T401" s="18"/>
      <c r="U401" s="18"/>
    </row>
    <row r="402" spans="1:21" s="5" customFormat="1" ht="16" x14ac:dyDescent="0.2">
      <c r="A402" s="17"/>
      <c r="B402" s="16"/>
      <c r="C402" s="7"/>
      <c r="D402" s="8"/>
      <c r="E402" s="9"/>
      <c r="F402" s="15"/>
      <c r="H402" s="18"/>
      <c r="I402" s="6"/>
      <c r="J402" s="12"/>
      <c r="K402" s="13"/>
      <c r="M402" s="18"/>
      <c r="N402" s="18"/>
      <c r="O402" s="18"/>
      <c r="P402" s="85"/>
      <c r="Q402" s="85"/>
      <c r="R402" s="18"/>
      <c r="S402" s="18"/>
      <c r="T402" s="18"/>
      <c r="U402" s="18"/>
    </row>
    <row r="403" spans="1:21" s="5" customFormat="1" ht="16" x14ac:dyDescent="0.2">
      <c r="A403" s="17"/>
      <c r="B403" s="16"/>
      <c r="C403" s="7"/>
      <c r="D403" s="8"/>
      <c r="E403" s="9"/>
      <c r="F403" s="15"/>
      <c r="H403" s="18"/>
      <c r="I403" s="6"/>
      <c r="J403" s="12"/>
      <c r="K403" s="13"/>
      <c r="M403" s="18"/>
      <c r="N403" s="18"/>
      <c r="O403" s="18"/>
      <c r="P403" s="85"/>
      <c r="Q403" s="85"/>
      <c r="R403" s="18"/>
      <c r="S403" s="18"/>
      <c r="T403" s="18"/>
      <c r="U403" s="18"/>
    </row>
    <row r="404" spans="1:21" s="5" customFormat="1" ht="16" x14ac:dyDescent="0.2">
      <c r="A404" s="17"/>
      <c r="B404" s="16"/>
      <c r="C404" s="7"/>
      <c r="D404" s="8"/>
      <c r="E404" s="9"/>
      <c r="F404" s="15"/>
      <c r="H404" s="18"/>
      <c r="I404" s="6"/>
      <c r="J404" s="12"/>
      <c r="K404" s="13"/>
      <c r="M404" s="18"/>
      <c r="N404" s="18"/>
      <c r="O404" s="18"/>
      <c r="P404" s="85"/>
      <c r="Q404" s="85"/>
      <c r="R404" s="18"/>
      <c r="S404" s="18"/>
      <c r="T404" s="18"/>
      <c r="U404" s="18"/>
    </row>
    <row r="405" spans="1:21" s="5" customFormat="1" ht="16" x14ac:dyDescent="0.2">
      <c r="A405" s="17"/>
      <c r="B405" s="16"/>
      <c r="C405" s="7"/>
      <c r="D405" s="8"/>
      <c r="E405" s="9"/>
      <c r="F405" s="15"/>
      <c r="H405" s="18"/>
      <c r="I405" s="6"/>
      <c r="J405" s="12"/>
      <c r="K405" s="13"/>
      <c r="M405" s="18"/>
      <c r="N405" s="18"/>
      <c r="O405" s="18"/>
      <c r="P405" s="85"/>
      <c r="Q405" s="85"/>
      <c r="R405" s="18"/>
      <c r="S405" s="18"/>
      <c r="T405" s="18"/>
      <c r="U405" s="18"/>
    </row>
    <row r="406" spans="1:21" s="5" customFormat="1" ht="16" x14ac:dyDescent="0.2">
      <c r="A406" s="17"/>
      <c r="B406" s="16"/>
      <c r="C406" s="7"/>
      <c r="D406" s="8"/>
      <c r="E406" s="9"/>
      <c r="F406" s="15"/>
      <c r="H406" s="18"/>
      <c r="I406" s="6"/>
      <c r="J406" s="12"/>
      <c r="K406" s="13"/>
      <c r="M406" s="18"/>
      <c r="N406" s="18"/>
      <c r="O406" s="18"/>
      <c r="P406" s="85"/>
      <c r="Q406" s="85"/>
      <c r="R406" s="18"/>
      <c r="S406" s="18"/>
      <c r="T406" s="18"/>
      <c r="U406" s="18"/>
    </row>
    <row r="407" spans="1:21" s="5" customFormat="1" ht="16" x14ac:dyDescent="0.2">
      <c r="A407" s="17"/>
      <c r="B407" s="16"/>
      <c r="C407" s="7"/>
      <c r="D407" s="8"/>
      <c r="E407" s="9"/>
      <c r="F407" s="15"/>
      <c r="H407" s="18"/>
      <c r="I407" s="6"/>
      <c r="J407" s="12"/>
      <c r="K407" s="13"/>
      <c r="M407" s="18"/>
      <c r="N407" s="18"/>
      <c r="O407" s="18"/>
      <c r="P407" s="85"/>
      <c r="Q407" s="85"/>
      <c r="R407" s="18"/>
      <c r="S407" s="18"/>
      <c r="T407" s="18"/>
      <c r="U407" s="18"/>
    </row>
    <row r="408" spans="1:21" s="5" customFormat="1" ht="16" x14ac:dyDescent="0.2">
      <c r="A408" s="17"/>
      <c r="B408" s="16"/>
      <c r="C408" s="7"/>
      <c r="D408" s="8"/>
      <c r="E408" s="9"/>
      <c r="F408" s="15"/>
      <c r="H408" s="18"/>
      <c r="I408" s="6"/>
      <c r="J408" s="12"/>
      <c r="K408" s="13"/>
      <c r="M408" s="18"/>
      <c r="N408" s="18"/>
      <c r="O408" s="18"/>
      <c r="P408" s="85"/>
      <c r="Q408" s="85"/>
      <c r="R408" s="18"/>
      <c r="S408" s="18"/>
      <c r="T408" s="18"/>
      <c r="U408" s="18"/>
    </row>
    <row r="409" spans="1:21" s="5" customFormat="1" ht="16" x14ac:dyDescent="0.2">
      <c r="A409" s="17"/>
      <c r="B409" s="16"/>
      <c r="C409" s="7"/>
      <c r="D409" s="8"/>
      <c r="E409" s="9"/>
      <c r="F409" s="15"/>
      <c r="H409" s="18"/>
      <c r="I409" s="6"/>
      <c r="J409" s="12"/>
      <c r="K409" s="13"/>
      <c r="M409" s="18"/>
      <c r="N409" s="18"/>
      <c r="O409" s="18"/>
      <c r="P409" s="85"/>
      <c r="Q409" s="85"/>
      <c r="R409" s="18"/>
      <c r="S409" s="18"/>
      <c r="T409" s="18"/>
      <c r="U409" s="18"/>
    </row>
    <row r="410" spans="1:21" s="5" customFormat="1" ht="16" x14ac:dyDescent="0.2">
      <c r="A410" s="17"/>
      <c r="B410" s="16"/>
      <c r="C410" s="7"/>
      <c r="D410" s="8"/>
      <c r="E410" s="9"/>
      <c r="F410" s="15"/>
      <c r="H410" s="18"/>
      <c r="I410" s="6"/>
      <c r="J410" s="12"/>
      <c r="K410" s="13"/>
      <c r="M410" s="18"/>
      <c r="N410" s="18"/>
      <c r="O410" s="18"/>
      <c r="P410" s="85"/>
      <c r="Q410" s="85"/>
      <c r="R410" s="18"/>
      <c r="S410" s="18"/>
      <c r="T410" s="18"/>
      <c r="U410" s="18"/>
    </row>
    <row r="411" spans="1:21" s="5" customFormat="1" ht="16" x14ac:dyDescent="0.2">
      <c r="A411" s="17"/>
      <c r="B411" s="16"/>
      <c r="C411" s="7"/>
      <c r="D411" s="8"/>
      <c r="E411" s="9"/>
      <c r="F411" s="15"/>
      <c r="H411" s="18"/>
      <c r="I411" s="6"/>
      <c r="J411" s="12"/>
      <c r="K411" s="13"/>
      <c r="M411" s="18"/>
      <c r="N411" s="18"/>
      <c r="O411" s="18"/>
      <c r="P411" s="85"/>
      <c r="Q411" s="85"/>
      <c r="R411" s="18"/>
      <c r="S411" s="18"/>
      <c r="T411" s="18"/>
      <c r="U411" s="18"/>
    </row>
    <row r="412" spans="1:21" s="5" customFormat="1" ht="16" x14ac:dyDescent="0.2">
      <c r="A412" s="17"/>
      <c r="B412" s="16"/>
      <c r="C412" s="7"/>
      <c r="D412" s="8"/>
      <c r="E412" s="9"/>
      <c r="F412" s="15"/>
      <c r="H412" s="18"/>
      <c r="I412" s="6"/>
      <c r="J412" s="12"/>
      <c r="K412" s="13"/>
      <c r="M412" s="18"/>
      <c r="N412" s="18"/>
      <c r="O412" s="18"/>
      <c r="P412" s="85"/>
      <c r="Q412" s="85"/>
      <c r="R412" s="18"/>
      <c r="S412" s="18"/>
      <c r="T412" s="18"/>
      <c r="U412" s="18"/>
    </row>
    <row r="413" spans="1:21" s="5" customFormat="1" ht="16" x14ac:dyDescent="0.2">
      <c r="A413" s="17"/>
      <c r="B413" s="16"/>
      <c r="C413" s="7"/>
      <c r="D413" s="8"/>
      <c r="E413" s="9"/>
      <c r="F413" s="15"/>
      <c r="H413" s="18"/>
      <c r="I413" s="6"/>
      <c r="J413" s="12"/>
      <c r="K413" s="13"/>
      <c r="M413" s="18"/>
      <c r="N413" s="18"/>
      <c r="O413" s="18"/>
      <c r="P413" s="85"/>
      <c r="Q413" s="85"/>
      <c r="R413" s="18"/>
      <c r="S413" s="18"/>
      <c r="T413" s="18"/>
      <c r="U413" s="18"/>
    </row>
    <row r="414" spans="1:21" s="5" customFormat="1" ht="16" x14ac:dyDescent="0.2">
      <c r="A414" s="17"/>
      <c r="B414" s="16"/>
      <c r="C414" s="7"/>
      <c r="D414" s="8"/>
      <c r="E414" s="9"/>
      <c r="F414" s="15"/>
      <c r="H414" s="18"/>
      <c r="I414" s="6"/>
      <c r="J414" s="12"/>
      <c r="K414" s="13"/>
      <c r="M414" s="18"/>
      <c r="N414" s="18"/>
      <c r="O414" s="18"/>
      <c r="P414" s="85"/>
      <c r="Q414" s="85"/>
      <c r="R414" s="18"/>
      <c r="S414" s="18"/>
      <c r="T414" s="18"/>
      <c r="U414" s="18"/>
    </row>
    <row r="415" spans="1:21" s="5" customFormat="1" ht="16" x14ac:dyDescent="0.2">
      <c r="A415" s="17"/>
      <c r="B415" s="16"/>
      <c r="C415" s="7"/>
      <c r="D415" s="8"/>
      <c r="E415" s="9"/>
      <c r="F415" s="15"/>
      <c r="H415" s="18"/>
      <c r="I415" s="6"/>
      <c r="J415" s="12"/>
      <c r="K415" s="13"/>
      <c r="M415" s="18"/>
      <c r="N415" s="18"/>
      <c r="O415" s="18"/>
      <c r="P415" s="85"/>
      <c r="Q415" s="85"/>
      <c r="R415" s="18"/>
      <c r="S415" s="18"/>
      <c r="T415" s="18"/>
      <c r="U415" s="18"/>
    </row>
    <row r="416" spans="1:21" s="5" customFormat="1" ht="16" x14ac:dyDescent="0.2">
      <c r="A416" s="17"/>
      <c r="B416" s="16"/>
      <c r="C416" s="7"/>
      <c r="D416" s="8"/>
      <c r="E416" s="9"/>
      <c r="F416" s="15"/>
      <c r="H416" s="18"/>
      <c r="I416" s="6"/>
      <c r="J416" s="12"/>
      <c r="K416" s="13"/>
      <c r="M416" s="18"/>
      <c r="N416" s="18"/>
      <c r="O416" s="18"/>
      <c r="P416" s="85"/>
      <c r="Q416" s="85"/>
      <c r="R416" s="18"/>
      <c r="S416" s="18"/>
      <c r="T416" s="18"/>
      <c r="U416" s="18"/>
    </row>
    <row r="417" spans="1:21" s="5" customFormat="1" ht="16" x14ac:dyDescent="0.2">
      <c r="A417" s="17"/>
      <c r="B417" s="16"/>
      <c r="C417" s="7"/>
      <c r="D417" s="8"/>
      <c r="E417" s="9"/>
      <c r="F417" s="15"/>
      <c r="H417" s="18"/>
      <c r="I417" s="6"/>
      <c r="J417" s="12"/>
      <c r="K417" s="13"/>
      <c r="M417" s="18"/>
      <c r="N417" s="18"/>
      <c r="O417" s="18"/>
      <c r="P417" s="85"/>
      <c r="Q417" s="85"/>
      <c r="R417" s="18"/>
      <c r="S417" s="18"/>
      <c r="T417" s="18"/>
      <c r="U417" s="18"/>
    </row>
    <row r="418" spans="1:21" s="5" customFormat="1" ht="16" x14ac:dyDescent="0.2">
      <c r="A418" s="17"/>
      <c r="B418" s="16"/>
      <c r="C418" s="7"/>
      <c r="D418" s="8"/>
      <c r="E418" s="9"/>
      <c r="F418" s="15"/>
      <c r="H418" s="18"/>
      <c r="I418" s="6"/>
      <c r="J418" s="12"/>
      <c r="K418" s="13"/>
      <c r="M418" s="18"/>
      <c r="N418" s="18"/>
      <c r="O418" s="18"/>
      <c r="P418" s="85"/>
      <c r="Q418" s="85"/>
      <c r="R418" s="18"/>
      <c r="S418" s="18"/>
      <c r="T418" s="18"/>
      <c r="U418" s="18"/>
    </row>
    <row r="419" spans="1:21" s="5" customFormat="1" ht="16" x14ac:dyDescent="0.2">
      <c r="A419" s="17"/>
      <c r="B419" s="16"/>
      <c r="C419" s="7"/>
      <c r="D419" s="8"/>
      <c r="E419" s="9"/>
      <c r="F419" s="15"/>
      <c r="H419" s="18"/>
      <c r="I419" s="6"/>
      <c r="J419" s="12"/>
      <c r="K419" s="13"/>
      <c r="M419" s="18"/>
      <c r="N419" s="18"/>
      <c r="O419" s="18"/>
      <c r="P419" s="85"/>
      <c r="Q419" s="85"/>
      <c r="R419" s="18"/>
      <c r="S419" s="18"/>
      <c r="T419" s="18"/>
      <c r="U419" s="18"/>
    </row>
    <row r="420" spans="1:21" s="5" customFormat="1" ht="16" x14ac:dyDescent="0.2">
      <c r="A420" s="17"/>
      <c r="B420" s="16"/>
      <c r="C420" s="7"/>
      <c r="D420" s="8"/>
      <c r="E420" s="9"/>
      <c r="F420" s="15"/>
      <c r="H420" s="18"/>
      <c r="I420" s="6"/>
      <c r="J420" s="12"/>
      <c r="K420" s="13"/>
      <c r="M420" s="18"/>
      <c r="N420" s="18"/>
      <c r="O420" s="18"/>
      <c r="P420" s="85"/>
      <c r="Q420" s="85"/>
      <c r="R420" s="18"/>
      <c r="S420" s="18"/>
      <c r="T420" s="18"/>
      <c r="U420" s="18"/>
    </row>
    <row r="421" spans="1:21" s="5" customFormat="1" ht="16" x14ac:dyDescent="0.2">
      <c r="A421" s="17"/>
      <c r="B421" s="16"/>
      <c r="C421" s="7"/>
      <c r="D421" s="8"/>
      <c r="E421" s="9"/>
      <c r="F421" s="15"/>
      <c r="H421" s="18"/>
      <c r="I421" s="6"/>
      <c r="J421" s="12"/>
      <c r="K421" s="13"/>
      <c r="M421" s="18"/>
      <c r="N421" s="18"/>
      <c r="O421" s="18"/>
      <c r="P421" s="85"/>
      <c r="Q421" s="85"/>
      <c r="R421" s="18"/>
      <c r="S421" s="18"/>
      <c r="T421" s="18"/>
      <c r="U421" s="18"/>
    </row>
    <row r="422" spans="1:21" s="5" customFormat="1" ht="16" x14ac:dyDescent="0.2">
      <c r="A422" s="17"/>
      <c r="B422" s="16"/>
      <c r="C422" s="7"/>
      <c r="D422" s="8"/>
      <c r="E422" s="9"/>
      <c r="F422" s="15"/>
      <c r="H422" s="18"/>
      <c r="I422" s="6"/>
      <c r="J422" s="12"/>
      <c r="K422" s="13"/>
      <c r="M422" s="18"/>
      <c r="N422" s="18"/>
      <c r="O422" s="18"/>
      <c r="P422" s="85"/>
      <c r="Q422" s="85"/>
      <c r="R422" s="18"/>
      <c r="S422" s="18"/>
      <c r="T422" s="18"/>
      <c r="U422" s="18"/>
    </row>
    <row r="423" spans="1:21" s="5" customFormat="1" ht="16" x14ac:dyDescent="0.2">
      <c r="A423" s="17"/>
      <c r="B423" s="16"/>
      <c r="C423" s="7"/>
      <c r="D423" s="8"/>
      <c r="E423" s="9"/>
      <c r="F423" s="15"/>
      <c r="H423" s="18"/>
      <c r="I423" s="6"/>
      <c r="J423" s="12"/>
      <c r="K423" s="13"/>
      <c r="M423" s="18"/>
      <c r="N423" s="18"/>
      <c r="O423" s="18"/>
      <c r="P423" s="85"/>
      <c r="Q423" s="85"/>
      <c r="R423" s="18"/>
      <c r="S423" s="18"/>
      <c r="T423" s="18"/>
      <c r="U423" s="18"/>
    </row>
    <row r="424" spans="1:21" s="5" customFormat="1" ht="16" x14ac:dyDescent="0.2">
      <c r="A424" s="17"/>
      <c r="B424" s="16"/>
      <c r="C424" s="7"/>
      <c r="D424" s="8"/>
      <c r="E424" s="9"/>
      <c r="F424" s="15"/>
      <c r="H424" s="18"/>
      <c r="I424" s="6"/>
      <c r="J424" s="12"/>
      <c r="K424" s="13"/>
      <c r="M424" s="18"/>
      <c r="N424" s="18"/>
      <c r="O424" s="18"/>
      <c r="P424" s="85"/>
      <c r="Q424" s="85"/>
      <c r="R424" s="18"/>
      <c r="S424" s="18"/>
      <c r="T424" s="18"/>
      <c r="U424" s="18"/>
    </row>
    <row r="425" spans="1:21" s="5" customFormat="1" ht="16" x14ac:dyDescent="0.2">
      <c r="A425" s="17"/>
      <c r="B425" s="16"/>
      <c r="C425" s="7"/>
      <c r="D425" s="8"/>
      <c r="E425" s="9"/>
      <c r="F425" s="15"/>
      <c r="H425" s="18"/>
      <c r="I425" s="6"/>
      <c r="J425" s="12"/>
      <c r="K425" s="13"/>
      <c r="M425" s="18"/>
      <c r="N425" s="18"/>
      <c r="O425" s="18"/>
      <c r="P425" s="85"/>
      <c r="Q425" s="85"/>
      <c r="R425" s="18"/>
      <c r="S425" s="18"/>
      <c r="T425" s="18"/>
      <c r="U425" s="18"/>
    </row>
    <row r="426" spans="1:21" s="5" customFormat="1" ht="16" x14ac:dyDescent="0.2">
      <c r="A426" s="17"/>
      <c r="B426" s="16"/>
      <c r="C426" s="7"/>
      <c r="D426" s="8"/>
      <c r="E426" s="9"/>
      <c r="F426" s="15"/>
      <c r="H426" s="18"/>
      <c r="I426" s="6"/>
      <c r="J426" s="12"/>
      <c r="K426" s="13"/>
      <c r="M426" s="18"/>
      <c r="N426" s="18"/>
      <c r="O426" s="18"/>
      <c r="P426" s="85"/>
      <c r="Q426" s="85"/>
      <c r="R426" s="18"/>
      <c r="S426" s="18"/>
      <c r="T426" s="18"/>
      <c r="U426" s="18"/>
    </row>
    <row r="427" spans="1:21" s="5" customFormat="1" ht="16" x14ac:dyDescent="0.2">
      <c r="A427" s="17"/>
      <c r="B427" s="16"/>
      <c r="C427" s="7"/>
      <c r="D427" s="8"/>
      <c r="E427" s="9"/>
      <c r="F427" s="15"/>
      <c r="H427" s="18"/>
      <c r="I427" s="6"/>
      <c r="J427" s="12"/>
      <c r="K427" s="13"/>
      <c r="M427" s="18"/>
      <c r="N427" s="18"/>
      <c r="O427" s="18"/>
      <c r="P427" s="85"/>
      <c r="Q427" s="85"/>
      <c r="R427" s="18"/>
      <c r="S427" s="18"/>
      <c r="T427" s="18"/>
      <c r="U427" s="18"/>
    </row>
    <row r="428" spans="1:21" s="5" customFormat="1" ht="16" x14ac:dyDescent="0.2">
      <c r="A428" s="17"/>
      <c r="B428" s="16"/>
      <c r="C428" s="7"/>
      <c r="D428" s="8"/>
      <c r="E428" s="9"/>
      <c r="F428" s="15"/>
      <c r="H428" s="18"/>
      <c r="I428" s="6"/>
      <c r="J428" s="12"/>
      <c r="K428" s="13"/>
      <c r="M428" s="18"/>
      <c r="N428" s="18"/>
      <c r="O428" s="18"/>
      <c r="P428" s="85"/>
      <c r="Q428" s="85"/>
      <c r="R428" s="18"/>
      <c r="S428" s="18"/>
      <c r="T428" s="18"/>
      <c r="U428" s="18"/>
    </row>
    <row r="429" spans="1:21" s="5" customFormat="1" ht="16" x14ac:dyDescent="0.2">
      <c r="A429" s="17"/>
      <c r="B429" s="16"/>
      <c r="C429" s="7"/>
      <c r="D429" s="8"/>
      <c r="E429" s="9"/>
      <c r="F429" s="15"/>
      <c r="H429" s="18"/>
      <c r="I429" s="6"/>
      <c r="J429" s="12"/>
      <c r="K429" s="13"/>
      <c r="M429" s="18"/>
      <c r="N429" s="18"/>
      <c r="O429" s="18"/>
      <c r="P429" s="85"/>
      <c r="Q429" s="85"/>
      <c r="R429" s="18"/>
      <c r="S429" s="18"/>
      <c r="T429" s="18"/>
      <c r="U429" s="18"/>
    </row>
    <row r="430" spans="1:21" s="5" customFormat="1" ht="16" x14ac:dyDescent="0.2">
      <c r="A430" s="17"/>
      <c r="B430" s="16"/>
      <c r="C430" s="7"/>
      <c r="D430" s="8"/>
      <c r="E430" s="9"/>
      <c r="F430" s="15"/>
      <c r="H430" s="18"/>
      <c r="I430" s="6"/>
      <c r="J430" s="12"/>
      <c r="K430" s="13"/>
      <c r="M430" s="18"/>
      <c r="N430" s="18"/>
      <c r="O430" s="18"/>
      <c r="P430" s="85"/>
      <c r="Q430" s="85"/>
      <c r="R430" s="18"/>
      <c r="S430" s="18"/>
      <c r="T430" s="18"/>
      <c r="U430" s="18"/>
    </row>
    <row r="431" spans="1:21" s="5" customFormat="1" ht="16" x14ac:dyDescent="0.2">
      <c r="A431" s="17"/>
      <c r="B431" s="16"/>
      <c r="C431" s="7"/>
      <c r="D431" s="8"/>
      <c r="E431" s="9"/>
      <c r="F431" s="15"/>
      <c r="H431" s="18"/>
      <c r="I431" s="6"/>
      <c r="J431" s="12"/>
      <c r="K431" s="13"/>
      <c r="M431" s="18"/>
      <c r="N431" s="18"/>
      <c r="O431" s="18"/>
      <c r="P431" s="85"/>
      <c r="Q431" s="85"/>
      <c r="R431" s="18"/>
      <c r="S431" s="18"/>
      <c r="T431" s="18"/>
      <c r="U431" s="18"/>
    </row>
    <row r="432" spans="1:21" s="5" customFormat="1" ht="16" x14ac:dyDescent="0.2">
      <c r="A432" s="17"/>
      <c r="B432" s="16"/>
      <c r="C432" s="7"/>
      <c r="D432" s="8"/>
      <c r="E432" s="9"/>
      <c r="F432" s="15"/>
      <c r="H432" s="18"/>
      <c r="I432" s="6"/>
      <c r="J432" s="12"/>
      <c r="K432" s="13"/>
      <c r="M432" s="18"/>
      <c r="N432" s="18"/>
      <c r="O432" s="18"/>
      <c r="P432" s="85"/>
      <c r="Q432" s="85"/>
      <c r="R432" s="18"/>
      <c r="S432" s="18"/>
      <c r="T432" s="18"/>
      <c r="U432" s="18"/>
    </row>
    <row r="433" spans="1:21" s="5" customFormat="1" ht="16" x14ac:dyDescent="0.2">
      <c r="A433" s="17"/>
      <c r="B433" s="16"/>
      <c r="C433" s="7"/>
      <c r="D433" s="8"/>
      <c r="E433" s="9"/>
      <c r="F433" s="15"/>
      <c r="H433" s="18"/>
      <c r="I433" s="6"/>
      <c r="J433" s="12"/>
      <c r="K433" s="13"/>
      <c r="M433" s="18"/>
      <c r="N433" s="18"/>
      <c r="O433" s="18"/>
      <c r="P433" s="85"/>
      <c r="Q433" s="85"/>
      <c r="R433" s="18"/>
      <c r="S433" s="18"/>
      <c r="T433" s="18"/>
      <c r="U433" s="18"/>
    </row>
    <row r="434" spans="1:21" s="5" customFormat="1" ht="16" x14ac:dyDescent="0.2">
      <c r="A434" s="17"/>
      <c r="B434" s="16"/>
      <c r="C434" s="7"/>
      <c r="D434" s="8"/>
      <c r="E434" s="9"/>
      <c r="F434" s="15"/>
      <c r="H434" s="18"/>
      <c r="I434" s="6"/>
      <c r="J434" s="12"/>
      <c r="K434" s="13"/>
      <c r="M434" s="18"/>
      <c r="N434" s="18"/>
      <c r="O434" s="18"/>
      <c r="P434" s="85"/>
      <c r="Q434" s="85"/>
      <c r="R434" s="18"/>
      <c r="S434" s="18"/>
      <c r="T434" s="18"/>
      <c r="U434" s="18"/>
    </row>
    <row r="435" spans="1:21" s="5" customFormat="1" ht="16" x14ac:dyDescent="0.2">
      <c r="A435" s="17"/>
      <c r="B435" s="16"/>
      <c r="C435" s="7"/>
      <c r="D435" s="8"/>
      <c r="E435" s="9"/>
      <c r="F435" s="15"/>
      <c r="H435" s="18"/>
      <c r="I435" s="6"/>
      <c r="J435" s="12"/>
      <c r="K435" s="13"/>
      <c r="M435" s="18"/>
      <c r="N435" s="18"/>
      <c r="O435" s="18"/>
      <c r="P435" s="85"/>
      <c r="Q435" s="85"/>
      <c r="R435" s="18"/>
      <c r="S435" s="18"/>
      <c r="T435" s="18"/>
      <c r="U435" s="18"/>
    </row>
    <row r="436" spans="1:21" s="5" customFormat="1" ht="16" x14ac:dyDescent="0.2">
      <c r="A436" s="17"/>
      <c r="B436" s="16"/>
      <c r="C436" s="7"/>
      <c r="D436" s="8"/>
      <c r="E436" s="9"/>
      <c r="F436" s="15"/>
      <c r="H436" s="18"/>
      <c r="I436" s="6"/>
      <c r="J436" s="12"/>
      <c r="K436" s="13"/>
      <c r="M436" s="18"/>
      <c r="N436" s="18"/>
      <c r="O436" s="18"/>
      <c r="P436" s="85"/>
      <c r="Q436" s="85"/>
      <c r="R436" s="18"/>
      <c r="S436" s="18"/>
      <c r="T436" s="18"/>
      <c r="U436" s="18"/>
    </row>
    <row r="437" spans="1:21" s="5" customFormat="1" ht="16" x14ac:dyDescent="0.2">
      <c r="A437" s="17"/>
      <c r="B437" s="16"/>
      <c r="C437" s="7"/>
      <c r="D437" s="8"/>
      <c r="E437" s="9"/>
      <c r="F437" s="15"/>
      <c r="H437" s="18"/>
      <c r="I437" s="6"/>
      <c r="J437" s="12"/>
      <c r="K437" s="13"/>
      <c r="M437" s="18"/>
      <c r="N437" s="18"/>
      <c r="O437" s="18"/>
      <c r="P437" s="85"/>
      <c r="Q437" s="85"/>
      <c r="R437" s="18"/>
      <c r="S437" s="18"/>
      <c r="T437" s="18"/>
      <c r="U437" s="18"/>
    </row>
    <row r="438" spans="1:21" s="5" customFormat="1" ht="16" x14ac:dyDescent="0.2">
      <c r="A438" s="17"/>
      <c r="B438" s="16"/>
      <c r="C438" s="7"/>
      <c r="D438" s="8"/>
      <c r="E438" s="9"/>
      <c r="F438" s="15"/>
      <c r="H438" s="18"/>
      <c r="I438" s="6"/>
      <c r="J438" s="12"/>
      <c r="K438" s="13"/>
      <c r="M438" s="18"/>
      <c r="N438" s="18"/>
      <c r="O438" s="18"/>
      <c r="P438" s="85"/>
      <c r="Q438" s="85"/>
      <c r="R438" s="18"/>
      <c r="S438" s="18"/>
      <c r="T438" s="18"/>
      <c r="U438" s="18"/>
    </row>
    <row r="439" spans="1:21" s="5" customFormat="1" ht="16" x14ac:dyDescent="0.2">
      <c r="A439" s="17"/>
      <c r="B439" s="16"/>
      <c r="C439" s="7"/>
      <c r="D439" s="8"/>
      <c r="E439" s="9"/>
      <c r="F439" s="15"/>
      <c r="H439" s="18"/>
      <c r="I439" s="6"/>
      <c r="J439" s="12"/>
      <c r="K439" s="13"/>
      <c r="M439" s="18"/>
      <c r="N439" s="18"/>
      <c r="O439" s="18"/>
      <c r="P439" s="85"/>
      <c r="Q439" s="85"/>
      <c r="R439" s="18"/>
      <c r="S439" s="18"/>
      <c r="T439" s="18"/>
      <c r="U439" s="18"/>
    </row>
    <row r="440" spans="1:21" s="5" customFormat="1" ht="16" x14ac:dyDescent="0.2">
      <c r="A440" s="17"/>
      <c r="B440" s="16"/>
      <c r="C440" s="7"/>
      <c r="D440" s="8"/>
      <c r="E440" s="9"/>
      <c r="F440" s="15"/>
      <c r="H440" s="18"/>
      <c r="I440" s="6"/>
      <c r="J440" s="12"/>
      <c r="K440" s="13"/>
      <c r="M440" s="18"/>
      <c r="N440" s="18"/>
      <c r="O440" s="18"/>
      <c r="P440" s="85"/>
      <c r="Q440" s="85"/>
      <c r="R440" s="18"/>
      <c r="S440" s="18"/>
      <c r="T440" s="18"/>
      <c r="U440" s="18"/>
    </row>
    <row r="441" spans="1:21" s="5" customFormat="1" ht="16" x14ac:dyDescent="0.2">
      <c r="A441" s="17"/>
      <c r="B441" s="16"/>
      <c r="C441" s="7"/>
      <c r="D441" s="8"/>
      <c r="E441" s="9"/>
      <c r="F441" s="15"/>
      <c r="H441" s="18"/>
      <c r="I441" s="6"/>
      <c r="J441" s="12"/>
      <c r="K441" s="13"/>
      <c r="M441" s="18"/>
      <c r="N441" s="18"/>
      <c r="O441" s="18"/>
      <c r="P441" s="85"/>
      <c r="Q441" s="85"/>
      <c r="R441" s="18"/>
      <c r="S441" s="18"/>
      <c r="T441" s="18"/>
      <c r="U441" s="18"/>
    </row>
    <row r="442" spans="1:21" s="5" customFormat="1" ht="16" x14ac:dyDescent="0.2">
      <c r="A442" s="17"/>
      <c r="B442" s="16"/>
      <c r="C442" s="7"/>
      <c r="D442" s="8"/>
      <c r="E442" s="9"/>
      <c r="F442" s="15"/>
      <c r="H442" s="18"/>
      <c r="I442" s="6"/>
      <c r="J442" s="12"/>
      <c r="K442" s="13"/>
      <c r="M442" s="18"/>
      <c r="N442" s="18"/>
      <c r="O442" s="18"/>
      <c r="P442" s="85"/>
      <c r="Q442" s="85"/>
      <c r="R442" s="18"/>
      <c r="S442" s="18"/>
      <c r="T442" s="18"/>
      <c r="U442" s="18"/>
    </row>
    <row r="443" spans="1:21" s="5" customFormat="1" ht="16" x14ac:dyDescent="0.2">
      <c r="A443" s="17"/>
      <c r="B443" s="16"/>
      <c r="C443" s="7"/>
      <c r="D443" s="8"/>
      <c r="E443" s="9"/>
      <c r="F443" s="15"/>
      <c r="H443" s="18"/>
      <c r="I443" s="6"/>
      <c r="J443" s="12"/>
      <c r="K443" s="13"/>
      <c r="M443" s="18"/>
      <c r="N443" s="18"/>
      <c r="O443" s="18"/>
      <c r="P443" s="85"/>
      <c r="Q443" s="85"/>
      <c r="R443" s="18"/>
      <c r="S443" s="18"/>
      <c r="T443" s="18"/>
      <c r="U443" s="18"/>
    </row>
    <row r="444" spans="1:21" s="5" customFormat="1" ht="16" x14ac:dyDescent="0.2">
      <c r="A444" s="17"/>
      <c r="B444" s="16"/>
      <c r="C444" s="7"/>
      <c r="D444" s="8"/>
      <c r="E444" s="9"/>
      <c r="F444" s="15"/>
      <c r="H444" s="18"/>
      <c r="I444" s="6"/>
      <c r="J444" s="12"/>
      <c r="K444" s="13"/>
      <c r="M444" s="18"/>
      <c r="N444" s="18"/>
      <c r="O444" s="18"/>
      <c r="P444" s="85"/>
      <c r="Q444" s="85"/>
      <c r="R444" s="18"/>
      <c r="S444" s="18"/>
      <c r="T444" s="18"/>
      <c r="U444" s="18"/>
    </row>
    <row r="445" spans="1:21" s="5" customFormat="1" ht="16" x14ac:dyDescent="0.2">
      <c r="A445" s="17"/>
      <c r="B445" s="16"/>
      <c r="C445" s="7"/>
      <c r="D445" s="8"/>
      <c r="E445" s="9"/>
      <c r="F445" s="15"/>
      <c r="H445" s="18"/>
      <c r="I445" s="6"/>
      <c r="J445" s="12"/>
      <c r="K445" s="13"/>
      <c r="M445" s="18"/>
      <c r="N445" s="18"/>
      <c r="O445" s="18"/>
      <c r="P445" s="85"/>
      <c r="Q445" s="85"/>
      <c r="R445" s="18"/>
      <c r="S445" s="18"/>
      <c r="T445" s="18"/>
      <c r="U445" s="18"/>
    </row>
    <row r="446" spans="1:21" s="5" customFormat="1" ht="16" x14ac:dyDescent="0.2">
      <c r="A446" s="17"/>
      <c r="B446" s="16"/>
      <c r="C446" s="7"/>
      <c r="D446" s="8"/>
      <c r="E446" s="9"/>
      <c r="F446" s="15"/>
      <c r="H446" s="18"/>
      <c r="I446" s="6"/>
      <c r="J446" s="12"/>
      <c r="K446" s="13"/>
      <c r="M446" s="18"/>
      <c r="N446" s="18"/>
      <c r="O446" s="18"/>
      <c r="P446" s="85"/>
      <c r="Q446" s="85"/>
      <c r="R446" s="18"/>
      <c r="S446" s="18"/>
      <c r="T446" s="18"/>
      <c r="U446" s="18"/>
    </row>
    <row r="447" spans="1:21" s="5" customFormat="1" ht="16" x14ac:dyDescent="0.2">
      <c r="A447" s="17"/>
      <c r="B447" s="16"/>
      <c r="C447" s="7"/>
      <c r="D447" s="8"/>
      <c r="E447" s="9"/>
      <c r="F447" s="15"/>
      <c r="H447" s="18"/>
      <c r="I447" s="6"/>
      <c r="J447" s="12"/>
      <c r="K447" s="13"/>
      <c r="M447" s="18"/>
      <c r="N447" s="18"/>
      <c r="O447" s="18"/>
      <c r="P447" s="85"/>
      <c r="Q447" s="85"/>
      <c r="R447" s="18"/>
      <c r="S447" s="18"/>
      <c r="T447" s="18"/>
      <c r="U447" s="18"/>
    </row>
    <row r="448" spans="1:21" s="5" customFormat="1" ht="16" x14ac:dyDescent="0.2">
      <c r="A448" s="17"/>
      <c r="B448" s="16"/>
      <c r="C448" s="7"/>
      <c r="D448" s="8"/>
      <c r="E448" s="9"/>
      <c r="F448" s="15"/>
      <c r="H448" s="18"/>
      <c r="I448" s="6"/>
      <c r="J448" s="12"/>
      <c r="K448" s="13"/>
      <c r="M448" s="18"/>
      <c r="N448" s="18"/>
      <c r="O448" s="18"/>
      <c r="P448" s="85"/>
      <c r="Q448" s="85"/>
      <c r="R448" s="18"/>
      <c r="S448" s="18"/>
      <c r="T448" s="18"/>
      <c r="U448" s="18"/>
    </row>
    <row r="449" spans="1:21" s="5" customFormat="1" ht="16" x14ac:dyDescent="0.2">
      <c r="A449" s="17"/>
      <c r="B449" s="16"/>
      <c r="C449" s="7"/>
      <c r="D449" s="8"/>
      <c r="E449" s="9"/>
      <c r="F449" s="15"/>
      <c r="H449" s="18"/>
      <c r="I449" s="6"/>
      <c r="J449" s="12"/>
      <c r="K449" s="13"/>
      <c r="M449" s="18"/>
      <c r="N449" s="18"/>
      <c r="O449" s="18"/>
      <c r="P449" s="85"/>
      <c r="Q449" s="85"/>
      <c r="R449" s="18"/>
      <c r="S449" s="18"/>
      <c r="T449" s="18"/>
      <c r="U449" s="18"/>
    </row>
    <row r="450" spans="1:21" s="5" customFormat="1" ht="16" x14ac:dyDescent="0.2">
      <c r="A450" s="17"/>
      <c r="B450" s="16"/>
      <c r="C450" s="7"/>
      <c r="D450" s="8"/>
      <c r="E450" s="9"/>
      <c r="F450" s="15"/>
      <c r="H450" s="18"/>
      <c r="I450" s="6"/>
      <c r="J450" s="12"/>
      <c r="K450" s="13"/>
      <c r="M450" s="18"/>
      <c r="N450" s="18"/>
      <c r="O450" s="18"/>
      <c r="P450" s="85"/>
      <c r="Q450" s="85"/>
      <c r="R450" s="18"/>
      <c r="S450" s="18"/>
      <c r="T450" s="18"/>
      <c r="U450" s="18"/>
    </row>
    <row r="451" spans="1:21" s="5" customFormat="1" ht="16" x14ac:dyDescent="0.2">
      <c r="A451" s="17"/>
      <c r="B451" s="16"/>
      <c r="C451" s="7"/>
      <c r="D451" s="8"/>
      <c r="E451" s="9"/>
      <c r="F451" s="15"/>
      <c r="H451" s="18"/>
      <c r="I451" s="6"/>
      <c r="J451" s="12"/>
      <c r="K451" s="13"/>
      <c r="M451" s="18"/>
      <c r="N451" s="18"/>
      <c r="O451" s="18"/>
      <c r="P451" s="85"/>
      <c r="Q451" s="85"/>
      <c r="R451" s="18"/>
      <c r="S451" s="18"/>
      <c r="T451" s="18"/>
      <c r="U451" s="18"/>
    </row>
    <row r="452" spans="1:21" s="5" customFormat="1" ht="16" x14ac:dyDescent="0.2">
      <c r="A452" s="17"/>
      <c r="B452" s="16"/>
      <c r="C452" s="7"/>
      <c r="D452" s="8"/>
      <c r="E452" s="9"/>
      <c r="F452" s="15"/>
      <c r="H452" s="18"/>
      <c r="I452" s="6"/>
      <c r="J452" s="12"/>
      <c r="K452" s="13"/>
      <c r="M452" s="18"/>
      <c r="N452" s="18"/>
      <c r="O452" s="18"/>
      <c r="P452" s="85"/>
      <c r="Q452" s="85"/>
      <c r="R452" s="18"/>
      <c r="S452" s="18"/>
      <c r="T452" s="18"/>
      <c r="U452" s="18"/>
    </row>
    <row r="453" spans="1:21" s="5" customFormat="1" ht="16" x14ac:dyDescent="0.2">
      <c r="A453" s="17"/>
      <c r="B453" s="16"/>
      <c r="C453" s="7"/>
      <c r="D453" s="8"/>
      <c r="E453" s="9"/>
      <c r="F453" s="15"/>
      <c r="H453" s="18"/>
      <c r="I453" s="6"/>
      <c r="J453" s="12"/>
      <c r="K453" s="13"/>
      <c r="M453" s="18"/>
      <c r="N453" s="18"/>
      <c r="O453" s="18"/>
      <c r="P453" s="85"/>
      <c r="Q453" s="85"/>
      <c r="R453" s="18"/>
      <c r="S453" s="18"/>
      <c r="T453" s="18"/>
      <c r="U453" s="18"/>
    </row>
    <row r="454" spans="1:21" s="5" customFormat="1" ht="16" x14ac:dyDescent="0.2">
      <c r="A454" s="17"/>
      <c r="B454" s="16"/>
      <c r="C454" s="7"/>
      <c r="D454" s="8"/>
      <c r="E454" s="9"/>
      <c r="F454" s="15"/>
      <c r="H454" s="18"/>
      <c r="I454" s="6"/>
      <c r="J454" s="12"/>
      <c r="K454" s="13"/>
      <c r="M454" s="18"/>
      <c r="N454" s="18"/>
      <c r="O454" s="18"/>
      <c r="P454" s="85"/>
      <c r="Q454" s="85"/>
      <c r="R454" s="18"/>
      <c r="S454" s="18"/>
      <c r="T454" s="18"/>
      <c r="U454" s="18"/>
    </row>
    <row r="455" spans="1:21" s="5" customFormat="1" ht="16" x14ac:dyDescent="0.2">
      <c r="A455" s="17"/>
      <c r="B455" s="16"/>
      <c r="C455" s="7"/>
      <c r="D455" s="8"/>
      <c r="E455" s="9"/>
      <c r="F455" s="15"/>
      <c r="H455" s="18"/>
      <c r="I455" s="6"/>
      <c r="J455" s="12"/>
      <c r="K455" s="13"/>
      <c r="M455" s="18"/>
      <c r="N455" s="18"/>
      <c r="O455" s="18"/>
      <c r="P455" s="85"/>
      <c r="Q455" s="85"/>
      <c r="R455" s="18"/>
      <c r="S455" s="18"/>
      <c r="T455" s="18"/>
      <c r="U455" s="18"/>
    </row>
    <row r="456" spans="1:21" s="5" customFormat="1" ht="16" x14ac:dyDescent="0.2">
      <c r="A456" s="17"/>
      <c r="B456" s="16"/>
      <c r="C456" s="7"/>
      <c r="D456" s="8"/>
      <c r="E456" s="9"/>
      <c r="F456" s="15"/>
      <c r="H456" s="18"/>
      <c r="I456" s="6"/>
      <c r="J456" s="12"/>
      <c r="K456" s="13"/>
      <c r="M456" s="18"/>
      <c r="N456" s="18"/>
      <c r="O456" s="18"/>
      <c r="P456" s="85"/>
      <c r="Q456" s="85"/>
      <c r="R456" s="18"/>
      <c r="S456" s="18"/>
      <c r="T456" s="18"/>
      <c r="U456" s="18"/>
    </row>
    <row r="457" spans="1:21" s="5" customFormat="1" ht="16" x14ac:dyDescent="0.2">
      <c r="A457" s="17"/>
      <c r="B457" s="16"/>
      <c r="C457" s="7"/>
      <c r="D457" s="8"/>
      <c r="E457" s="9"/>
      <c r="F457" s="15"/>
      <c r="H457" s="18"/>
      <c r="I457" s="6"/>
      <c r="J457" s="12"/>
      <c r="K457" s="13"/>
      <c r="M457" s="18"/>
      <c r="N457" s="18"/>
      <c r="O457" s="18"/>
      <c r="P457" s="85"/>
      <c r="Q457" s="85"/>
      <c r="R457" s="18"/>
      <c r="S457" s="18"/>
      <c r="T457" s="18"/>
      <c r="U457" s="18"/>
    </row>
    <row r="458" spans="1:21" s="5" customFormat="1" ht="16" x14ac:dyDescent="0.2">
      <c r="A458" s="17"/>
      <c r="B458" s="16"/>
      <c r="C458" s="7"/>
      <c r="D458" s="8"/>
      <c r="E458" s="9"/>
      <c r="F458" s="15"/>
      <c r="H458" s="18"/>
      <c r="I458" s="6"/>
      <c r="J458" s="12"/>
      <c r="K458" s="13"/>
      <c r="M458" s="18"/>
      <c r="N458" s="18"/>
      <c r="O458" s="18"/>
      <c r="P458" s="85"/>
      <c r="Q458" s="85"/>
      <c r="R458" s="18"/>
      <c r="S458" s="18"/>
      <c r="T458" s="18"/>
      <c r="U458" s="18"/>
    </row>
    <row r="459" spans="1:21" s="5" customFormat="1" ht="16" x14ac:dyDescent="0.2">
      <c r="A459" s="17"/>
      <c r="B459" s="16"/>
      <c r="C459" s="7"/>
      <c r="D459" s="8"/>
      <c r="E459" s="9"/>
      <c r="F459" s="15"/>
      <c r="H459" s="18"/>
      <c r="I459" s="6"/>
      <c r="J459" s="12"/>
      <c r="K459" s="13"/>
      <c r="M459" s="18"/>
      <c r="N459" s="18"/>
      <c r="O459" s="18"/>
      <c r="P459" s="85"/>
      <c r="Q459" s="85"/>
      <c r="R459" s="18"/>
      <c r="S459" s="18"/>
      <c r="T459" s="18"/>
      <c r="U459" s="18"/>
    </row>
    <row r="460" spans="1:21" s="5" customFormat="1" ht="16" x14ac:dyDescent="0.2">
      <c r="A460" s="17"/>
      <c r="B460" s="16"/>
      <c r="C460" s="7"/>
      <c r="D460" s="8"/>
      <c r="E460" s="9"/>
      <c r="F460" s="15"/>
      <c r="H460" s="18"/>
      <c r="I460" s="6"/>
      <c r="J460" s="12"/>
      <c r="K460" s="13"/>
      <c r="M460" s="18"/>
      <c r="N460" s="18"/>
      <c r="O460" s="18"/>
      <c r="P460" s="85"/>
      <c r="Q460" s="85"/>
      <c r="R460" s="18"/>
      <c r="S460" s="18"/>
      <c r="T460" s="18"/>
      <c r="U460" s="18"/>
    </row>
    <row r="461" spans="1:21" s="5" customFormat="1" ht="16" x14ac:dyDescent="0.2">
      <c r="A461" s="17"/>
      <c r="B461" s="16"/>
      <c r="C461" s="7"/>
      <c r="D461" s="8"/>
      <c r="E461" s="9"/>
      <c r="F461" s="15"/>
      <c r="H461" s="18"/>
      <c r="I461" s="6"/>
      <c r="J461" s="12"/>
      <c r="K461" s="13"/>
      <c r="M461" s="18"/>
      <c r="N461" s="18"/>
      <c r="O461" s="18"/>
      <c r="P461" s="85"/>
      <c r="Q461" s="85"/>
      <c r="R461" s="18"/>
      <c r="S461" s="18"/>
      <c r="T461" s="18"/>
      <c r="U461" s="18"/>
    </row>
    <row r="462" spans="1:21" s="5" customFormat="1" ht="16" x14ac:dyDescent="0.2">
      <c r="A462" s="17"/>
      <c r="B462" s="16"/>
      <c r="C462" s="7"/>
      <c r="D462" s="8"/>
      <c r="E462" s="9"/>
      <c r="F462" s="15"/>
      <c r="H462" s="18"/>
      <c r="I462" s="6"/>
      <c r="J462" s="12"/>
      <c r="K462" s="13"/>
      <c r="M462" s="18"/>
      <c r="N462" s="18"/>
      <c r="O462" s="18"/>
      <c r="P462" s="85"/>
      <c r="Q462" s="85"/>
      <c r="R462" s="18"/>
      <c r="S462" s="18"/>
      <c r="T462" s="18"/>
      <c r="U462" s="18"/>
    </row>
    <row r="463" spans="1:21" s="5" customFormat="1" ht="16" x14ac:dyDescent="0.2">
      <c r="A463" s="17"/>
      <c r="B463" s="16"/>
      <c r="C463" s="7"/>
      <c r="D463" s="8"/>
      <c r="E463" s="9"/>
      <c r="F463" s="15"/>
      <c r="H463" s="18"/>
      <c r="I463" s="6"/>
      <c r="J463" s="12"/>
      <c r="K463" s="13"/>
      <c r="M463" s="18"/>
      <c r="N463" s="18"/>
      <c r="O463" s="18"/>
      <c r="P463" s="85"/>
      <c r="Q463" s="85"/>
      <c r="R463" s="18"/>
      <c r="S463" s="18"/>
      <c r="T463" s="18"/>
      <c r="U463" s="18"/>
    </row>
    <row r="464" spans="1:21" s="5" customFormat="1" ht="16" x14ac:dyDescent="0.2">
      <c r="A464" s="17"/>
      <c r="B464" s="16"/>
      <c r="C464" s="7"/>
      <c r="D464" s="8"/>
      <c r="E464" s="9"/>
      <c r="F464" s="15"/>
      <c r="H464" s="18"/>
      <c r="I464" s="6"/>
      <c r="J464" s="12"/>
      <c r="K464" s="13"/>
      <c r="M464" s="18"/>
      <c r="N464" s="18"/>
      <c r="O464" s="18"/>
      <c r="P464" s="85"/>
      <c r="Q464" s="85"/>
      <c r="R464" s="18"/>
      <c r="S464" s="18"/>
      <c r="T464" s="18"/>
      <c r="U464" s="18"/>
    </row>
    <row r="465" spans="1:21" s="5" customFormat="1" ht="16" x14ac:dyDescent="0.2">
      <c r="A465" s="17"/>
      <c r="B465" s="16"/>
      <c r="C465" s="7"/>
      <c r="D465" s="8"/>
      <c r="E465" s="9"/>
      <c r="F465" s="15"/>
      <c r="H465" s="18"/>
      <c r="I465" s="6"/>
      <c r="J465" s="12"/>
      <c r="K465" s="13"/>
      <c r="M465" s="18"/>
      <c r="N465" s="18"/>
      <c r="O465" s="18"/>
      <c r="P465" s="85"/>
      <c r="Q465" s="85"/>
      <c r="R465" s="18"/>
      <c r="S465" s="18"/>
      <c r="T465" s="18"/>
      <c r="U465" s="18"/>
    </row>
    <row r="466" spans="1:21" s="5" customFormat="1" ht="16" x14ac:dyDescent="0.2">
      <c r="A466" s="17"/>
      <c r="B466" s="16"/>
      <c r="C466" s="7"/>
      <c r="D466" s="8"/>
      <c r="E466" s="9"/>
      <c r="F466" s="15"/>
      <c r="H466" s="18"/>
      <c r="I466" s="6"/>
      <c r="J466" s="12"/>
      <c r="K466" s="13"/>
      <c r="M466" s="18"/>
      <c r="N466" s="18"/>
      <c r="O466" s="18"/>
      <c r="P466" s="85"/>
      <c r="Q466" s="85"/>
      <c r="R466" s="18"/>
      <c r="S466" s="18"/>
      <c r="T466" s="18"/>
      <c r="U466" s="18"/>
    </row>
    <row r="467" spans="1:21" s="5" customFormat="1" ht="16" x14ac:dyDescent="0.2">
      <c r="A467" s="17"/>
      <c r="B467" s="16"/>
      <c r="C467" s="7"/>
      <c r="D467" s="8"/>
      <c r="E467" s="9"/>
      <c r="F467" s="15"/>
      <c r="H467" s="18"/>
      <c r="I467" s="6"/>
      <c r="J467" s="12"/>
      <c r="K467" s="13"/>
      <c r="M467" s="18"/>
      <c r="N467" s="18"/>
      <c r="O467" s="18"/>
      <c r="P467" s="85"/>
      <c r="Q467" s="85"/>
      <c r="R467" s="18"/>
      <c r="S467" s="18"/>
      <c r="T467" s="18"/>
      <c r="U467" s="18"/>
    </row>
    <row r="468" spans="1:21" s="5" customFormat="1" ht="16" x14ac:dyDescent="0.2">
      <c r="A468" s="17"/>
      <c r="B468" s="16"/>
      <c r="C468" s="7"/>
      <c r="D468" s="8"/>
      <c r="E468" s="9"/>
      <c r="F468" s="15"/>
      <c r="H468" s="18"/>
      <c r="I468" s="6"/>
      <c r="J468" s="12"/>
      <c r="K468" s="13"/>
      <c r="M468" s="18"/>
      <c r="N468" s="18"/>
      <c r="O468" s="18"/>
      <c r="P468" s="85"/>
      <c r="Q468" s="85"/>
      <c r="R468" s="18"/>
      <c r="S468" s="18"/>
      <c r="T468" s="18"/>
      <c r="U468" s="18"/>
    </row>
    <row r="469" spans="1:21" s="5" customFormat="1" ht="16" x14ac:dyDescent="0.2">
      <c r="A469" s="17"/>
      <c r="B469" s="16"/>
      <c r="C469" s="7"/>
      <c r="D469" s="8"/>
      <c r="E469" s="9"/>
      <c r="F469" s="15"/>
      <c r="H469" s="18"/>
      <c r="I469" s="6"/>
      <c r="J469" s="12"/>
      <c r="K469" s="13"/>
      <c r="M469" s="18"/>
      <c r="N469" s="18"/>
      <c r="O469" s="18"/>
      <c r="P469" s="85"/>
      <c r="Q469" s="85"/>
      <c r="R469" s="18"/>
      <c r="S469" s="18"/>
      <c r="T469" s="18"/>
      <c r="U469" s="18"/>
    </row>
    <row r="470" spans="1:21" s="5" customFormat="1" ht="16" x14ac:dyDescent="0.2">
      <c r="A470" s="17"/>
      <c r="B470" s="16"/>
      <c r="C470" s="7"/>
      <c r="D470" s="8"/>
      <c r="E470" s="9"/>
      <c r="F470" s="15"/>
      <c r="H470" s="18"/>
      <c r="I470" s="6"/>
      <c r="J470" s="12"/>
      <c r="K470" s="13"/>
      <c r="M470" s="18"/>
      <c r="N470" s="18"/>
      <c r="O470" s="18"/>
      <c r="P470" s="85"/>
      <c r="Q470" s="85"/>
      <c r="R470" s="18"/>
      <c r="S470" s="18"/>
      <c r="T470" s="18"/>
      <c r="U470" s="18"/>
    </row>
    <row r="471" spans="1:21" s="5" customFormat="1" ht="16" x14ac:dyDescent="0.2">
      <c r="A471" s="17"/>
      <c r="B471" s="16"/>
      <c r="C471" s="7"/>
      <c r="D471" s="8"/>
      <c r="E471" s="9"/>
      <c r="F471" s="15"/>
      <c r="H471" s="18"/>
      <c r="I471" s="6"/>
      <c r="J471" s="12"/>
      <c r="K471" s="13"/>
      <c r="M471" s="18"/>
      <c r="N471" s="18"/>
      <c r="O471" s="18"/>
      <c r="P471" s="85"/>
      <c r="Q471" s="85"/>
      <c r="R471" s="18"/>
      <c r="S471" s="18"/>
      <c r="T471" s="18"/>
      <c r="U471" s="18"/>
    </row>
    <row r="472" spans="1:21" s="5" customFormat="1" ht="16" x14ac:dyDescent="0.2">
      <c r="A472" s="17"/>
      <c r="B472" s="16"/>
      <c r="C472" s="7"/>
      <c r="D472" s="8"/>
      <c r="E472" s="9"/>
      <c r="F472" s="15"/>
      <c r="H472" s="18"/>
      <c r="I472" s="6"/>
      <c r="J472" s="12"/>
      <c r="K472" s="13"/>
      <c r="M472" s="18"/>
      <c r="N472" s="18"/>
      <c r="O472" s="18"/>
      <c r="P472" s="85"/>
      <c r="Q472" s="85"/>
      <c r="R472" s="18"/>
      <c r="S472" s="18"/>
      <c r="T472" s="18"/>
      <c r="U472" s="18"/>
    </row>
    <row r="473" spans="1:21" s="5" customFormat="1" ht="16" x14ac:dyDescent="0.2">
      <c r="A473" s="17"/>
      <c r="B473" s="16"/>
      <c r="C473" s="7"/>
      <c r="D473" s="8"/>
      <c r="E473" s="9"/>
      <c r="F473" s="15"/>
      <c r="H473" s="18"/>
      <c r="I473" s="6"/>
      <c r="J473" s="12"/>
      <c r="K473" s="13"/>
      <c r="M473" s="18"/>
      <c r="N473" s="18"/>
      <c r="O473" s="18"/>
      <c r="P473" s="85"/>
      <c r="Q473" s="85"/>
      <c r="R473" s="18"/>
      <c r="S473" s="18"/>
      <c r="T473" s="18"/>
      <c r="U473" s="18"/>
    </row>
    <row r="474" spans="1:21" s="5" customFormat="1" ht="16" x14ac:dyDescent="0.2">
      <c r="A474" s="17"/>
      <c r="B474" s="16"/>
      <c r="C474" s="7"/>
      <c r="D474" s="8"/>
      <c r="E474" s="9"/>
      <c r="F474" s="15"/>
      <c r="H474" s="18"/>
      <c r="I474" s="6"/>
      <c r="J474" s="12"/>
      <c r="K474" s="13"/>
      <c r="M474" s="18"/>
      <c r="N474" s="18"/>
      <c r="O474" s="18"/>
      <c r="P474" s="85"/>
      <c r="Q474" s="85"/>
      <c r="R474" s="18"/>
      <c r="S474" s="18"/>
      <c r="T474" s="18"/>
      <c r="U474" s="18"/>
    </row>
    <row r="475" spans="1:21" s="5" customFormat="1" ht="16" x14ac:dyDescent="0.2">
      <c r="A475" s="17"/>
      <c r="B475" s="16"/>
      <c r="C475" s="7"/>
      <c r="D475" s="8"/>
      <c r="E475" s="9"/>
      <c r="F475" s="15"/>
      <c r="H475" s="18"/>
      <c r="I475" s="6"/>
      <c r="J475" s="12"/>
      <c r="K475" s="13"/>
      <c r="M475" s="18"/>
      <c r="N475" s="18"/>
      <c r="O475" s="18"/>
      <c r="P475" s="85"/>
      <c r="Q475" s="85"/>
      <c r="R475" s="18"/>
      <c r="S475" s="18"/>
      <c r="T475" s="18"/>
      <c r="U475" s="18"/>
    </row>
    <row r="476" spans="1:21" s="5" customFormat="1" ht="16" x14ac:dyDescent="0.2">
      <c r="A476" s="17"/>
      <c r="B476" s="16"/>
      <c r="C476" s="7"/>
      <c r="D476" s="8"/>
      <c r="E476" s="9"/>
      <c r="F476" s="15"/>
      <c r="H476" s="18"/>
      <c r="I476" s="6"/>
      <c r="J476" s="12"/>
      <c r="K476" s="13"/>
      <c r="M476" s="18"/>
      <c r="N476" s="18"/>
      <c r="O476" s="18"/>
      <c r="P476" s="85"/>
      <c r="Q476" s="85"/>
      <c r="R476" s="18"/>
      <c r="S476" s="18"/>
      <c r="T476" s="18"/>
      <c r="U476" s="18"/>
    </row>
    <row r="477" spans="1:21" s="5" customFormat="1" ht="16" x14ac:dyDescent="0.2">
      <c r="A477" s="17"/>
      <c r="B477" s="16"/>
      <c r="C477" s="7"/>
      <c r="D477" s="8"/>
      <c r="E477" s="9"/>
      <c r="F477" s="15"/>
      <c r="H477" s="18"/>
      <c r="I477" s="6"/>
      <c r="J477" s="12"/>
      <c r="K477" s="13"/>
      <c r="M477" s="18"/>
      <c r="N477" s="18"/>
      <c r="O477" s="18"/>
      <c r="P477" s="85"/>
      <c r="Q477" s="85"/>
      <c r="R477" s="18"/>
      <c r="S477" s="18"/>
      <c r="T477" s="18"/>
      <c r="U477" s="18"/>
    </row>
    <row r="478" spans="1:21" s="5" customFormat="1" ht="16" x14ac:dyDescent="0.2">
      <c r="A478" s="17"/>
      <c r="B478" s="16"/>
      <c r="C478" s="7"/>
      <c r="D478" s="8"/>
      <c r="E478" s="9"/>
      <c r="F478" s="15"/>
      <c r="H478" s="18"/>
      <c r="I478" s="6"/>
      <c r="J478" s="12"/>
      <c r="K478" s="13"/>
      <c r="M478" s="18"/>
      <c r="N478" s="18"/>
      <c r="O478" s="18"/>
      <c r="P478" s="85"/>
      <c r="Q478" s="85"/>
      <c r="R478" s="18"/>
      <c r="S478" s="18"/>
      <c r="T478" s="18"/>
      <c r="U478" s="18"/>
    </row>
    <row r="479" spans="1:21" s="5" customFormat="1" ht="16" x14ac:dyDescent="0.2">
      <c r="A479" s="17"/>
      <c r="B479" s="16"/>
      <c r="C479" s="7"/>
      <c r="D479" s="8"/>
      <c r="E479" s="9"/>
      <c r="F479" s="15"/>
      <c r="H479" s="18"/>
      <c r="I479" s="6"/>
      <c r="J479" s="12"/>
      <c r="K479" s="13"/>
      <c r="M479" s="18"/>
      <c r="N479" s="18"/>
      <c r="O479" s="18"/>
      <c r="P479" s="85"/>
      <c r="Q479" s="85"/>
      <c r="R479" s="18"/>
      <c r="S479" s="18"/>
      <c r="T479" s="18"/>
      <c r="U479" s="18"/>
    </row>
    <row r="480" spans="1:21" s="5" customFormat="1" ht="16" x14ac:dyDescent="0.2">
      <c r="A480" s="17"/>
      <c r="B480" s="16"/>
      <c r="C480" s="7"/>
      <c r="D480" s="8"/>
      <c r="E480" s="9"/>
      <c r="F480" s="15"/>
      <c r="H480" s="18"/>
      <c r="I480" s="6"/>
      <c r="J480" s="12"/>
      <c r="K480" s="13"/>
      <c r="M480" s="18"/>
      <c r="N480" s="18"/>
      <c r="O480" s="18"/>
      <c r="P480" s="85"/>
      <c r="Q480" s="85"/>
      <c r="R480" s="18"/>
      <c r="S480" s="18"/>
      <c r="T480" s="18"/>
      <c r="U480" s="18"/>
    </row>
    <row r="481" spans="1:21" s="5" customFormat="1" ht="16" x14ac:dyDescent="0.2">
      <c r="A481" s="17"/>
      <c r="B481" s="16"/>
      <c r="C481" s="7"/>
      <c r="D481" s="8"/>
      <c r="E481" s="9"/>
      <c r="F481" s="15"/>
      <c r="H481" s="18"/>
      <c r="I481" s="6"/>
      <c r="J481" s="12"/>
      <c r="K481" s="13"/>
      <c r="M481" s="18"/>
      <c r="N481" s="18"/>
      <c r="O481" s="18"/>
      <c r="P481" s="85"/>
      <c r="Q481" s="85"/>
      <c r="R481" s="18"/>
      <c r="S481" s="18"/>
      <c r="T481" s="18"/>
      <c r="U481" s="18"/>
    </row>
    <row r="482" spans="1:21" s="5" customFormat="1" ht="16" x14ac:dyDescent="0.2">
      <c r="A482" s="17"/>
      <c r="B482" s="16"/>
      <c r="C482" s="7"/>
      <c r="D482" s="8"/>
      <c r="E482" s="9"/>
      <c r="F482" s="15"/>
      <c r="H482" s="18"/>
      <c r="I482" s="6"/>
      <c r="J482" s="12"/>
      <c r="K482" s="13"/>
      <c r="M482" s="18"/>
      <c r="N482" s="18"/>
      <c r="O482" s="18"/>
      <c r="P482" s="85"/>
      <c r="Q482" s="85"/>
      <c r="R482" s="18"/>
      <c r="S482" s="18"/>
      <c r="T482" s="18"/>
      <c r="U482" s="18"/>
    </row>
    <row r="483" spans="1:21" s="5" customFormat="1" ht="16" x14ac:dyDescent="0.2">
      <c r="A483" s="17"/>
      <c r="B483" s="16"/>
      <c r="C483" s="7"/>
      <c r="D483" s="8"/>
      <c r="E483" s="9"/>
      <c r="F483" s="15"/>
      <c r="H483" s="18"/>
      <c r="I483" s="6"/>
      <c r="J483" s="12"/>
      <c r="K483" s="13"/>
      <c r="M483" s="18"/>
      <c r="N483" s="18"/>
      <c r="O483" s="18"/>
      <c r="P483" s="85"/>
      <c r="Q483" s="85"/>
      <c r="R483" s="18"/>
      <c r="S483" s="18"/>
      <c r="T483" s="18"/>
      <c r="U483" s="18"/>
    </row>
    <row r="484" spans="1:21" s="5" customFormat="1" ht="16" x14ac:dyDescent="0.2">
      <c r="A484" s="17"/>
      <c r="B484" s="16"/>
      <c r="C484" s="7"/>
      <c r="D484" s="8"/>
      <c r="E484" s="9"/>
      <c r="F484" s="15"/>
      <c r="H484" s="18"/>
      <c r="I484" s="6"/>
      <c r="J484" s="12"/>
      <c r="K484" s="13"/>
      <c r="M484" s="18"/>
      <c r="N484" s="18"/>
      <c r="O484" s="18"/>
      <c r="P484" s="85"/>
      <c r="Q484" s="85"/>
      <c r="R484" s="18"/>
      <c r="S484" s="18"/>
      <c r="T484" s="18"/>
      <c r="U484" s="18"/>
    </row>
    <row r="485" spans="1:21" s="5" customFormat="1" ht="16" x14ac:dyDescent="0.2">
      <c r="A485" s="17"/>
      <c r="B485" s="16"/>
      <c r="C485" s="7"/>
      <c r="D485" s="8"/>
      <c r="E485" s="9"/>
      <c r="F485" s="15"/>
      <c r="H485" s="18"/>
      <c r="I485" s="6"/>
      <c r="J485" s="12"/>
      <c r="K485" s="13"/>
      <c r="M485" s="18"/>
      <c r="N485" s="18"/>
      <c r="O485" s="18"/>
      <c r="P485" s="85"/>
      <c r="Q485" s="85"/>
      <c r="R485" s="18"/>
      <c r="S485" s="18"/>
      <c r="T485" s="18"/>
      <c r="U485" s="18"/>
    </row>
    <row r="486" spans="1:21" s="5" customFormat="1" ht="16" x14ac:dyDescent="0.2">
      <c r="A486" s="17"/>
      <c r="B486" s="16"/>
      <c r="C486" s="7"/>
      <c r="D486" s="8"/>
      <c r="E486" s="9"/>
      <c r="F486" s="15"/>
      <c r="H486" s="18"/>
      <c r="I486" s="6"/>
      <c r="J486" s="12"/>
      <c r="K486" s="13"/>
      <c r="M486" s="18"/>
      <c r="N486" s="18"/>
      <c r="O486" s="18"/>
      <c r="P486" s="85"/>
      <c r="Q486" s="85"/>
      <c r="R486" s="18"/>
      <c r="S486" s="18"/>
      <c r="T486" s="18"/>
      <c r="U486" s="18"/>
    </row>
    <row r="487" spans="1:21" s="5" customFormat="1" ht="16" x14ac:dyDescent="0.2">
      <c r="A487" s="17"/>
      <c r="B487" s="16"/>
      <c r="C487" s="7"/>
      <c r="D487" s="8"/>
      <c r="E487" s="9"/>
      <c r="F487" s="15"/>
      <c r="H487" s="18"/>
      <c r="I487" s="6"/>
      <c r="J487" s="12"/>
      <c r="K487" s="13"/>
      <c r="M487" s="18"/>
      <c r="N487" s="18"/>
      <c r="O487" s="18"/>
      <c r="P487" s="85"/>
      <c r="Q487" s="85"/>
      <c r="R487" s="18"/>
      <c r="S487" s="18"/>
      <c r="T487" s="18"/>
      <c r="U487" s="18"/>
    </row>
    <row r="488" spans="1:21" s="5" customFormat="1" ht="16" x14ac:dyDescent="0.2">
      <c r="A488" s="17"/>
      <c r="B488" s="16"/>
      <c r="C488" s="7"/>
      <c r="D488" s="8"/>
      <c r="E488" s="9"/>
      <c r="F488" s="15"/>
      <c r="H488" s="18"/>
      <c r="I488" s="6"/>
      <c r="J488" s="12"/>
      <c r="K488" s="13"/>
      <c r="M488" s="18"/>
      <c r="N488" s="18"/>
      <c r="O488" s="18"/>
      <c r="P488" s="85"/>
      <c r="Q488" s="85"/>
      <c r="R488" s="18"/>
      <c r="S488" s="18"/>
      <c r="T488" s="18"/>
      <c r="U488" s="18"/>
    </row>
    <row r="489" spans="1:21" s="5" customFormat="1" ht="16" x14ac:dyDescent="0.2">
      <c r="A489" s="17"/>
      <c r="B489" s="16"/>
      <c r="C489" s="7"/>
      <c r="D489" s="8"/>
      <c r="E489" s="9"/>
      <c r="F489" s="15"/>
      <c r="H489" s="18"/>
      <c r="I489" s="6"/>
      <c r="J489" s="12"/>
      <c r="K489" s="13"/>
      <c r="M489" s="18"/>
      <c r="N489" s="18"/>
      <c r="O489" s="18"/>
      <c r="P489" s="85"/>
      <c r="Q489" s="85"/>
      <c r="R489" s="18"/>
      <c r="S489" s="18"/>
      <c r="T489" s="18"/>
      <c r="U489" s="18"/>
    </row>
    <row r="490" spans="1:21" s="5" customFormat="1" ht="16" x14ac:dyDescent="0.2">
      <c r="A490" s="17"/>
      <c r="B490" s="16"/>
      <c r="C490" s="7"/>
      <c r="D490" s="8"/>
      <c r="E490" s="9"/>
      <c r="F490" s="15"/>
      <c r="H490" s="18"/>
      <c r="I490" s="6"/>
      <c r="J490" s="12"/>
      <c r="K490" s="13"/>
      <c r="M490" s="18"/>
      <c r="N490" s="18"/>
      <c r="O490" s="18"/>
      <c r="P490" s="85"/>
      <c r="Q490" s="85"/>
      <c r="R490" s="18"/>
      <c r="S490" s="18"/>
      <c r="T490" s="18"/>
      <c r="U490" s="18"/>
    </row>
    <row r="491" spans="1:21" s="5" customFormat="1" ht="16" x14ac:dyDescent="0.2">
      <c r="A491" s="17"/>
      <c r="B491" s="16"/>
      <c r="C491" s="7"/>
      <c r="D491" s="8"/>
      <c r="E491" s="9"/>
      <c r="F491" s="15"/>
      <c r="H491" s="18"/>
      <c r="I491" s="6"/>
      <c r="J491" s="12"/>
      <c r="K491" s="13"/>
      <c r="M491" s="18"/>
      <c r="N491" s="18"/>
      <c r="O491" s="18"/>
      <c r="P491" s="85"/>
      <c r="Q491" s="85"/>
      <c r="R491" s="18"/>
      <c r="S491" s="18"/>
      <c r="T491" s="18"/>
      <c r="U491" s="18"/>
    </row>
    <row r="492" spans="1:21" s="5" customFormat="1" ht="16" x14ac:dyDescent="0.2">
      <c r="A492" s="17"/>
      <c r="B492" s="16"/>
      <c r="C492" s="7"/>
      <c r="D492" s="8"/>
      <c r="E492" s="9"/>
      <c r="F492" s="15"/>
      <c r="H492" s="18"/>
      <c r="I492" s="6"/>
      <c r="J492" s="12"/>
      <c r="K492" s="13"/>
      <c r="M492" s="18"/>
      <c r="N492" s="18"/>
      <c r="O492" s="18"/>
      <c r="P492" s="85"/>
      <c r="Q492" s="85"/>
      <c r="R492" s="18"/>
      <c r="S492" s="18"/>
      <c r="T492" s="18"/>
      <c r="U492" s="18"/>
    </row>
    <row r="493" spans="1:21" s="5" customFormat="1" ht="16" x14ac:dyDescent="0.2">
      <c r="A493" s="17"/>
      <c r="B493" s="16"/>
      <c r="C493" s="7"/>
      <c r="D493" s="8"/>
      <c r="E493" s="9"/>
      <c r="F493" s="15"/>
      <c r="H493" s="18"/>
      <c r="I493" s="6"/>
      <c r="J493" s="12"/>
      <c r="K493" s="13"/>
      <c r="M493" s="18"/>
      <c r="N493" s="18"/>
      <c r="O493" s="18"/>
      <c r="P493" s="85"/>
      <c r="Q493" s="85"/>
      <c r="R493" s="18"/>
      <c r="S493" s="18"/>
      <c r="T493" s="18"/>
      <c r="U493" s="18"/>
    </row>
    <row r="494" spans="1:21" s="5" customFormat="1" ht="16" x14ac:dyDescent="0.2">
      <c r="A494" s="17"/>
      <c r="B494" s="16"/>
      <c r="C494" s="7"/>
      <c r="D494" s="8"/>
      <c r="E494" s="9"/>
      <c r="F494" s="15"/>
      <c r="H494" s="18"/>
      <c r="I494" s="6"/>
      <c r="J494" s="12"/>
      <c r="K494" s="13"/>
      <c r="M494" s="18"/>
      <c r="N494" s="18"/>
      <c r="O494" s="18"/>
      <c r="P494" s="85"/>
      <c r="Q494" s="85"/>
      <c r="R494" s="18"/>
      <c r="S494" s="18"/>
      <c r="T494" s="18"/>
      <c r="U494" s="18"/>
    </row>
    <row r="495" spans="1:21" s="5" customFormat="1" ht="16" x14ac:dyDescent="0.2">
      <c r="A495" s="17"/>
      <c r="B495" s="16"/>
      <c r="C495" s="7"/>
      <c r="D495" s="8"/>
      <c r="E495" s="9"/>
      <c r="F495" s="15"/>
      <c r="H495" s="18"/>
      <c r="I495" s="6"/>
      <c r="J495" s="12"/>
      <c r="K495" s="13"/>
      <c r="M495" s="18"/>
      <c r="N495" s="18"/>
      <c r="O495" s="18"/>
      <c r="P495" s="85"/>
      <c r="Q495" s="85"/>
      <c r="R495" s="18"/>
      <c r="S495" s="18"/>
      <c r="T495" s="18"/>
      <c r="U495" s="18"/>
    </row>
    <row r="496" spans="1:21" s="5" customFormat="1" ht="16" x14ac:dyDescent="0.2">
      <c r="A496" s="17"/>
      <c r="B496" s="16"/>
      <c r="C496" s="7"/>
      <c r="D496" s="8"/>
      <c r="E496" s="9"/>
      <c r="F496" s="15"/>
      <c r="H496" s="18"/>
      <c r="I496" s="6"/>
      <c r="J496" s="12"/>
      <c r="K496" s="13"/>
      <c r="M496" s="18"/>
      <c r="N496" s="18"/>
      <c r="O496" s="18"/>
      <c r="P496" s="85"/>
      <c r="Q496" s="85"/>
      <c r="R496" s="18"/>
      <c r="S496" s="18"/>
      <c r="T496" s="18"/>
      <c r="U496" s="18"/>
    </row>
    <row r="497" spans="1:21" s="5" customFormat="1" ht="16" x14ac:dyDescent="0.2">
      <c r="A497" s="17"/>
      <c r="B497" s="16"/>
      <c r="C497" s="7"/>
      <c r="D497" s="8"/>
      <c r="E497" s="9"/>
      <c r="F497" s="15"/>
      <c r="H497" s="18"/>
      <c r="I497" s="6"/>
      <c r="J497" s="12"/>
      <c r="K497" s="13"/>
      <c r="M497" s="18"/>
      <c r="N497" s="18"/>
      <c r="O497" s="18"/>
      <c r="P497" s="85"/>
      <c r="Q497" s="85"/>
      <c r="R497" s="18"/>
      <c r="S497" s="18"/>
      <c r="T497" s="18"/>
      <c r="U497" s="18"/>
    </row>
    <row r="498" spans="1:21" s="5" customFormat="1" ht="16" x14ac:dyDescent="0.2">
      <c r="A498" s="17"/>
      <c r="B498" s="16"/>
      <c r="C498" s="7"/>
      <c r="D498" s="8"/>
      <c r="E498" s="9"/>
      <c r="F498" s="15"/>
      <c r="H498" s="18"/>
      <c r="I498" s="6"/>
      <c r="J498" s="12"/>
      <c r="K498" s="13"/>
      <c r="M498" s="18"/>
      <c r="N498" s="18"/>
      <c r="O498" s="18"/>
      <c r="P498" s="85"/>
      <c r="Q498" s="85"/>
      <c r="R498" s="18"/>
      <c r="S498" s="18"/>
      <c r="T498" s="18"/>
      <c r="U498" s="18"/>
    </row>
    <row r="499" spans="1:21" s="5" customFormat="1" ht="16" x14ac:dyDescent="0.2">
      <c r="A499" s="17"/>
      <c r="B499" s="16"/>
      <c r="C499" s="7"/>
      <c r="D499" s="8"/>
      <c r="E499" s="9"/>
      <c r="F499" s="15"/>
      <c r="H499" s="18"/>
      <c r="I499" s="6"/>
      <c r="J499" s="12"/>
      <c r="K499" s="13"/>
      <c r="M499" s="18"/>
      <c r="N499" s="18"/>
      <c r="O499" s="18"/>
      <c r="P499" s="85"/>
      <c r="Q499" s="85"/>
      <c r="R499" s="18"/>
      <c r="S499" s="18"/>
      <c r="T499" s="18"/>
      <c r="U499" s="18"/>
    </row>
    <row r="500" spans="1:21" s="5" customFormat="1" ht="16" x14ac:dyDescent="0.2">
      <c r="A500" s="17"/>
      <c r="B500" s="16"/>
      <c r="C500" s="7"/>
      <c r="D500" s="8"/>
      <c r="E500" s="9"/>
      <c r="F500" s="15"/>
      <c r="H500" s="18"/>
      <c r="I500" s="6"/>
      <c r="J500" s="12"/>
      <c r="K500" s="13"/>
      <c r="M500" s="18"/>
      <c r="N500" s="18"/>
      <c r="O500" s="18"/>
      <c r="P500" s="85"/>
      <c r="Q500" s="85"/>
      <c r="R500" s="18"/>
      <c r="S500" s="18"/>
      <c r="T500" s="18"/>
      <c r="U500" s="18"/>
    </row>
    <row r="501" spans="1:21" s="5" customFormat="1" ht="16" x14ac:dyDescent="0.2">
      <c r="A501" s="17"/>
      <c r="B501" s="16"/>
      <c r="C501" s="7"/>
      <c r="D501" s="8"/>
      <c r="E501" s="9"/>
      <c r="F501" s="15"/>
      <c r="H501" s="18"/>
      <c r="I501" s="6"/>
      <c r="J501" s="12"/>
      <c r="K501" s="13"/>
      <c r="M501" s="18"/>
      <c r="N501" s="18"/>
      <c r="O501" s="18"/>
      <c r="P501" s="85"/>
      <c r="Q501" s="85"/>
      <c r="R501" s="18"/>
      <c r="S501" s="18"/>
      <c r="T501" s="18"/>
      <c r="U501" s="18"/>
    </row>
    <row r="502" spans="1:21" s="5" customFormat="1" ht="16" x14ac:dyDescent="0.2">
      <c r="A502" s="17"/>
      <c r="B502" s="16"/>
      <c r="C502" s="7"/>
      <c r="D502" s="8"/>
      <c r="E502" s="9"/>
      <c r="F502" s="15"/>
      <c r="H502" s="18"/>
      <c r="I502" s="6"/>
      <c r="J502" s="12"/>
      <c r="K502" s="13"/>
      <c r="M502" s="18"/>
      <c r="N502" s="18"/>
      <c r="O502" s="18"/>
      <c r="P502" s="85"/>
      <c r="Q502" s="85"/>
      <c r="R502" s="18"/>
      <c r="S502" s="18"/>
      <c r="T502" s="18"/>
      <c r="U502" s="18"/>
    </row>
    <row r="503" spans="1:21" s="5" customFormat="1" ht="16" x14ac:dyDescent="0.2">
      <c r="A503" s="17"/>
      <c r="B503" s="16"/>
      <c r="C503" s="7"/>
      <c r="D503" s="8"/>
      <c r="E503" s="9"/>
      <c r="F503" s="15"/>
      <c r="H503" s="18"/>
      <c r="I503" s="6"/>
      <c r="J503" s="12"/>
      <c r="K503" s="13"/>
      <c r="M503" s="18"/>
      <c r="N503" s="18"/>
      <c r="O503" s="18"/>
      <c r="P503" s="85"/>
      <c r="Q503" s="85"/>
      <c r="R503" s="18"/>
      <c r="S503" s="18"/>
      <c r="T503" s="18"/>
      <c r="U503" s="18"/>
    </row>
    <row r="504" spans="1:21" s="5" customFormat="1" ht="16" x14ac:dyDescent="0.2">
      <c r="A504" s="17"/>
      <c r="B504" s="16"/>
      <c r="C504" s="7"/>
      <c r="D504" s="8"/>
      <c r="E504" s="9"/>
      <c r="F504" s="15"/>
      <c r="H504" s="18"/>
      <c r="I504" s="6"/>
      <c r="J504" s="12"/>
      <c r="K504" s="13"/>
      <c r="M504" s="18"/>
      <c r="N504" s="18"/>
      <c r="O504" s="18"/>
      <c r="P504" s="85"/>
      <c r="Q504" s="85"/>
      <c r="R504" s="18"/>
      <c r="S504" s="18"/>
      <c r="T504" s="18"/>
      <c r="U504" s="18"/>
    </row>
    <row r="505" spans="1:21" s="5" customFormat="1" ht="16" x14ac:dyDescent="0.2">
      <c r="A505" s="17"/>
      <c r="B505" s="16"/>
      <c r="C505" s="7"/>
      <c r="D505" s="8"/>
      <c r="E505" s="9"/>
      <c r="F505" s="15"/>
      <c r="H505" s="18"/>
      <c r="I505" s="6"/>
      <c r="J505" s="12"/>
      <c r="K505" s="13"/>
      <c r="M505" s="18"/>
      <c r="N505" s="18"/>
      <c r="O505" s="18"/>
      <c r="P505" s="85"/>
      <c r="Q505" s="85"/>
      <c r="R505" s="18"/>
      <c r="S505" s="18"/>
      <c r="T505" s="18"/>
      <c r="U505" s="18"/>
    </row>
    <row r="506" spans="1:21" s="5" customFormat="1" ht="16" x14ac:dyDescent="0.2">
      <c r="A506" s="17"/>
      <c r="B506" s="16"/>
      <c r="C506" s="7"/>
      <c r="D506" s="8"/>
      <c r="E506" s="9"/>
      <c r="F506" s="15"/>
      <c r="H506" s="18"/>
      <c r="I506" s="6"/>
      <c r="J506" s="12"/>
      <c r="K506" s="13"/>
      <c r="M506" s="18"/>
      <c r="N506" s="18"/>
      <c r="O506" s="18"/>
      <c r="P506" s="85"/>
      <c r="Q506" s="85"/>
      <c r="R506" s="18"/>
      <c r="S506" s="18"/>
      <c r="T506" s="18"/>
      <c r="U506" s="18"/>
    </row>
    <row r="507" spans="1:21" s="5" customFormat="1" ht="16" x14ac:dyDescent="0.2">
      <c r="A507" s="17"/>
      <c r="B507" s="16"/>
      <c r="C507" s="7"/>
      <c r="D507" s="8"/>
      <c r="E507" s="9"/>
      <c r="F507" s="15"/>
      <c r="H507" s="18"/>
      <c r="I507" s="6"/>
      <c r="J507" s="12"/>
      <c r="K507" s="13"/>
      <c r="M507" s="18"/>
      <c r="N507" s="18"/>
      <c r="O507" s="18"/>
      <c r="P507" s="85"/>
      <c r="Q507" s="85"/>
      <c r="R507" s="18"/>
      <c r="S507" s="18"/>
      <c r="T507" s="18"/>
      <c r="U507" s="18"/>
    </row>
    <row r="508" spans="1:21" s="5" customFormat="1" ht="16" x14ac:dyDescent="0.2">
      <c r="A508" s="17"/>
      <c r="B508" s="16"/>
      <c r="C508" s="7"/>
      <c r="D508" s="8"/>
      <c r="E508" s="9"/>
      <c r="F508" s="15"/>
      <c r="H508" s="18"/>
      <c r="I508" s="6"/>
      <c r="J508" s="12"/>
      <c r="K508" s="13"/>
      <c r="M508" s="18"/>
      <c r="N508" s="18"/>
      <c r="O508" s="18"/>
      <c r="P508" s="85"/>
      <c r="Q508" s="85"/>
      <c r="R508" s="18"/>
      <c r="S508" s="18"/>
      <c r="T508" s="18"/>
      <c r="U508" s="18"/>
    </row>
    <row r="509" spans="1:21" s="5" customFormat="1" ht="16" x14ac:dyDescent="0.2">
      <c r="A509" s="17"/>
      <c r="B509" s="16"/>
      <c r="C509" s="7"/>
      <c r="D509" s="8"/>
      <c r="E509" s="9"/>
      <c r="F509" s="15"/>
      <c r="H509" s="18"/>
      <c r="I509" s="6"/>
      <c r="J509" s="12"/>
      <c r="K509" s="13"/>
      <c r="M509" s="18"/>
      <c r="N509" s="18"/>
      <c r="O509" s="18"/>
      <c r="P509" s="85"/>
      <c r="Q509" s="85"/>
      <c r="R509" s="18"/>
      <c r="S509" s="18"/>
      <c r="T509" s="18"/>
      <c r="U509" s="18"/>
    </row>
    <row r="510" spans="1:21" s="5" customFormat="1" ht="16" x14ac:dyDescent="0.2">
      <c r="A510" s="17"/>
      <c r="B510" s="16"/>
      <c r="C510" s="7"/>
      <c r="D510" s="8"/>
      <c r="E510" s="9"/>
      <c r="F510" s="15"/>
      <c r="H510" s="18"/>
      <c r="I510" s="6"/>
      <c r="J510" s="12"/>
      <c r="K510" s="13"/>
      <c r="M510" s="18"/>
      <c r="N510" s="18"/>
      <c r="O510" s="18"/>
      <c r="P510" s="85"/>
      <c r="Q510" s="85"/>
      <c r="R510" s="18"/>
      <c r="S510" s="18"/>
      <c r="T510" s="18"/>
      <c r="U510" s="18"/>
    </row>
    <row r="511" spans="1:21" s="5" customFormat="1" ht="16" x14ac:dyDescent="0.2">
      <c r="A511" s="17"/>
      <c r="B511" s="16"/>
      <c r="C511" s="7"/>
      <c r="D511" s="8"/>
      <c r="E511" s="9"/>
      <c r="F511" s="15"/>
      <c r="H511" s="18"/>
      <c r="I511" s="6"/>
      <c r="J511" s="12"/>
      <c r="K511" s="13"/>
      <c r="M511" s="18"/>
      <c r="N511" s="18"/>
      <c r="O511" s="18"/>
      <c r="P511" s="85"/>
      <c r="Q511" s="85"/>
      <c r="R511" s="18"/>
      <c r="S511" s="18"/>
      <c r="T511" s="18"/>
      <c r="U511" s="18"/>
    </row>
    <row r="512" spans="1:21" s="5" customFormat="1" ht="16" x14ac:dyDescent="0.2">
      <c r="A512" s="17"/>
      <c r="B512" s="16"/>
      <c r="C512" s="7"/>
      <c r="D512" s="8"/>
      <c r="E512" s="9"/>
      <c r="F512" s="15"/>
      <c r="H512" s="18"/>
      <c r="I512" s="6"/>
      <c r="J512" s="12"/>
      <c r="K512" s="13"/>
      <c r="M512" s="18"/>
      <c r="N512" s="18"/>
      <c r="O512" s="18"/>
      <c r="P512" s="85"/>
      <c r="Q512" s="85"/>
      <c r="R512" s="18"/>
      <c r="S512" s="18"/>
      <c r="T512" s="18"/>
      <c r="U512" s="18"/>
    </row>
    <row r="513" spans="1:21" s="5" customFormat="1" ht="16" x14ac:dyDescent="0.2">
      <c r="A513" s="17"/>
      <c r="B513" s="16"/>
      <c r="C513" s="7"/>
      <c r="D513" s="8"/>
      <c r="E513" s="9"/>
      <c r="F513" s="15"/>
      <c r="H513" s="18"/>
      <c r="I513" s="6"/>
      <c r="J513" s="12"/>
      <c r="K513" s="13"/>
      <c r="M513" s="18"/>
      <c r="N513" s="18"/>
      <c r="O513" s="18"/>
      <c r="P513" s="85"/>
      <c r="Q513" s="85"/>
      <c r="R513" s="18"/>
      <c r="S513" s="18"/>
      <c r="T513" s="18"/>
      <c r="U513" s="18"/>
    </row>
    <row r="514" spans="1:21" s="5" customFormat="1" ht="16" x14ac:dyDescent="0.2">
      <c r="A514" s="17"/>
      <c r="B514" s="16"/>
      <c r="C514" s="7"/>
      <c r="D514" s="8"/>
      <c r="E514" s="9"/>
      <c r="F514" s="15"/>
      <c r="H514" s="18"/>
      <c r="I514" s="6"/>
      <c r="J514" s="12"/>
      <c r="K514" s="13"/>
      <c r="M514" s="18"/>
      <c r="N514" s="18"/>
      <c r="O514" s="18"/>
      <c r="P514" s="85"/>
      <c r="Q514" s="85"/>
      <c r="R514" s="18"/>
      <c r="S514" s="18"/>
      <c r="T514" s="18"/>
      <c r="U514" s="18"/>
    </row>
    <row r="515" spans="1:21" s="5" customFormat="1" ht="16" x14ac:dyDescent="0.2">
      <c r="A515" s="17"/>
      <c r="B515" s="16"/>
      <c r="C515" s="7"/>
      <c r="D515" s="8"/>
      <c r="E515" s="9"/>
      <c r="F515" s="15"/>
      <c r="H515" s="18"/>
      <c r="I515" s="6"/>
      <c r="J515" s="12"/>
      <c r="K515" s="13"/>
      <c r="M515" s="18"/>
      <c r="N515" s="18"/>
      <c r="O515" s="18"/>
      <c r="P515" s="85"/>
      <c r="Q515" s="85"/>
      <c r="R515" s="18"/>
      <c r="S515" s="18"/>
      <c r="T515" s="18"/>
      <c r="U515" s="18"/>
    </row>
    <row r="516" spans="1:21" s="5" customFormat="1" ht="16" x14ac:dyDescent="0.2">
      <c r="A516" s="17"/>
      <c r="B516" s="16"/>
      <c r="C516" s="7"/>
      <c r="D516" s="8"/>
      <c r="E516" s="9"/>
      <c r="F516" s="15"/>
      <c r="H516" s="18"/>
      <c r="I516" s="6"/>
      <c r="J516" s="12"/>
      <c r="K516" s="13"/>
      <c r="M516" s="18"/>
      <c r="N516" s="18"/>
      <c r="O516" s="18"/>
      <c r="P516" s="85"/>
      <c r="Q516" s="85"/>
      <c r="R516" s="18"/>
      <c r="S516" s="18"/>
      <c r="T516" s="18"/>
      <c r="U516" s="18"/>
    </row>
    <row r="517" spans="1:21" s="5" customFormat="1" ht="16" x14ac:dyDescent="0.2">
      <c r="A517" s="17"/>
      <c r="B517" s="16"/>
      <c r="C517" s="7"/>
      <c r="D517" s="8"/>
      <c r="E517" s="9"/>
      <c r="F517" s="15"/>
      <c r="H517" s="18"/>
      <c r="I517" s="6"/>
      <c r="J517" s="12"/>
      <c r="K517" s="13"/>
      <c r="M517" s="18"/>
      <c r="N517" s="18"/>
      <c r="O517" s="18"/>
      <c r="P517" s="85"/>
      <c r="Q517" s="85"/>
      <c r="R517" s="18"/>
      <c r="S517" s="18"/>
      <c r="T517" s="18"/>
      <c r="U517" s="18"/>
    </row>
    <row r="518" spans="1:21" s="5" customFormat="1" ht="16" x14ac:dyDescent="0.2">
      <c r="A518" s="17"/>
      <c r="B518" s="16"/>
      <c r="C518" s="7"/>
      <c r="D518" s="8"/>
      <c r="E518" s="9"/>
      <c r="F518" s="15"/>
      <c r="H518" s="18"/>
      <c r="I518" s="6"/>
      <c r="J518" s="12"/>
      <c r="K518" s="13"/>
      <c r="M518" s="18"/>
      <c r="N518" s="18"/>
      <c r="O518" s="18"/>
      <c r="P518" s="85"/>
      <c r="Q518" s="85"/>
      <c r="R518" s="18"/>
      <c r="S518" s="18"/>
      <c r="T518" s="18"/>
      <c r="U518" s="18"/>
    </row>
    <row r="519" spans="1:21" s="5" customFormat="1" ht="16" x14ac:dyDescent="0.2">
      <c r="A519" s="17"/>
      <c r="B519" s="16"/>
      <c r="C519" s="7"/>
      <c r="D519" s="8"/>
      <c r="E519" s="9"/>
      <c r="F519" s="15"/>
      <c r="H519" s="18"/>
      <c r="I519" s="6"/>
      <c r="J519" s="12"/>
      <c r="K519" s="13"/>
      <c r="M519" s="18"/>
      <c r="N519" s="18"/>
      <c r="O519" s="18"/>
      <c r="P519" s="85"/>
      <c r="Q519" s="85"/>
      <c r="R519" s="18"/>
      <c r="S519" s="18"/>
      <c r="T519" s="18"/>
      <c r="U519" s="18"/>
    </row>
    <row r="520" spans="1:21" s="5" customFormat="1" ht="16" x14ac:dyDescent="0.2">
      <c r="A520" s="17"/>
      <c r="B520" s="16"/>
      <c r="C520" s="7"/>
      <c r="D520" s="8"/>
      <c r="E520" s="9"/>
      <c r="F520" s="15"/>
      <c r="H520" s="18"/>
      <c r="I520" s="6"/>
      <c r="J520" s="12"/>
      <c r="K520" s="13"/>
      <c r="M520" s="18"/>
      <c r="N520" s="18"/>
      <c r="O520" s="18"/>
      <c r="P520" s="85"/>
      <c r="Q520" s="85"/>
      <c r="R520" s="18"/>
      <c r="S520" s="18"/>
      <c r="T520" s="18"/>
      <c r="U520" s="18"/>
    </row>
    <row r="521" spans="1:21" s="5" customFormat="1" ht="16" x14ac:dyDescent="0.2">
      <c r="A521" s="17"/>
      <c r="B521" s="16"/>
      <c r="C521" s="7"/>
      <c r="D521" s="8"/>
      <c r="E521" s="9"/>
      <c r="F521" s="15"/>
      <c r="H521" s="18"/>
      <c r="I521" s="6"/>
      <c r="J521" s="12"/>
      <c r="K521" s="13"/>
      <c r="M521" s="18"/>
      <c r="N521" s="18"/>
      <c r="O521" s="18"/>
      <c r="P521" s="85"/>
      <c r="Q521" s="85"/>
      <c r="R521" s="18"/>
      <c r="S521" s="18"/>
      <c r="T521" s="18"/>
      <c r="U521" s="18"/>
    </row>
    <row r="522" spans="1:21" s="5" customFormat="1" ht="16" x14ac:dyDescent="0.2">
      <c r="A522" s="17"/>
      <c r="B522" s="16"/>
      <c r="C522" s="7"/>
      <c r="D522" s="8"/>
      <c r="E522" s="9"/>
      <c r="F522" s="15"/>
      <c r="H522" s="18"/>
      <c r="I522" s="6"/>
      <c r="J522" s="12"/>
      <c r="K522" s="13"/>
      <c r="M522" s="18"/>
      <c r="N522" s="18"/>
      <c r="O522" s="18"/>
      <c r="P522" s="85"/>
      <c r="Q522" s="85"/>
      <c r="R522" s="18"/>
      <c r="S522" s="18"/>
      <c r="T522" s="18"/>
      <c r="U522" s="18"/>
    </row>
    <row r="523" spans="1:21" s="5" customFormat="1" ht="16" x14ac:dyDescent="0.2">
      <c r="A523" s="17"/>
      <c r="B523" s="16"/>
      <c r="C523" s="7"/>
      <c r="D523" s="8"/>
      <c r="E523" s="9"/>
      <c r="F523" s="15"/>
      <c r="H523" s="18"/>
      <c r="I523" s="6"/>
      <c r="J523" s="12"/>
      <c r="K523" s="13"/>
      <c r="M523" s="18"/>
      <c r="N523" s="18"/>
      <c r="O523" s="18"/>
      <c r="P523" s="85"/>
      <c r="Q523" s="85"/>
      <c r="R523" s="18"/>
      <c r="S523" s="18"/>
      <c r="T523" s="18"/>
      <c r="U523" s="18"/>
    </row>
    <row r="524" spans="1:21" s="5" customFormat="1" ht="16" x14ac:dyDescent="0.2">
      <c r="A524" s="17"/>
      <c r="B524" s="16"/>
      <c r="C524" s="7"/>
      <c r="D524" s="8"/>
      <c r="E524" s="9"/>
      <c r="F524" s="15"/>
      <c r="H524" s="18"/>
      <c r="I524" s="6"/>
      <c r="J524" s="12"/>
      <c r="K524" s="13"/>
      <c r="M524" s="18"/>
      <c r="N524" s="18"/>
      <c r="O524" s="18"/>
      <c r="P524" s="85"/>
      <c r="Q524" s="85"/>
      <c r="R524" s="18"/>
      <c r="S524" s="18"/>
      <c r="T524" s="18"/>
      <c r="U524" s="18"/>
    </row>
    <row r="525" spans="1:21" s="5" customFormat="1" ht="16" x14ac:dyDescent="0.2">
      <c r="A525" s="17"/>
      <c r="B525" s="16"/>
      <c r="C525" s="7"/>
      <c r="D525" s="8"/>
      <c r="E525" s="9"/>
      <c r="F525" s="15"/>
      <c r="H525" s="18"/>
      <c r="I525" s="6"/>
      <c r="J525" s="12"/>
      <c r="K525" s="13"/>
      <c r="M525" s="18"/>
      <c r="N525" s="18"/>
      <c r="O525" s="18"/>
      <c r="P525" s="85"/>
      <c r="Q525" s="85"/>
      <c r="R525" s="18"/>
      <c r="S525" s="18"/>
      <c r="T525" s="18"/>
      <c r="U525" s="18"/>
    </row>
    <row r="526" spans="1:21" s="5" customFormat="1" ht="16" x14ac:dyDescent="0.2">
      <c r="A526" s="17"/>
      <c r="B526" s="16"/>
      <c r="C526" s="7"/>
      <c r="D526" s="8"/>
      <c r="E526" s="9"/>
      <c r="F526" s="15"/>
      <c r="H526" s="18"/>
      <c r="I526" s="6"/>
      <c r="J526" s="12"/>
      <c r="K526" s="13"/>
      <c r="M526" s="18"/>
      <c r="N526" s="18"/>
      <c r="O526" s="18"/>
      <c r="P526" s="85"/>
      <c r="Q526" s="85"/>
      <c r="R526" s="18"/>
      <c r="S526" s="18"/>
      <c r="T526" s="18"/>
      <c r="U526" s="18"/>
    </row>
    <row r="527" spans="1:21" s="5" customFormat="1" ht="16" x14ac:dyDescent="0.2">
      <c r="A527" s="17"/>
      <c r="B527" s="16"/>
      <c r="C527" s="7"/>
      <c r="D527" s="8"/>
      <c r="E527" s="9"/>
      <c r="F527" s="15"/>
      <c r="H527" s="18"/>
      <c r="I527" s="6"/>
      <c r="J527" s="12"/>
      <c r="K527" s="13"/>
      <c r="M527" s="18"/>
      <c r="N527" s="18"/>
      <c r="O527" s="18"/>
      <c r="P527" s="85"/>
      <c r="Q527" s="85"/>
      <c r="R527" s="18"/>
      <c r="S527" s="18"/>
      <c r="T527" s="18"/>
      <c r="U527" s="18"/>
    </row>
    <row r="528" spans="1:21" s="5" customFormat="1" ht="16" x14ac:dyDescent="0.2">
      <c r="A528" s="17"/>
      <c r="B528" s="16"/>
      <c r="C528" s="7"/>
      <c r="D528" s="8"/>
      <c r="E528" s="9"/>
      <c r="F528" s="15"/>
      <c r="H528" s="18"/>
      <c r="I528" s="6"/>
      <c r="J528" s="12"/>
      <c r="K528" s="13"/>
      <c r="M528" s="18"/>
      <c r="N528" s="18"/>
      <c r="O528" s="18"/>
      <c r="P528" s="85"/>
      <c r="Q528" s="85"/>
      <c r="R528" s="18"/>
      <c r="S528" s="18"/>
      <c r="T528" s="18"/>
      <c r="U528" s="18"/>
    </row>
    <row r="529" spans="1:21" s="5" customFormat="1" ht="16" x14ac:dyDescent="0.2">
      <c r="A529" s="17"/>
      <c r="B529" s="16"/>
      <c r="C529" s="7"/>
      <c r="D529" s="8"/>
      <c r="E529" s="9"/>
      <c r="F529" s="15"/>
      <c r="H529" s="18"/>
      <c r="I529" s="6"/>
      <c r="J529" s="12"/>
      <c r="K529" s="13"/>
      <c r="M529" s="18"/>
      <c r="N529" s="18"/>
      <c r="O529" s="18"/>
      <c r="P529" s="85"/>
      <c r="Q529" s="85"/>
      <c r="R529" s="18"/>
      <c r="S529" s="18"/>
      <c r="T529" s="18"/>
      <c r="U529" s="18"/>
    </row>
    <row r="530" spans="1:21" s="5" customFormat="1" ht="16" x14ac:dyDescent="0.2">
      <c r="A530" s="17"/>
      <c r="B530" s="16"/>
      <c r="C530" s="7"/>
      <c r="D530" s="8"/>
      <c r="E530" s="9"/>
      <c r="F530" s="15"/>
      <c r="H530" s="18"/>
      <c r="I530" s="6"/>
      <c r="J530" s="12"/>
      <c r="K530" s="13"/>
      <c r="M530" s="18"/>
      <c r="N530" s="18"/>
      <c r="O530" s="18"/>
      <c r="P530" s="85"/>
      <c r="Q530" s="85"/>
      <c r="R530" s="18"/>
      <c r="S530" s="18"/>
      <c r="T530" s="18"/>
      <c r="U530" s="18"/>
    </row>
    <row r="531" spans="1:21" s="5" customFormat="1" ht="16" x14ac:dyDescent="0.2">
      <c r="A531" s="17"/>
      <c r="B531" s="16"/>
      <c r="C531" s="7"/>
      <c r="D531" s="8"/>
      <c r="E531" s="9"/>
      <c r="F531" s="15"/>
      <c r="H531" s="18"/>
      <c r="I531" s="6"/>
      <c r="J531" s="12"/>
      <c r="K531" s="13"/>
      <c r="M531" s="18"/>
      <c r="N531" s="18"/>
      <c r="O531" s="18"/>
      <c r="P531" s="85"/>
      <c r="Q531" s="85"/>
      <c r="R531" s="18"/>
      <c r="S531" s="18"/>
      <c r="T531" s="18"/>
      <c r="U531" s="18"/>
    </row>
    <row r="532" spans="1:21" s="5" customFormat="1" ht="16" x14ac:dyDescent="0.2">
      <c r="A532" s="17"/>
      <c r="B532" s="16"/>
      <c r="C532" s="7"/>
      <c r="D532" s="8"/>
      <c r="E532" s="9"/>
      <c r="F532" s="15"/>
      <c r="H532" s="18"/>
      <c r="I532" s="6"/>
      <c r="J532" s="12"/>
      <c r="K532" s="13"/>
      <c r="M532" s="18"/>
      <c r="N532" s="18"/>
      <c r="O532" s="18"/>
      <c r="P532" s="85"/>
      <c r="Q532" s="85"/>
      <c r="R532" s="18"/>
      <c r="S532" s="18"/>
      <c r="T532" s="18"/>
      <c r="U532" s="18"/>
    </row>
    <row r="533" spans="1:21" s="5" customFormat="1" ht="16" x14ac:dyDescent="0.2">
      <c r="A533" s="17"/>
      <c r="B533" s="16"/>
      <c r="C533" s="7"/>
      <c r="D533" s="8"/>
      <c r="E533" s="9"/>
      <c r="F533" s="15"/>
      <c r="H533" s="18"/>
      <c r="I533" s="6"/>
      <c r="J533" s="12"/>
      <c r="K533" s="13"/>
      <c r="M533" s="18"/>
      <c r="N533" s="18"/>
      <c r="O533" s="18"/>
      <c r="P533" s="85"/>
      <c r="Q533" s="85"/>
      <c r="R533" s="18"/>
      <c r="S533" s="18"/>
      <c r="T533" s="18"/>
      <c r="U533" s="18"/>
    </row>
    <row r="534" spans="1:21" s="5" customFormat="1" ht="16" x14ac:dyDescent="0.2">
      <c r="A534" s="17"/>
      <c r="B534" s="16"/>
      <c r="C534" s="7"/>
      <c r="D534" s="8"/>
      <c r="E534" s="9"/>
      <c r="F534" s="15"/>
      <c r="H534" s="18"/>
      <c r="I534" s="6"/>
      <c r="J534" s="12"/>
      <c r="K534" s="13"/>
      <c r="M534" s="18"/>
      <c r="N534" s="18"/>
      <c r="O534" s="18"/>
      <c r="P534" s="85"/>
      <c r="Q534" s="85"/>
      <c r="R534" s="18"/>
      <c r="S534" s="18"/>
      <c r="T534" s="18"/>
      <c r="U534" s="18"/>
    </row>
    <row r="535" spans="1:21" s="5" customFormat="1" ht="16" x14ac:dyDescent="0.2">
      <c r="A535" s="17"/>
      <c r="B535" s="16"/>
      <c r="C535" s="7"/>
      <c r="D535" s="8"/>
      <c r="E535" s="9"/>
      <c r="F535" s="15"/>
      <c r="H535" s="18"/>
      <c r="I535" s="6"/>
      <c r="J535" s="12"/>
      <c r="K535" s="13"/>
      <c r="M535" s="18"/>
      <c r="N535" s="18"/>
      <c r="O535" s="18"/>
      <c r="P535" s="85"/>
      <c r="Q535" s="85"/>
      <c r="R535" s="18"/>
      <c r="S535" s="18"/>
      <c r="T535" s="18"/>
      <c r="U535" s="18"/>
    </row>
    <row r="536" spans="1:21" s="5" customFormat="1" ht="16" x14ac:dyDescent="0.2">
      <c r="A536" s="17"/>
      <c r="B536" s="16"/>
      <c r="C536" s="7"/>
      <c r="D536" s="8"/>
      <c r="E536" s="9"/>
      <c r="F536" s="15"/>
      <c r="H536" s="18"/>
      <c r="I536" s="6"/>
      <c r="J536" s="12"/>
      <c r="K536" s="13"/>
      <c r="M536" s="18"/>
      <c r="N536" s="18"/>
      <c r="O536" s="18"/>
      <c r="P536" s="85"/>
      <c r="Q536" s="85"/>
      <c r="R536" s="18"/>
      <c r="S536" s="18"/>
      <c r="T536" s="18"/>
      <c r="U536" s="18"/>
    </row>
    <row r="537" spans="1:21" s="5" customFormat="1" ht="16" x14ac:dyDescent="0.2">
      <c r="A537" s="17"/>
      <c r="B537" s="16"/>
      <c r="C537" s="7"/>
      <c r="D537" s="8"/>
      <c r="E537" s="9"/>
      <c r="F537" s="15"/>
      <c r="H537" s="18"/>
      <c r="I537" s="6"/>
      <c r="J537" s="12"/>
      <c r="K537" s="13"/>
      <c r="M537" s="18"/>
      <c r="N537" s="18"/>
      <c r="O537" s="18"/>
      <c r="P537" s="85"/>
      <c r="Q537" s="85"/>
      <c r="R537" s="18"/>
      <c r="S537" s="18"/>
      <c r="T537" s="18"/>
      <c r="U537" s="18"/>
    </row>
    <row r="538" spans="1:21" s="5" customFormat="1" ht="16" x14ac:dyDescent="0.2">
      <c r="A538" s="17"/>
      <c r="B538" s="16"/>
      <c r="C538" s="7"/>
      <c r="D538" s="8"/>
      <c r="E538" s="9"/>
      <c r="F538" s="15"/>
      <c r="H538" s="18"/>
      <c r="I538" s="6"/>
      <c r="J538" s="12"/>
      <c r="K538" s="13"/>
      <c r="M538" s="18"/>
      <c r="N538" s="18"/>
      <c r="O538" s="18"/>
      <c r="P538" s="85"/>
      <c r="Q538" s="85"/>
      <c r="R538" s="18"/>
      <c r="S538" s="18"/>
      <c r="T538" s="18"/>
      <c r="U538" s="18"/>
    </row>
    <row r="539" spans="1:21" s="5" customFormat="1" ht="16" x14ac:dyDescent="0.2">
      <c r="A539" s="17"/>
      <c r="B539" s="16"/>
      <c r="C539" s="7"/>
      <c r="D539" s="8"/>
      <c r="E539" s="9"/>
      <c r="F539" s="15"/>
      <c r="H539" s="18"/>
      <c r="I539" s="6"/>
      <c r="J539" s="12"/>
      <c r="K539" s="13"/>
      <c r="M539" s="18"/>
      <c r="N539" s="18"/>
      <c r="O539" s="18"/>
      <c r="P539" s="85"/>
      <c r="Q539" s="85"/>
      <c r="R539" s="18"/>
      <c r="S539" s="18"/>
      <c r="T539" s="18"/>
      <c r="U539" s="18"/>
    </row>
    <row r="540" spans="1:21" s="5" customFormat="1" ht="16" x14ac:dyDescent="0.2">
      <c r="A540" s="17"/>
      <c r="B540" s="16"/>
      <c r="C540" s="7"/>
      <c r="D540" s="8"/>
      <c r="E540" s="9"/>
      <c r="F540" s="15"/>
      <c r="H540" s="18"/>
      <c r="I540" s="6"/>
      <c r="J540" s="12"/>
      <c r="K540" s="13"/>
      <c r="M540" s="18"/>
      <c r="N540" s="18"/>
      <c r="O540" s="18"/>
      <c r="P540" s="85"/>
      <c r="Q540" s="85"/>
      <c r="R540" s="18"/>
      <c r="S540" s="18"/>
      <c r="T540" s="18"/>
      <c r="U540" s="18"/>
    </row>
    <row r="541" spans="1:21" s="5" customFormat="1" ht="16" x14ac:dyDescent="0.2">
      <c r="A541" s="17"/>
      <c r="B541" s="16"/>
      <c r="C541" s="7"/>
      <c r="D541" s="8"/>
      <c r="E541" s="9"/>
      <c r="F541" s="15"/>
      <c r="H541" s="18"/>
      <c r="I541" s="6"/>
      <c r="J541" s="12"/>
      <c r="K541" s="13"/>
      <c r="M541" s="18"/>
      <c r="N541" s="18"/>
      <c r="O541" s="18"/>
      <c r="P541" s="85"/>
      <c r="Q541" s="85"/>
      <c r="R541" s="18"/>
      <c r="S541" s="18"/>
      <c r="T541" s="18"/>
      <c r="U541" s="18"/>
    </row>
    <row r="542" spans="1:21" s="5" customFormat="1" ht="16" x14ac:dyDescent="0.2">
      <c r="A542" s="17"/>
      <c r="B542" s="16"/>
      <c r="C542" s="7"/>
      <c r="D542" s="8"/>
      <c r="E542" s="9"/>
      <c r="F542" s="15"/>
      <c r="H542" s="18"/>
      <c r="I542" s="6"/>
      <c r="J542" s="12"/>
      <c r="K542" s="13"/>
      <c r="M542" s="18"/>
      <c r="N542" s="18"/>
      <c r="O542" s="18"/>
      <c r="P542" s="85"/>
      <c r="Q542" s="85"/>
      <c r="R542" s="18"/>
      <c r="S542" s="18"/>
      <c r="T542" s="18"/>
      <c r="U542" s="18"/>
    </row>
    <row r="543" spans="1:21" s="5" customFormat="1" ht="16" x14ac:dyDescent="0.2">
      <c r="A543" s="17"/>
      <c r="B543" s="16"/>
      <c r="C543" s="7"/>
      <c r="D543" s="8"/>
      <c r="E543" s="9"/>
      <c r="F543" s="15"/>
      <c r="H543" s="18"/>
      <c r="I543" s="6"/>
      <c r="J543" s="12"/>
      <c r="K543" s="13"/>
      <c r="M543" s="18"/>
      <c r="N543" s="18"/>
      <c r="O543" s="18"/>
      <c r="P543" s="85"/>
      <c r="Q543" s="85"/>
      <c r="R543" s="18"/>
      <c r="S543" s="18"/>
      <c r="T543" s="18"/>
      <c r="U543" s="18"/>
    </row>
    <row r="544" spans="1:21" s="5" customFormat="1" ht="16" x14ac:dyDescent="0.2">
      <c r="A544" s="17"/>
      <c r="B544" s="16"/>
      <c r="C544" s="7"/>
      <c r="D544" s="8"/>
      <c r="E544" s="9"/>
      <c r="F544" s="15"/>
      <c r="H544" s="18"/>
      <c r="I544" s="6"/>
      <c r="J544" s="12"/>
      <c r="K544" s="13"/>
      <c r="M544" s="18"/>
      <c r="N544" s="18"/>
      <c r="O544" s="18"/>
      <c r="P544" s="85"/>
      <c r="Q544" s="85"/>
      <c r="R544" s="18"/>
      <c r="S544" s="18"/>
      <c r="T544" s="18"/>
      <c r="U544" s="18"/>
    </row>
    <row r="545" spans="1:21" s="5" customFormat="1" ht="16" x14ac:dyDescent="0.2">
      <c r="A545" s="17"/>
      <c r="B545" s="16"/>
      <c r="C545" s="7"/>
      <c r="D545" s="8"/>
      <c r="E545" s="9"/>
      <c r="F545" s="15"/>
      <c r="H545" s="18"/>
      <c r="I545" s="6"/>
      <c r="J545" s="12"/>
      <c r="K545" s="13"/>
      <c r="M545" s="18"/>
      <c r="N545" s="18"/>
      <c r="O545" s="18"/>
      <c r="P545" s="85"/>
      <c r="Q545" s="85"/>
      <c r="R545" s="18"/>
      <c r="S545" s="18"/>
      <c r="T545" s="18"/>
      <c r="U545" s="18"/>
    </row>
    <row r="546" spans="1:21" s="5" customFormat="1" ht="16" x14ac:dyDescent="0.2">
      <c r="A546" s="17"/>
      <c r="B546" s="16"/>
      <c r="C546" s="7"/>
      <c r="D546" s="8"/>
      <c r="E546" s="9"/>
      <c r="F546" s="15"/>
      <c r="H546" s="18"/>
      <c r="I546" s="6"/>
      <c r="J546" s="12"/>
      <c r="K546" s="13"/>
      <c r="M546" s="18"/>
      <c r="N546" s="18"/>
      <c r="O546" s="18"/>
      <c r="P546" s="85"/>
      <c r="Q546" s="85"/>
      <c r="R546" s="18"/>
      <c r="S546" s="18"/>
      <c r="T546" s="18"/>
      <c r="U546" s="18"/>
    </row>
    <row r="547" spans="1:21" s="5" customFormat="1" ht="16" x14ac:dyDescent="0.2">
      <c r="A547" s="17"/>
      <c r="B547" s="16"/>
      <c r="C547" s="7"/>
      <c r="D547" s="8"/>
      <c r="E547" s="9"/>
      <c r="F547" s="15"/>
      <c r="H547" s="18"/>
      <c r="I547" s="6"/>
      <c r="J547" s="12"/>
      <c r="K547" s="13"/>
      <c r="M547" s="18"/>
      <c r="N547" s="18"/>
      <c r="O547" s="18"/>
      <c r="P547" s="85"/>
      <c r="Q547" s="85"/>
      <c r="R547" s="18"/>
      <c r="S547" s="18"/>
      <c r="T547" s="18"/>
      <c r="U547" s="18"/>
    </row>
    <row r="548" spans="1:21" s="5" customFormat="1" ht="16" x14ac:dyDescent="0.2">
      <c r="A548" s="17"/>
      <c r="B548" s="16"/>
      <c r="C548" s="7"/>
      <c r="D548" s="8"/>
      <c r="E548" s="9"/>
      <c r="F548" s="15"/>
      <c r="H548" s="18"/>
      <c r="I548" s="6"/>
      <c r="J548" s="12"/>
      <c r="K548" s="13"/>
      <c r="M548" s="18"/>
      <c r="N548" s="18"/>
      <c r="O548" s="18"/>
      <c r="P548" s="85"/>
      <c r="Q548" s="85"/>
      <c r="R548" s="18"/>
      <c r="S548" s="18"/>
      <c r="T548" s="18"/>
      <c r="U548" s="18"/>
    </row>
    <row r="549" spans="1:21" s="5" customFormat="1" ht="16" x14ac:dyDescent="0.2">
      <c r="A549" s="17"/>
      <c r="B549" s="16"/>
      <c r="C549" s="7"/>
      <c r="D549" s="8"/>
      <c r="E549" s="9"/>
      <c r="F549" s="15"/>
      <c r="H549" s="18"/>
      <c r="I549" s="6"/>
      <c r="J549" s="12"/>
      <c r="K549" s="13"/>
      <c r="M549" s="18"/>
      <c r="N549" s="18"/>
      <c r="O549" s="18"/>
      <c r="P549" s="85"/>
      <c r="Q549" s="85"/>
      <c r="R549" s="18"/>
      <c r="S549" s="18"/>
      <c r="T549" s="18"/>
      <c r="U549" s="18"/>
    </row>
    <row r="550" spans="1:21" s="5" customFormat="1" ht="16" x14ac:dyDescent="0.2">
      <c r="A550" s="17"/>
      <c r="B550" s="16"/>
      <c r="C550" s="7"/>
      <c r="D550" s="8"/>
      <c r="E550" s="9"/>
      <c r="F550" s="15"/>
      <c r="H550" s="18"/>
      <c r="I550" s="6"/>
      <c r="J550" s="12"/>
      <c r="K550" s="13"/>
      <c r="M550" s="18"/>
      <c r="N550" s="18"/>
      <c r="O550" s="18"/>
      <c r="P550" s="85"/>
      <c r="Q550" s="85"/>
      <c r="R550" s="18"/>
      <c r="S550" s="18"/>
      <c r="T550" s="18"/>
      <c r="U550" s="18"/>
    </row>
    <row r="551" spans="1:21" s="5" customFormat="1" ht="16" x14ac:dyDescent="0.2">
      <c r="A551" s="17"/>
      <c r="B551" s="16"/>
      <c r="C551" s="7"/>
      <c r="D551" s="8"/>
      <c r="E551" s="9"/>
      <c r="F551" s="15"/>
      <c r="H551" s="18"/>
      <c r="I551" s="6"/>
      <c r="J551" s="12"/>
      <c r="K551" s="13"/>
      <c r="M551" s="18"/>
      <c r="N551" s="18"/>
      <c r="O551" s="18"/>
      <c r="P551" s="85"/>
      <c r="Q551" s="85"/>
      <c r="R551" s="18"/>
      <c r="S551" s="18"/>
      <c r="T551" s="18"/>
      <c r="U551" s="18"/>
    </row>
    <row r="552" spans="1:21" s="5" customFormat="1" ht="16" x14ac:dyDescent="0.2">
      <c r="A552" s="17"/>
      <c r="B552" s="16"/>
      <c r="C552" s="7"/>
      <c r="D552" s="8"/>
      <c r="E552" s="9"/>
      <c r="F552" s="15"/>
      <c r="H552" s="18"/>
      <c r="I552" s="6"/>
      <c r="J552" s="12"/>
      <c r="K552" s="13"/>
      <c r="M552" s="18"/>
      <c r="N552" s="18"/>
      <c r="O552" s="18"/>
      <c r="P552" s="85"/>
      <c r="Q552" s="85"/>
      <c r="R552" s="18"/>
      <c r="S552" s="18"/>
      <c r="T552" s="18"/>
      <c r="U552" s="18"/>
    </row>
    <row r="553" spans="1:21" s="5" customFormat="1" ht="16" x14ac:dyDescent="0.2">
      <c r="A553" s="17"/>
      <c r="B553" s="16"/>
      <c r="C553" s="7"/>
      <c r="D553" s="8"/>
      <c r="E553" s="9"/>
      <c r="F553" s="15"/>
      <c r="H553" s="18"/>
      <c r="I553" s="6"/>
      <c r="J553" s="12"/>
      <c r="K553" s="13"/>
      <c r="M553" s="18"/>
      <c r="N553" s="18"/>
      <c r="O553" s="18"/>
      <c r="P553" s="85"/>
      <c r="Q553" s="85"/>
      <c r="R553" s="18"/>
      <c r="S553" s="18"/>
      <c r="T553" s="18"/>
      <c r="U553" s="18"/>
    </row>
    <row r="554" spans="1:21" s="5" customFormat="1" ht="16" x14ac:dyDescent="0.2">
      <c r="A554" s="17"/>
      <c r="B554" s="16"/>
      <c r="C554" s="7"/>
      <c r="D554" s="8"/>
      <c r="E554" s="9"/>
      <c r="F554" s="15"/>
      <c r="H554" s="18"/>
      <c r="I554" s="6"/>
      <c r="J554" s="12"/>
      <c r="K554" s="13"/>
      <c r="M554" s="18"/>
      <c r="N554" s="18"/>
      <c r="O554" s="18"/>
      <c r="P554" s="85"/>
      <c r="Q554" s="85"/>
      <c r="R554" s="18"/>
      <c r="S554" s="18"/>
      <c r="T554" s="18"/>
      <c r="U554" s="18"/>
    </row>
    <row r="555" spans="1:21" s="5" customFormat="1" ht="16" x14ac:dyDescent="0.2">
      <c r="A555" s="17"/>
      <c r="B555" s="16"/>
      <c r="C555" s="7"/>
      <c r="D555" s="8"/>
      <c r="E555" s="9"/>
      <c r="F555" s="15"/>
      <c r="H555" s="18"/>
      <c r="I555" s="6"/>
      <c r="J555" s="12"/>
      <c r="K555" s="13"/>
      <c r="M555" s="18"/>
      <c r="N555" s="18"/>
      <c r="O555" s="18"/>
      <c r="P555" s="85"/>
      <c r="Q555" s="85"/>
      <c r="R555" s="18"/>
      <c r="S555" s="18"/>
      <c r="T555" s="18"/>
      <c r="U555" s="18"/>
    </row>
    <row r="556" spans="1:21" s="5" customFormat="1" ht="16" x14ac:dyDescent="0.2">
      <c r="A556" s="17"/>
      <c r="B556" s="16"/>
      <c r="C556" s="7"/>
      <c r="D556" s="8"/>
      <c r="E556" s="9"/>
      <c r="F556" s="15"/>
      <c r="H556" s="18"/>
      <c r="I556" s="6"/>
      <c r="J556" s="12"/>
      <c r="K556" s="13"/>
      <c r="M556" s="18"/>
      <c r="N556" s="18"/>
      <c r="O556" s="18"/>
      <c r="P556" s="85"/>
      <c r="Q556" s="85"/>
      <c r="R556" s="18"/>
      <c r="S556" s="18"/>
      <c r="T556" s="18"/>
      <c r="U556" s="18"/>
    </row>
    <row r="557" spans="1:21" s="5" customFormat="1" ht="16" x14ac:dyDescent="0.2">
      <c r="A557" s="17"/>
      <c r="B557" s="16"/>
      <c r="C557" s="7"/>
      <c r="D557" s="8"/>
      <c r="E557" s="9"/>
      <c r="F557" s="15"/>
      <c r="H557" s="18"/>
      <c r="I557" s="6"/>
      <c r="J557" s="12"/>
      <c r="K557" s="13"/>
      <c r="M557" s="18"/>
      <c r="N557" s="18"/>
      <c r="O557" s="18"/>
      <c r="P557" s="85"/>
      <c r="Q557" s="85"/>
      <c r="R557" s="18"/>
      <c r="S557" s="18"/>
      <c r="T557" s="18"/>
      <c r="U557" s="18"/>
    </row>
    <row r="558" spans="1:21" s="5" customFormat="1" ht="16" x14ac:dyDescent="0.2">
      <c r="A558" s="17"/>
      <c r="B558" s="16"/>
      <c r="C558" s="7"/>
      <c r="D558" s="8"/>
      <c r="E558" s="9"/>
      <c r="F558" s="15"/>
      <c r="H558" s="18"/>
      <c r="I558" s="6"/>
      <c r="J558" s="12"/>
      <c r="K558" s="13"/>
      <c r="M558" s="18"/>
      <c r="N558" s="18"/>
      <c r="O558" s="18"/>
      <c r="P558" s="85"/>
      <c r="Q558" s="85"/>
      <c r="R558" s="18"/>
      <c r="S558" s="18"/>
      <c r="T558" s="18"/>
      <c r="U558" s="18"/>
    </row>
    <row r="559" spans="1:21" s="5" customFormat="1" ht="16" x14ac:dyDescent="0.2">
      <c r="A559" s="17"/>
      <c r="B559" s="16"/>
      <c r="C559" s="7"/>
      <c r="D559" s="8"/>
      <c r="E559" s="9"/>
      <c r="F559" s="15"/>
      <c r="H559" s="18"/>
      <c r="I559" s="6"/>
      <c r="J559" s="12"/>
      <c r="K559" s="13"/>
      <c r="M559" s="18"/>
      <c r="N559" s="18"/>
      <c r="O559" s="18"/>
      <c r="P559" s="85"/>
      <c r="Q559" s="85"/>
      <c r="R559" s="18"/>
      <c r="S559" s="18"/>
      <c r="T559" s="18"/>
      <c r="U559" s="18"/>
    </row>
    <row r="560" spans="1:21" s="5" customFormat="1" ht="16" x14ac:dyDescent="0.2">
      <c r="A560" s="17"/>
      <c r="B560" s="16"/>
      <c r="C560" s="7"/>
      <c r="D560" s="8"/>
      <c r="E560" s="9"/>
      <c r="F560" s="15"/>
      <c r="H560" s="18"/>
      <c r="I560" s="6"/>
      <c r="J560" s="12"/>
      <c r="K560" s="13"/>
      <c r="M560" s="18"/>
      <c r="N560" s="18"/>
      <c r="O560" s="18"/>
      <c r="P560" s="85"/>
      <c r="Q560" s="85"/>
      <c r="R560" s="18"/>
      <c r="S560" s="18"/>
      <c r="T560" s="18"/>
      <c r="U560" s="18"/>
    </row>
    <row r="561" spans="1:21" s="5" customFormat="1" ht="16" x14ac:dyDescent="0.2">
      <c r="A561" s="17"/>
      <c r="B561" s="16"/>
      <c r="C561" s="7"/>
      <c r="D561" s="8"/>
      <c r="E561" s="9"/>
      <c r="F561" s="15"/>
      <c r="H561" s="18"/>
      <c r="I561" s="6"/>
      <c r="J561" s="12"/>
      <c r="K561" s="13"/>
      <c r="M561" s="18"/>
      <c r="N561" s="18"/>
      <c r="O561" s="18"/>
      <c r="P561" s="85"/>
      <c r="Q561" s="85"/>
      <c r="R561" s="18"/>
      <c r="S561" s="18"/>
      <c r="T561" s="18"/>
      <c r="U561" s="18"/>
    </row>
    <row r="562" spans="1:21" s="5" customFormat="1" ht="16" x14ac:dyDescent="0.2">
      <c r="A562" s="17"/>
      <c r="B562" s="16"/>
      <c r="C562" s="7"/>
      <c r="D562" s="8"/>
      <c r="E562" s="9"/>
      <c r="F562" s="15"/>
      <c r="H562" s="18"/>
      <c r="I562" s="6"/>
      <c r="J562" s="12"/>
      <c r="K562" s="13"/>
      <c r="M562" s="18"/>
      <c r="N562" s="18"/>
      <c r="O562" s="18"/>
      <c r="P562" s="85"/>
      <c r="Q562" s="85"/>
      <c r="R562" s="18"/>
      <c r="S562" s="18"/>
      <c r="T562" s="18"/>
      <c r="U562" s="18"/>
    </row>
    <row r="563" spans="1:21" s="5" customFormat="1" ht="16" x14ac:dyDescent="0.2">
      <c r="A563" s="17"/>
      <c r="B563" s="16"/>
      <c r="C563" s="7"/>
      <c r="D563" s="8"/>
      <c r="E563" s="9"/>
      <c r="F563" s="15"/>
      <c r="H563" s="18"/>
      <c r="I563" s="6"/>
      <c r="J563" s="12"/>
      <c r="K563" s="13"/>
      <c r="M563" s="18"/>
      <c r="N563" s="18"/>
      <c r="O563" s="18"/>
      <c r="P563" s="85"/>
      <c r="Q563" s="85"/>
      <c r="R563" s="18"/>
      <c r="S563" s="18"/>
      <c r="T563" s="18"/>
      <c r="U563" s="18"/>
    </row>
    <row r="564" spans="1:21" s="5" customFormat="1" ht="16" x14ac:dyDescent="0.2">
      <c r="A564" s="17"/>
      <c r="B564" s="16"/>
      <c r="C564" s="7"/>
      <c r="D564" s="8"/>
      <c r="E564" s="9"/>
      <c r="F564" s="15"/>
      <c r="H564" s="18"/>
      <c r="I564" s="6"/>
      <c r="J564" s="12"/>
      <c r="K564" s="13"/>
      <c r="M564" s="18"/>
      <c r="N564" s="18"/>
      <c r="O564" s="18"/>
      <c r="P564" s="85"/>
      <c r="Q564" s="85"/>
      <c r="R564" s="18"/>
      <c r="S564" s="18"/>
      <c r="T564" s="18"/>
      <c r="U564" s="18"/>
    </row>
    <row r="565" spans="1:21" s="5" customFormat="1" ht="16" x14ac:dyDescent="0.2">
      <c r="A565" s="17"/>
      <c r="B565" s="16"/>
      <c r="C565" s="7"/>
      <c r="D565" s="8"/>
      <c r="E565" s="9"/>
      <c r="F565" s="15"/>
      <c r="H565" s="18"/>
      <c r="I565" s="6"/>
      <c r="J565" s="12"/>
      <c r="K565" s="13"/>
      <c r="M565" s="18"/>
      <c r="N565" s="18"/>
      <c r="O565" s="18"/>
      <c r="P565" s="85"/>
      <c r="Q565" s="85"/>
      <c r="R565" s="18"/>
      <c r="S565" s="18"/>
      <c r="T565" s="18"/>
      <c r="U565" s="18"/>
    </row>
    <row r="566" spans="1:21" s="5" customFormat="1" ht="16" x14ac:dyDescent="0.2">
      <c r="A566" s="17"/>
      <c r="B566" s="16"/>
      <c r="C566" s="7"/>
      <c r="D566" s="8"/>
      <c r="E566" s="9"/>
      <c r="F566" s="15"/>
      <c r="H566" s="18"/>
      <c r="I566" s="6"/>
      <c r="J566" s="12"/>
      <c r="K566" s="13"/>
      <c r="M566" s="18"/>
      <c r="N566" s="18"/>
      <c r="O566" s="18"/>
      <c r="P566" s="85"/>
      <c r="Q566" s="85"/>
      <c r="R566" s="18"/>
      <c r="S566" s="18"/>
      <c r="T566" s="18"/>
      <c r="U566" s="18"/>
    </row>
    <row r="567" spans="1:21" s="5" customFormat="1" ht="16" x14ac:dyDescent="0.2">
      <c r="A567" s="17"/>
      <c r="B567" s="16"/>
      <c r="C567" s="7"/>
      <c r="D567" s="8"/>
      <c r="E567" s="9"/>
      <c r="F567" s="15"/>
      <c r="H567" s="18"/>
      <c r="I567" s="6"/>
      <c r="J567" s="12"/>
      <c r="K567" s="13"/>
      <c r="M567" s="18"/>
      <c r="N567" s="18"/>
      <c r="O567" s="18"/>
      <c r="P567" s="85"/>
      <c r="Q567" s="85"/>
      <c r="R567" s="18"/>
      <c r="S567" s="18"/>
      <c r="T567" s="18"/>
      <c r="U567" s="18"/>
    </row>
    <row r="568" spans="1:21" s="5" customFormat="1" ht="16" x14ac:dyDescent="0.2">
      <c r="A568" s="17"/>
      <c r="B568" s="16"/>
      <c r="C568" s="7"/>
      <c r="D568" s="8"/>
      <c r="E568" s="9"/>
      <c r="F568" s="15"/>
      <c r="H568" s="18"/>
      <c r="I568" s="6"/>
      <c r="J568" s="12"/>
      <c r="K568" s="13"/>
      <c r="M568" s="18"/>
      <c r="N568" s="18"/>
      <c r="O568" s="18"/>
      <c r="P568" s="85"/>
      <c r="Q568" s="85"/>
      <c r="R568" s="18"/>
      <c r="S568" s="18"/>
      <c r="T568" s="18"/>
      <c r="U568" s="18"/>
    </row>
    <row r="569" spans="1:21" s="5" customFormat="1" ht="16" x14ac:dyDescent="0.2">
      <c r="A569" s="17"/>
      <c r="B569" s="16"/>
      <c r="C569" s="7"/>
      <c r="D569" s="8"/>
      <c r="E569" s="9"/>
      <c r="F569" s="15"/>
      <c r="H569" s="18"/>
      <c r="I569" s="6"/>
      <c r="J569" s="12"/>
      <c r="K569" s="13"/>
      <c r="M569" s="18"/>
      <c r="N569" s="18"/>
      <c r="O569" s="18"/>
      <c r="P569" s="85"/>
      <c r="Q569" s="85"/>
      <c r="R569" s="18"/>
      <c r="S569" s="18"/>
      <c r="T569" s="18"/>
      <c r="U569" s="18"/>
    </row>
    <row r="570" spans="1:21" s="5" customFormat="1" ht="16" x14ac:dyDescent="0.2">
      <c r="A570" s="17"/>
      <c r="B570" s="16"/>
      <c r="C570" s="7"/>
      <c r="D570" s="8"/>
      <c r="E570" s="9"/>
      <c r="F570" s="15"/>
      <c r="H570" s="18"/>
      <c r="I570" s="6"/>
      <c r="J570" s="12"/>
      <c r="K570" s="13"/>
      <c r="M570" s="18"/>
      <c r="N570" s="18"/>
      <c r="O570" s="18"/>
      <c r="P570" s="85"/>
      <c r="Q570" s="85"/>
      <c r="R570" s="18"/>
      <c r="S570" s="18"/>
      <c r="T570" s="18"/>
      <c r="U570" s="18"/>
    </row>
    <row r="571" spans="1:21" s="5" customFormat="1" ht="16" x14ac:dyDescent="0.2">
      <c r="A571" s="17"/>
      <c r="B571" s="16"/>
      <c r="C571" s="7"/>
      <c r="D571" s="8"/>
      <c r="E571" s="9"/>
      <c r="F571" s="15"/>
      <c r="H571" s="18"/>
      <c r="I571" s="6"/>
      <c r="J571" s="12"/>
      <c r="K571" s="13"/>
      <c r="M571" s="18"/>
      <c r="N571" s="18"/>
      <c r="O571" s="18"/>
      <c r="P571" s="85"/>
      <c r="Q571" s="85"/>
      <c r="R571" s="18"/>
      <c r="S571" s="18"/>
      <c r="T571" s="18"/>
      <c r="U571" s="18"/>
    </row>
    <row r="572" spans="1:21" s="5" customFormat="1" ht="16" x14ac:dyDescent="0.2">
      <c r="A572" s="17"/>
      <c r="B572" s="16"/>
      <c r="C572" s="7"/>
      <c r="D572" s="8"/>
      <c r="E572" s="9"/>
      <c r="F572" s="15"/>
      <c r="H572" s="18"/>
      <c r="I572" s="6"/>
      <c r="J572" s="12"/>
      <c r="K572" s="13"/>
      <c r="M572" s="18"/>
      <c r="N572" s="18"/>
      <c r="O572" s="18"/>
      <c r="P572" s="85"/>
      <c r="Q572" s="85"/>
      <c r="R572" s="18"/>
      <c r="S572" s="18"/>
      <c r="T572" s="18"/>
      <c r="U572" s="18"/>
    </row>
    <row r="573" spans="1:21" s="5" customFormat="1" ht="16" x14ac:dyDescent="0.2">
      <c r="A573" s="17"/>
      <c r="B573" s="16"/>
      <c r="C573" s="7"/>
      <c r="D573" s="8"/>
      <c r="E573" s="9"/>
      <c r="F573" s="15"/>
      <c r="H573" s="18"/>
      <c r="I573" s="6"/>
      <c r="J573" s="12"/>
      <c r="K573" s="13"/>
      <c r="M573" s="18"/>
      <c r="N573" s="18"/>
      <c r="O573" s="18"/>
      <c r="P573" s="85"/>
      <c r="Q573" s="85"/>
      <c r="R573" s="18"/>
      <c r="S573" s="18"/>
      <c r="T573" s="18"/>
      <c r="U573" s="18"/>
    </row>
    <row r="574" spans="1:21" s="5" customFormat="1" ht="16" x14ac:dyDescent="0.2">
      <c r="A574" s="17"/>
      <c r="B574" s="16"/>
      <c r="C574" s="7"/>
      <c r="D574" s="8"/>
      <c r="E574" s="9"/>
      <c r="F574" s="15"/>
      <c r="H574" s="18"/>
      <c r="I574" s="6"/>
      <c r="J574" s="12"/>
      <c r="K574" s="13"/>
      <c r="M574" s="18"/>
      <c r="N574" s="18"/>
      <c r="O574" s="18"/>
      <c r="P574" s="85"/>
      <c r="Q574" s="85"/>
      <c r="R574" s="18"/>
      <c r="S574" s="18"/>
      <c r="T574" s="18"/>
      <c r="U574" s="18"/>
    </row>
    <row r="575" spans="1:21" s="5" customFormat="1" ht="16" x14ac:dyDescent="0.2">
      <c r="A575" s="17"/>
      <c r="B575" s="16"/>
      <c r="C575" s="7"/>
      <c r="D575" s="8"/>
      <c r="E575" s="9"/>
      <c r="F575" s="15"/>
      <c r="H575" s="18"/>
      <c r="I575" s="6"/>
      <c r="J575" s="12"/>
      <c r="K575" s="13"/>
      <c r="M575" s="18"/>
      <c r="N575" s="18"/>
      <c r="O575" s="18"/>
      <c r="P575" s="85"/>
      <c r="Q575" s="85"/>
      <c r="R575" s="18"/>
      <c r="S575" s="18"/>
      <c r="T575" s="18"/>
      <c r="U575" s="18"/>
    </row>
    <row r="576" spans="1:21" s="5" customFormat="1" ht="16" x14ac:dyDescent="0.2">
      <c r="A576" s="17"/>
      <c r="B576" s="16"/>
      <c r="C576" s="7"/>
      <c r="D576" s="8"/>
      <c r="E576" s="9"/>
      <c r="F576" s="15"/>
      <c r="H576" s="18"/>
      <c r="I576" s="6"/>
      <c r="J576" s="12"/>
      <c r="K576" s="13"/>
      <c r="M576" s="18"/>
      <c r="N576" s="18"/>
      <c r="O576" s="18"/>
      <c r="P576" s="85"/>
      <c r="Q576" s="85"/>
      <c r="R576" s="18"/>
      <c r="S576" s="18"/>
      <c r="T576" s="18"/>
      <c r="U576" s="18"/>
    </row>
    <row r="577" spans="1:21" s="5" customFormat="1" ht="16" x14ac:dyDescent="0.2">
      <c r="A577" s="17"/>
      <c r="B577" s="16"/>
      <c r="C577" s="7"/>
      <c r="D577" s="8"/>
      <c r="E577" s="9"/>
      <c r="F577" s="15"/>
      <c r="H577" s="18"/>
      <c r="I577" s="6"/>
      <c r="J577" s="12"/>
      <c r="K577" s="13"/>
      <c r="M577" s="18"/>
      <c r="N577" s="18"/>
      <c r="O577" s="18"/>
      <c r="P577" s="85"/>
      <c r="Q577" s="85"/>
      <c r="R577" s="18"/>
      <c r="S577" s="18"/>
      <c r="T577" s="18"/>
      <c r="U577" s="18"/>
    </row>
    <row r="578" spans="1:21" s="5" customFormat="1" ht="16" x14ac:dyDescent="0.2">
      <c r="A578" s="17"/>
      <c r="B578" s="16"/>
      <c r="C578" s="7"/>
      <c r="D578" s="8"/>
      <c r="E578" s="9"/>
      <c r="F578" s="15"/>
      <c r="H578" s="18"/>
      <c r="I578" s="6"/>
      <c r="J578" s="12"/>
      <c r="K578" s="13"/>
      <c r="M578" s="18"/>
      <c r="N578" s="18"/>
      <c r="O578" s="18"/>
      <c r="P578" s="85"/>
      <c r="Q578" s="85"/>
      <c r="R578" s="18"/>
      <c r="S578" s="18"/>
      <c r="T578" s="18"/>
      <c r="U578" s="18"/>
    </row>
    <row r="579" spans="1:21" s="5" customFormat="1" ht="16" x14ac:dyDescent="0.2">
      <c r="A579" s="17"/>
      <c r="B579" s="16"/>
      <c r="C579" s="7"/>
      <c r="D579" s="8"/>
      <c r="E579" s="9"/>
      <c r="F579" s="15"/>
      <c r="H579" s="18"/>
      <c r="I579" s="6"/>
      <c r="J579" s="12"/>
      <c r="K579" s="13"/>
      <c r="M579" s="18"/>
      <c r="N579" s="18"/>
      <c r="O579" s="18"/>
      <c r="P579" s="85"/>
      <c r="Q579" s="85"/>
      <c r="R579" s="18"/>
      <c r="S579" s="18"/>
      <c r="T579" s="18"/>
      <c r="U579" s="18"/>
    </row>
    <row r="580" spans="1:21" s="5" customFormat="1" ht="16" x14ac:dyDescent="0.2">
      <c r="A580" s="17"/>
      <c r="B580" s="16"/>
      <c r="C580" s="7"/>
      <c r="D580" s="8"/>
      <c r="E580" s="9"/>
      <c r="F580" s="15"/>
      <c r="H580" s="18"/>
      <c r="I580" s="6"/>
      <c r="J580" s="12"/>
      <c r="K580" s="13"/>
      <c r="M580" s="18"/>
      <c r="N580" s="18"/>
      <c r="O580" s="18"/>
      <c r="P580" s="85"/>
      <c r="Q580" s="85"/>
      <c r="R580" s="18"/>
      <c r="S580" s="18"/>
      <c r="T580" s="18"/>
      <c r="U580" s="18"/>
    </row>
    <row r="581" spans="1:21" s="5" customFormat="1" ht="16" x14ac:dyDescent="0.2">
      <c r="A581" s="17"/>
      <c r="B581" s="16"/>
      <c r="C581" s="7"/>
      <c r="D581" s="8"/>
      <c r="E581" s="9"/>
      <c r="F581" s="15"/>
      <c r="H581" s="18"/>
      <c r="I581" s="6"/>
      <c r="J581" s="12"/>
      <c r="K581" s="13"/>
      <c r="M581" s="18"/>
      <c r="N581" s="18"/>
      <c r="O581" s="18"/>
      <c r="P581" s="85"/>
      <c r="Q581" s="85"/>
      <c r="R581" s="18"/>
      <c r="S581" s="18"/>
      <c r="T581" s="18"/>
      <c r="U581" s="18"/>
    </row>
    <row r="582" spans="1:21" s="5" customFormat="1" ht="16" x14ac:dyDescent="0.2">
      <c r="A582" s="17"/>
      <c r="B582" s="16"/>
      <c r="C582" s="7"/>
      <c r="D582" s="8"/>
      <c r="E582" s="9"/>
      <c r="F582" s="15"/>
      <c r="H582" s="18"/>
      <c r="I582" s="6"/>
      <c r="J582" s="12"/>
      <c r="K582" s="13"/>
      <c r="M582" s="18"/>
      <c r="N582" s="18"/>
      <c r="O582" s="18"/>
      <c r="P582" s="85"/>
      <c r="Q582" s="85"/>
      <c r="R582" s="18"/>
      <c r="S582" s="18"/>
      <c r="T582" s="18"/>
      <c r="U582" s="18"/>
    </row>
    <row r="583" spans="1:21" s="5" customFormat="1" ht="16" x14ac:dyDescent="0.2">
      <c r="A583" s="17"/>
      <c r="B583" s="16"/>
      <c r="C583" s="7"/>
      <c r="D583" s="8"/>
      <c r="E583" s="9"/>
      <c r="F583" s="15"/>
      <c r="H583" s="18"/>
      <c r="I583" s="6"/>
      <c r="J583" s="12"/>
      <c r="K583" s="13"/>
      <c r="M583" s="18"/>
      <c r="N583" s="18"/>
      <c r="O583" s="18"/>
      <c r="P583" s="85"/>
      <c r="Q583" s="85"/>
      <c r="R583" s="18"/>
      <c r="S583" s="18"/>
      <c r="T583" s="18"/>
      <c r="U583" s="18"/>
    </row>
    <row r="584" spans="1:21" s="5" customFormat="1" ht="16" x14ac:dyDescent="0.2">
      <c r="A584" s="17"/>
      <c r="B584" s="16"/>
      <c r="C584" s="7"/>
      <c r="D584" s="8"/>
      <c r="E584" s="9"/>
      <c r="F584" s="15"/>
      <c r="H584" s="18"/>
      <c r="I584" s="6"/>
      <c r="J584" s="12"/>
      <c r="K584" s="13"/>
      <c r="M584" s="18"/>
      <c r="N584" s="18"/>
      <c r="O584" s="18"/>
      <c r="P584" s="85"/>
      <c r="Q584" s="85"/>
      <c r="R584" s="18"/>
      <c r="S584" s="18"/>
      <c r="T584" s="18"/>
      <c r="U584" s="18"/>
    </row>
    <row r="585" spans="1:21" s="5" customFormat="1" ht="16" x14ac:dyDescent="0.2">
      <c r="A585" s="17"/>
      <c r="B585" s="16"/>
      <c r="C585" s="7"/>
      <c r="D585" s="8"/>
      <c r="E585" s="9"/>
      <c r="F585" s="15"/>
      <c r="H585" s="18"/>
      <c r="I585" s="6"/>
      <c r="J585" s="12"/>
      <c r="K585" s="13"/>
      <c r="M585" s="18"/>
      <c r="N585" s="18"/>
      <c r="O585" s="18"/>
      <c r="P585" s="85"/>
      <c r="Q585" s="85"/>
      <c r="R585" s="18"/>
      <c r="S585" s="18"/>
      <c r="T585" s="18"/>
      <c r="U585" s="18"/>
    </row>
    <row r="586" spans="1:21" s="5" customFormat="1" ht="16" x14ac:dyDescent="0.2">
      <c r="A586" s="17"/>
      <c r="B586" s="16"/>
      <c r="C586" s="7"/>
      <c r="D586" s="8"/>
      <c r="E586" s="9"/>
      <c r="F586" s="15"/>
      <c r="H586" s="18"/>
      <c r="I586" s="6"/>
      <c r="J586" s="12"/>
      <c r="K586" s="13"/>
      <c r="M586" s="18"/>
      <c r="N586" s="18"/>
      <c r="O586" s="18"/>
      <c r="P586" s="85"/>
      <c r="Q586" s="85"/>
      <c r="R586" s="18"/>
      <c r="S586" s="18"/>
      <c r="T586" s="18"/>
      <c r="U586" s="18"/>
    </row>
    <row r="587" spans="1:21" s="5" customFormat="1" ht="16" x14ac:dyDescent="0.2">
      <c r="A587" s="17"/>
      <c r="B587" s="16"/>
      <c r="C587" s="7"/>
      <c r="D587" s="8"/>
      <c r="E587" s="9"/>
      <c r="F587" s="15"/>
      <c r="H587" s="18"/>
      <c r="I587" s="6"/>
      <c r="J587" s="12"/>
      <c r="K587" s="13"/>
      <c r="M587" s="18"/>
      <c r="N587" s="18"/>
      <c r="O587" s="18"/>
      <c r="P587" s="85"/>
      <c r="Q587" s="85"/>
      <c r="R587" s="18"/>
      <c r="S587" s="18"/>
      <c r="T587" s="18"/>
      <c r="U587" s="18"/>
    </row>
    <row r="588" spans="1:21" s="5" customFormat="1" ht="16" x14ac:dyDescent="0.2">
      <c r="A588" s="17"/>
      <c r="B588" s="16"/>
      <c r="C588" s="7"/>
      <c r="D588" s="8"/>
      <c r="E588" s="9"/>
      <c r="F588" s="15"/>
      <c r="H588" s="18"/>
      <c r="I588" s="6"/>
      <c r="J588" s="12"/>
      <c r="K588" s="13"/>
      <c r="M588" s="18"/>
      <c r="N588" s="18"/>
      <c r="O588" s="18"/>
      <c r="P588" s="85"/>
      <c r="Q588" s="85"/>
      <c r="R588" s="18"/>
      <c r="S588" s="18"/>
      <c r="T588" s="18"/>
      <c r="U588" s="18"/>
    </row>
    <row r="589" spans="1:21" s="5" customFormat="1" ht="16" x14ac:dyDescent="0.2">
      <c r="A589" s="17"/>
      <c r="B589" s="16"/>
      <c r="C589" s="7"/>
      <c r="D589" s="8"/>
      <c r="E589" s="9"/>
      <c r="F589" s="15"/>
      <c r="H589" s="18"/>
      <c r="I589" s="6"/>
      <c r="J589" s="12"/>
      <c r="K589" s="13"/>
      <c r="M589" s="18"/>
      <c r="N589" s="18"/>
      <c r="O589" s="18"/>
      <c r="P589" s="85"/>
      <c r="Q589" s="85"/>
      <c r="R589" s="18"/>
      <c r="S589" s="18"/>
      <c r="T589" s="18"/>
      <c r="U589" s="18"/>
    </row>
    <row r="590" spans="1:21" s="5" customFormat="1" ht="16" x14ac:dyDescent="0.2">
      <c r="A590" s="17"/>
      <c r="B590" s="16"/>
      <c r="C590" s="7"/>
      <c r="D590" s="8"/>
      <c r="E590" s="9"/>
      <c r="F590" s="15"/>
      <c r="H590" s="18"/>
      <c r="I590" s="6"/>
      <c r="J590" s="12"/>
      <c r="K590" s="13"/>
      <c r="M590" s="18"/>
      <c r="N590" s="18"/>
      <c r="O590" s="18"/>
      <c r="P590" s="85"/>
      <c r="Q590" s="85"/>
      <c r="R590" s="18"/>
      <c r="S590" s="18"/>
      <c r="T590" s="18"/>
      <c r="U590" s="18"/>
    </row>
    <row r="591" spans="1:21" s="5" customFormat="1" ht="16" x14ac:dyDescent="0.2">
      <c r="A591" s="17"/>
      <c r="B591" s="16"/>
      <c r="C591" s="7"/>
      <c r="D591" s="8"/>
      <c r="E591" s="9"/>
      <c r="F591" s="15"/>
      <c r="H591" s="18"/>
      <c r="I591" s="6"/>
      <c r="J591" s="12"/>
      <c r="K591" s="13"/>
      <c r="M591" s="18"/>
      <c r="N591" s="18"/>
      <c r="O591" s="18"/>
      <c r="P591" s="85"/>
      <c r="Q591" s="85"/>
      <c r="R591" s="18"/>
      <c r="S591" s="18"/>
      <c r="T591" s="18"/>
      <c r="U591" s="18"/>
    </row>
    <row r="592" spans="1:21" s="5" customFormat="1" ht="16" x14ac:dyDescent="0.2">
      <c r="A592" s="17"/>
      <c r="B592" s="16"/>
      <c r="C592" s="7"/>
      <c r="D592" s="8"/>
      <c r="E592" s="9"/>
      <c r="F592" s="15"/>
      <c r="H592" s="18"/>
      <c r="I592" s="6"/>
      <c r="J592" s="12"/>
      <c r="K592" s="13"/>
      <c r="M592" s="18"/>
      <c r="N592" s="18"/>
      <c r="O592" s="18"/>
      <c r="P592" s="85"/>
      <c r="Q592" s="85"/>
      <c r="R592" s="18"/>
      <c r="S592" s="18"/>
      <c r="T592" s="18"/>
      <c r="U592" s="18"/>
    </row>
    <row r="593" spans="1:21" s="5" customFormat="1" ht="16" x14ac:dyDescent="0.2">
      <c r="A593" s="17"/>
      <c r="B593" s="16"/>
      <c r="C593" s="7"/>
      <c r="D593" s="8"/>
      <c r="E593" s="9"/>
      <c r="F593" s="15"/>
      <c r="H593" s="18"/>
      <c r="I593" s="6"/>
      <c r="J593" s="12"/>
      <c r="K593" s="13"/>
      <c r="M593" s="18"/>
      <c r="N593" s="18"/>
      <c r="O593" s="18"/>
      <c r="P593" s="85"/>
      <c r="Q593" s="85"/>
      <c r="R593" s="18"/>
      <c r="S593" s="18"/>
      <c r="T593" s="18"/>
      <c r="U593" s="18"/>
    </row>
    <row r="594" spans="1:21" s="5" customFormat="1" ht="16" x14ac:dyDescent="0.2">
      <c r="A594" s="17"/>
      <c r="B594" s="16"/>
      <c r="C594" s="7"/>
      <c r="D594" s="8"/>
      <c r="E594" s="9"/>
      <c r="F594" s="15"/>
      <c r="H594" s="18"/>
      <c r="I594" s="6"/>
      <c r="J594" s="12"/>
      <c r="K594" s="13"/>
      <c r="M594" s="18"/>
      <c r="N594" s="18"/>
      <c r="O594" s="18"/>
      <c r="P594" s="85"/>
      <c r="Q594" s="85"/>
      <c r="R594" s="18"/>
      <c r="S594" s="18"/>
      <c r="T594" s="18"/>
      <c r="U594" s="18"/>
    </row>
    <row r="595" spans="1:21" s="5" customFormat="1" ht="16" x14ac:dyDescent="0.2">
      <c r="A595" s="17"/>
      <c r="B595" s="16"/>
      <c r="C595" s="7"/>
      <c r="D595" s="8"/>
      <c r="E595" s="9"/>
      <c r="F595" s="15"/>
      <c r="H595" s="18"/>
      <c r="I595" s="6"/>
      <c r="J595" s="12"/>
      <c r="K595" s="13"/>
      <c r="M595" s="18"/>
      <c r="N595" s="18"/>
      <c r="O595" s="18"/>
      <c r="P595" s="85"/>
      <c r="Q595" s="85"/>
      <c r="R595" s="18"/>
      <c r="S595" s="18"/>
      <c r="T595" s="18"/>
      <c r="U595" s="18"/>
    </row>
    <row r="596" spans="1:21" s="5" customFormat="1" ht="16" x14ac:dyDescent="0.2">
      <c r="A596" s="17"/>
      <c r="B596" s="16"/>
      <c r="C596" s="7"/>
      <c r="D596" s="8"/>
      <c r="E596" s="9"/>
      <c r="F596" s="15"/>
      <c r="H596" s="18"/>
      <c r="I596" s="6"/>
      <c r="J596" s="12"/>
      <c r="K596" s="13"/>
      <c r="M596" s="18"/>
      <c r="N596" s="18"/>
      <c r="O596" s="18"/>
      <c r="P596" s="85"/>
      <c r="Q596" s="85"/>
      <c r="R596" s="18"/>
      <c r="S596" s="18"/>
      <c r="T596" s="18"/>
      <c r="U596" s="18"/>
    </row>
    <row r="597" spans="1:21" s="5" customFormat="1" ht="16" x14ac:dyDescent="0.2">
      <c r="A597" s="17"/>
      <c r="B597" s="16"/>
      <c r="C597" s="7"/>
      <c r="D597" s="8"/>
      <c r="E597" s="9"/>
      <c r="F597" s="15"/>
      <c r="H597" s="18"/>
      <c r="I597" s="6"/>
      <c r="J597" s="12"/>
      <c r="K597" s="13"/>
      <c r="M597" s="18"/>
      <c r="N597" s="18"/>
      <c r="O597" s="18"/>
      <c r="P597" s="85"/>
      <c r="Q597" s="85"/>
      <c r="R597" s="18"/>
      <c r="S597" s="18"/>
      <c r="T597" s="18"/>
      <c r="U597" s="18"/>
    </row>
    <row r="598" spans="1:21" s="5" customFormat="1" ht="16" x14ac:dyDescent="0.2">
      <c r="A598" s="17"/>
      <c r="B598" s="16"/>
      <c r="C598" s="7"/>
      <c r="D598" s="8"/>
      <c r="E598" s="9"/>
      <c r="F598" s="15"/>
      <c r="H598" s="18"/>
      <c r="I598" s="6"/>
      <c r="J598" s="12"/>
      <c r="K598" s="13"/>
      <c r="M598" s="18"/>
      <c r="N598" s="18"/>
      <c r="O598" s="18"/>
      <c r="P598" s="85"/>
      <c r="Q598" s="85"/>
      <c r="R598" s="18"/>
      <c r="S598" s="18"/>
      <c r="T598" s="18"/>
      <c r="U598" s="18"/>
    </row>
    <row r="599" spans="1:21" s="5" customFormat="1" ht="16" x14ac:dyDescent="0.2">
      <c r="A599" s="17"/>
      <c r="B599" s="16"/>
      <c r="C599" s="7"/>
      <c r="D599" s="8"/>
      <c r="E599" s="9"/>
      <c r="F599" s="15"/>
      <c r="H599" s="18"/>
      <c r="I599" s="6"/>
      <c r="J599" s="12"/>
      <c r="K599" s="13"/>
      <c r="M599" s="18"/>
      <c r="N599" s="18"/>
      <c r="O599" s="18"/>
      <c r="P599" s="85"/>
      <c r="Q599" s="85"/>
      <c r="R599" s="18"/>
      <c r="S599" s="18"/>
      <c r="T599" s="18"/>
      <c r="U599" s="18"/>
    </row>
    <row r="600" spans="1:21" s="5" customFormat="1" ht="16" x14ac:dyDescent="0.2">
      <c r="A600" s="17"/>
      <c r="B600" s="16"/>
      <c r="C600" s="7"/>
      <c r="D600" s="8"/>
      <c r="E600" s="9"/>
      <c r="F600" s="15"/>
      <c r="H600" s="18"/>
      <c r="I600" s="6"/>
      <c r="J600" s="12"/>
      <c r="K600" s="13"/>
      <c r="M600" s="18"/>
      <c r="N600" s="18"/>
      <c r="O600" s="18"/>
      <c r="P600" s="85"/>
      <c r="Q600" s="85"/>
      <c r="R600" s="18"/>
      <c r="S600" s="18"/>
      <c r="T600" s="18"/>
      <c r="U600" s="18"/>
    </row>
    <row r="601" spans="1:21" s="5" customFormat="1" ht="16" x14ac:dyDescent="0.2">
      <c r="A601" s="17"/>
      <c r="B601" s="16"/>
      <c r="C601" s="7"/>
      <c r="D601" s="8"/>
      <c r="E601" s="9"/>
      <c r="F601" s="15"/>
      <c r="H601" s="18"/>
      <c r="I601" s="6"/>
      <c r="J601" s="12"/>
      <c r="K601" s="13"/>
      <c r="M601" s="18"/>
      <c r="N601" s="18"/>
      <c r="O601" s="18"/>
      <c r="P601" s="85"/>
      <c r="Q601" s="85"/>
      <c r="R601" s="18"/>
      <c r="S601" s="18"/>
      <c r="T601" s="18"/>
      <c r="U601" s="18"/>
    </row>
    <row r="602" spans="1:21" s="5" customFormat="1" ht="16" x14ac:dyDescent="0.2">
      <c r="A602" s="17"/>
      <c r="B602" s="16"/>
      <c r="C602" s="7"/>
      <c r="D602" s="8"/>
      <c r="E602" s="9"/>
      <c r="F602" s="15"/>
      <c r="H602" s="18"/>
      <c r="I602" s="6"/>
      <c r="J602" s="12"/>
      <c r="K602" s="13"/>
      <c r="M602" s="18"/>
      <c r="N602" s="18"/>
      <c r="O602" s="18"/>
      <c r="P602" s="85"/>
      <c r="Q602" s="85"/>
      <c r="R602" s="18"/>
      <c r="S602" s="18"/>
      <c r="T602" s="18"/>
      <c r="U602" s="18"/>
    </row>
    <row r="603" spans="1:21" s="5" customFormat="1" ht="16" x14ac:dyDescent="0.2">
      <c r="A603" s="17"/>
      <c r="B603" s="16"/>
      <c r="C603" s="7"/>
      <c r="D603" s="8"/>
      <c r="E603" s="9"/>
      <c r="F603" s="15"/>
      <c r="H603" s="18"/>
      <c r="I603" s="6"/>
      <c r="J603" s="12"/>
      <c r="K603" s="13"/>
      <c r="M603" s="18"/>
      <c r="N603" s="18"/>
      <c r="O603" s="18"/>
      <c r="P603" s="85"/>
      <c r="Q603" s="85"/>
      <c r="R603" s="18"/>
      <c r="S603" s="18"/>
      <c r="T603" s="18"/>
      <c r="U603" s="18"/>
    </row>
    <row r="604" spans="1:21" s="5" customFormat="1" ht="16" x14ac:dyDescent="0.2">
      <c r="A604" s="17"/>
      <c r="B604" s="16"/>
      <c r="C604" s="7"/>
      <c r="D604" s="8"/>
      <c r="E604" s="9"/>
      <c r="F604" s="15"/>
      <c r="H604" s="18"/>
      <c r="I604" s="6"/>
      <c r="J604" s="12"/>
      <c r="K604" s="13"/>
      <c r="M604" s="18"/>
      <c r="N604" s="18"/>
      <c r="O604" s="18"/>
      <c r="P604" s="85"/>
      <c r="Q604" s="85"/>
      <c r="R604" s="18"/>
      <c r="S604" s="18"/>
      <c r="T604" s="18"/>
      <c r="U604" s="18"/>
    </row>
    <row r="605" spans="1:21" s="5" customFormat="1" ht="16" x14ac:dyDescent="0.2">
      <c r="A605" s="17"/>
      <c r="B605" s="16"/>
      <c r="C605" s="7"/>
      <c r="D605" s="8"/>
      <c r="E605" s="9"/>
      <c r="F605" s="15"/>
      <c r="H605" s="18"/>
      <c r="I605" s="6"/>
      <c r="J605" s="12"/>
      <c r="K605" s="13"/>
      <c r="M605" s="18"/>
      <c r="N605" s="18"/>
      <c r="O605" s="18"/>
      <c r="P605" s="85"/>
      <c r="Q605" s="85"/>
      <c r="R605" s="18"/>
      <c r="S605" s="18"/>
      <c r="T605" s="18"/>
      <c r="U605" s="18"/>
    </row>
    <row r="606" spans="1:21" s="5" customFormat="1" ht="16" x14ac:dyDescent="0.2">
      <c r="A606" s="17"/>
      <c r="B606" s="16"/>
      <c r="C606" s="7"/>
      <c r="D606" s="8"/>
      <c r="E606" s="9"/>
      <c r="F606" s="15"/>
      <c r="H606" s="18"/>
      <c r="I606" s="6"/>
      <c r="J606" s="12"/>
      <c r="K606" s="13"/>
      <c r="M606" s="18"/>
      <c r="N606" s="18"/>
      <c r="O606" s="18"/>
      <c r="P606" s="85"/>
      <c r="Q606" s="85"/>
      <c r="R606" s="18"/>
      <c r="S606" s="18"/>
      <c r="T606" s="18"/>
      <c r="U606" s="18"/>
    </row>
    <row r="607" spans="1:21" s="5" customFormat="1" ht="16" x14ac:dyDescent="0.2">
      <c r="A607" s="17"/>
      <c r="B607" s="16"/>
      <c r="C607" s="7"/>
      <c r="D607" s="8"/>
      <c r="E607" s="9"/>
      <c r="F607" s="15"/>
      <c r="H607" s="18"/>
      <c r="I607" s="6"/>
      <c r="J607" s="12"/>
      <c r="K607" s="13"/>
      <c r="M607" s="18"/>
      <c r="N607" s="18"/>
      <c r="O607" s="18"/>
      <c r="P607" s="85"/>
      <c r="Q607" s="85"/>
      <c r="R607" s="18"/>
      <c r="S607" s="18"/>
      <c r="T607" s="18"/>
      <c r="U607" s="18"/>
    </row>
    <row r="608" spans="1:21" s="5" customFormat="1" ht="16" x14ac:dyDescent="0.2">
      <c r="A608" s="17"/>
      <c r="B608" s="16"/>
      <c r="C608" s="7"/>
      <c r="D608" s="8"/>
      <c r="E608" s="9"/>
      <c r="F608" s="15"/>
      <c r="H608" s="18"/>
      <c r="I608" s="6"/>
      <c r="J608" s="12"/>
      <c r="K608" s="13"/>
      <c r="M608" s="18"/>
      <c r="N608" s="18"/>
      <c r="O608" s="18"/>
      <c r="P608" s="85"/>
      <c r="Q608" s="85"/>
      <c r="R608" s="18"/>
      <c r="S608" s="18"/>
      <c r="T608" s="18"/>
      <c r="U608" s="18"/>
    </row>
    <row r="609" spans="1:21" s="5" customFormat="1" ht="16" x14ac:dyDescent="0.2">
      <c r="A609" s="17"/>
      <c r="B609" s="16"/>
      <c r="C609" s="7"/>
      <c r="D609" s="8"/>
      <c r="E609" s="9"/>
      <c r="F609" s="15"/>
      <c r="H609" s="18"/>
      <c r="I609" s="6"/>
      <c r="J609" s="12"/>
      <c r="K609" s="13"/>
      <c r="M609" s="18"/>
      <c r="N609" s="18"/>
      <c r="O609" s="18"/>
      <c r="P609" s="85"/>
      <c r="Q609" s="85"/>
      <c r="R609" s="18"/>
      <c r="S609" s="18"/>
      <c r="T609" s="18"/>
      <c r="U609" s="18"/>
    </row>
    <row r="610" spans="1:21" s="5" customFormat="1" ht="16" x14ac:dyDescent="0.2">
      <c r="A610" s="17"/>
      <c r="B610" s="16"/>
      <c r="C610" s="7"/>
      <c r="D610" s="8"/>
      <c r="E610" s="9"/>
      <c r="F610" s="15"/>
      <c r="H610" s="18"/>
      <c r="I610" s="6"/>
      <c r="J610" s="12"/>
      <c r="K610" s="13"/>
      <c r="M610" s="18"/>
      <c r="N610" s="18"/>
      <c r="O610" s="18"/>
      <c r="P610" s="85"/>
      <c r="Q610" s="85"/>
      <c r="R610" s="18"/>
      <c r="S610" s="18"/>
      <c r="T610" s="18"/>
      <c r="U610" s="18"/>
    </row>
    <row r="611" spans="1:21" s="5" customFormat="1" ht="16" x14ac:dyDescent="0.2">
      <c r="A611" s="17"/>
      <c r="B611" s="16"/>
      <c r="C611" s="7"/>
      <c r="D611" s="8"/>
      <c r="E611" s="9"/>
      <c r="F611" s="15"/>
      <c r="H611" s="18"/>
      <c r="I611" s="6"/>
      <c r="J611" s="12"/>
      <c r="K611" s="13"/>
      <c r="M611" s="18"/>
      <c r="N611" s="18"/>
      <c r="O611" s="18"/>
      <c r="P611" s="85"/>
      <c r="Q611" s="85"/>
      <c r="R611" s="18"/>
      <c r="S611" s="18"/>
      <c r="T611" s="18"/>
      <c r="U611" s="18"/>
    </row>
    <row r="612" spans="1:21" s="5" customFormat="1" ht="16" x14ac:dyDescent="0.2">
      <c r="A612" s="17"/>
      <c r="B612" s="16"/>
      <c r="C612" s="7"/>
      <c r="D612" s="8"/>
      <c r="E612" s="9"/>
      <c r="F612" s="15"/>
      <c r="H612" s="18"/>
      <c r="I612" s="6"/>
      <c r="J612" s="12"/>
      <c r="K612" s="13"/>
      <c r="M612" s="18"/>
      <c r="N612" s="18"/>
      <c r="O612" s="18"/>
      <c r="P612" s="85"/>
      <c r="Q612" s="85"/>
      <c r="R612" s="18"/>
      <c r="S612" s="18"/>
      <c r="T612" s="18"/>
      <c r="U612" s="18"/>
    </row>
    <row r="613" spans="1:21" s="5" customFormat="1" ht="16" x14ac:dyDescent="0.2">
      <c r="A613" s="17"/>
      <c r="B613" s="16"/>
      <c r="C613" s="7"/>
      <c r="D613" s="8"/>
      <c r="E613" s="9"/>
      <c r="F613" s="15"/>
      <c r="H613" s="18"/>
      <c r="I613" s="6"/>
      <c r="J613" s="12"/>
      <c r="K613" s="13"/>
      <c r="M613" s="18"/>
      <c r="N613" s="18"/>
      <c r="O613" s="18"/>
      <c r="P613" s="85"/>
      <c r="Q613" s="85"/>
      <c r="R613" s="18"/>
      <c r="S613" s="18"/>
      <c r="T613" s="18"/>
      <c r="U613" s="18"/>
    </row>
    <row r="614" spans="1:21" s="5" customFormat="1" ht="16" x14ac:dyDescent="0.2">
      <c r="A614" s="17"/>
      <c r="B614" s="16"/>
      <c r="C614" s="7"/>
      <c r="D614" s="8"/>
      <c r="E614" s="9"/>
      <c r="F614" s="15"/>
      <c r="H614" s="18"/>
      <c r="I614" s="6"/>
      <c r="J614" s="12"/>
      <c r="K614" s="13"/>
      <c r="M614" s="18"/>
      <c r="N614" s="18"/>
      <c r="O614" s="18"/>
      <c r="P614" s="85"/>
      <c r="Q614" s="85"/>
      <c r="R614" s="18"/>
      <c r="S614" s="18"/>
      <c r="T614" s="18"/>
      <c r="U614" s="18"/>
    </row>
    <row r="615" spans="1:21" s="5" customFormat="1" ht="16" x14ac:dyDescent="0.2">
      <c r="A615" s="17"/>
      <c r="B615" s="16"/>
      <c r="C615" s="7"/>
      <c r="D615" s="8"/>
      <c r="E615" s="9"/>
      <c r="F615" s="15"/>
      <c r="H615" s="18"/>
      <c r="I615" s="6"/>
      <c r="J615" s="12"/>
      <c r="K615" s="13"/>
      <c r="M615" s="18"/>
      <c r="N615" s="18"/>
      <c r="O615" s="18"/>
      <c r="P615" s="85"/>
      <c r="Q615" s="85"/>
      <c r="R615" s="18"/>
      <c r="S615" s="18"/>
      <c r="T615" s="18"/>
      <c r="U615" s="18"/>
    </row>
    <row r="616" spans="1:21" s="5" customFormat="1" ht="16" x14ac:dyDescent="0.2">
      <c r="A616" s="17"/>
      <c r="B616" s="16"/>
      <c r="C616" s="7"/>
      <c r="D616" s="8"/>
      <c r="E616" s="9"/>
      <c r="F616" s="15"/>
      <c r="H616" s="18"/>
      <c r="I616" s="6"/>
      <c r="J616" s="12"/>
      <c r="K616" s="13"/>
      <c r="M616" s="18"/>
      <c r="N616" s="18"/>
      <c r="O616" s="18"/>
      <c r="P616" s="85"/>
      <c r="Q616" s="85"/>
      <c r="R616" s="18"/>
      <c r="S616" s="18"/>
      <c r="T616" s="18"/>
      <c r="U616" s="18"/>
    </row>
    <row r="617" spans="1:21" s="5" customFormat="1" ht="16" x14ac:dyDescent="0.2">
      <c r="A617" s="17"/>
      <c r="B617" s="16"/>
      <c r="C617" s="7"/>
      <c r="D617" s="8"/>
      <c r="E617" s="9"/>
      <c r="F617" s="15"/>
      <c r="H617" s="18"/>
      <c r="I617" s="6"/>
      <c r="J617" s="12"/>
      <c r="K617" s="13"/>
      <c r="M617" s="18"/>
      <c r="N617" s="18"/>
      <c r="O617" s="18"/>
      <c r="P617" s="85"/>
      <c r="Q617" s="85"/>
      <c r="R617" s="18"/>
      <c r="S617" s="18"/>
      <c r="T617" s="18"/>
      <c r="U617" s="18"/>
    </row>
    <row r="618" spans="1:21" s="5" customFormat="1" ht="16" x14ac:dyDescent="0.2">
      <c r="A618" s="17"/>
      <c r="B618" s="16"/>
      <c r="C618" s="7"/>
      <c r="D618" s="8"/>
      <c r="E618" s="9"/>
      <c r="F618" s="15"/>
      <c r="H618" s="18"/>
      <c r="I618" s="6"/>
      <c r="J618" s="12"/>
      <c r="K618" s="13"/>
      <c r="M618" s="18"/>
      <c r="N618" s="18"/>
      <c r="O618" s="18"/>
      <c r="P618" s="85"/>
      <c r="Q618" s="85"/>
      <c r="R618" s="18"/>
      <c r="S618" s="18"/>
      <c r="T618" s="18"/>
      <c r="U618" s="18"/>
    </row>
    <row r="619" spans="1:21" s="5" customFormat="1" ht="16" x14ac:dyDescent="0.2">
      <c r="A619" s="17"/>
      <c r="B619" s="16"/>
      <c r="C619" s="7"/>
      <c r="D619" s="8"/>
      <c r="E619" s="9"/>
      <c r="F619" s="15"/>
      <c r="H619" s="18"/>
      <c r="I619" s="6"/>
      <c r="J619" s="12"/>
      <c r="K619" s="13"/>
      <c r="M619" s="18"/>
      <c r="N619" s="18"/>
      <c r="O619" s="18"/>
      <c r="P619" s="85"/>
      <c r="Q619" s="85"/>
      <c r="R619" s="18"/>
      <c r="S619" s="18"/>
      <c r="T619" s="18"/>
      <c r="U619" s="18"/>
    </row>
    <row r="620" spans="1:21" s="5" customFormat="1" ht="16" x14ac:dyDescent="0.2">
      <c r="A620" s="17"/>
      <c r="B620" s="16"/>
      <c r="C620" s="7"/>
      <c r="D620" s="8"/>
      <c r="E620" s="9"/>
      <c r="F620" s="15"/>
      <c r="H620" s="18"/>
      <c r="I620" s="6"/>
      <c r="J620" s="12"/>
      <c r="K620" s="13"/>
      <c r="M620" s="18"/>
      <c r="N620" s="18"/>
      <c r="O620" s="18"/>
      <c r="P620" s="85"/>
      <c r="Q620" s="85"/>
      <c r="R620" s="18"/>
      <c r="S620" s="18"/>
      <c r="T620" s="18"/>
      <c r="U620" s="18"/>
    </row>
    <row r="621" spans="1:21" s="5" customFormat="1" ht="16" x14ac:dyDescent="0.2">
      <c r="A621" s="17"/>
      <c r="B621" s="16"/>
      <c r="C621" s="7"/>
      <c r="D621" s="8"/>
      <c r="E621" s="9"/>
      <c r="F621" s="15"/>
      <c r="H621" s="18"/>
      <c r="I621" s="6"/>
      <c r="J621" s="12"/>
      <c r="K621" s="13"/>
      <c r="M621" s="18"/>
      <c r="N621" s="18"/>
      <c r="O621" s="18"/>
      <c r="P621" s="85"/>
      <c r="Q621" s="85"/>
      <c r="R621" s="18"/>
      <c r="S621" s="18"/>
      <c r="T621" s="18"/>
      <c r="U621" s="18"/>
    </row>
    <row r="622" spans="1:21" s="5" customFormat="1" ht="16" x14ac:dyDescent="0.2">
      <c r="A622" s="17"/>
      <c r="B622" s="16"/>
      <c r="C622" s="7"/>
      <c r="D622" s="8"/>
      <c r="E622" s="9"/>
      <c r="F622" s="15"/>
      <c r="H622" s="18"/>
      <c r="I622" s="6"/>
      <c r="J622" s="12"/>
      <c r="K622" s="13"/>
      <c r="M622" s="18"/>
      <c r="N622" s="18"/>
      <c r="O622" s="18"/>
      <c r="P622" s="85"/>
      <c r="Q622" s="85"/>
      <c r="R622" s="18"/>
      <c r="S622" s="18"/>
      <c r="T622" s="18"/>
      <c r="U622" s="18"/>
    </row>
    <row r="623" spans="1:21" s="5" customFormat="1" ht="16" x14ac:dyDescent="0.2">
      <c r="A623" s="17"/>
      <c r="B623" s="16"/>
      <c r="C623" s="7"/>
      <c r="D623" s="8"/>
      <c r="E623" s="9"/>
      <c r="F623" s="15"/>
      <c r="H623" s="18"/>
      <c r="I623" s="6"/>
      <c r="J623" s="12"/>
      <c r="K623" s="13"/>
      <c r="M623" s="18"/>
      <c r="N623" s="18"/>
      <c r="O623" s="18"/>
      <c r="P623" s="85"/>
      <c r="Q623" s="85"/>
      <c r="R623" s="18"/>
      <c r="S623" s="18"/>
      <c r="T623" s="18"/>
      <c r="U623" s="18"/>
    </row>
    <row r="624" spans="1:21" s="5" customFormat="1" ht="16" x14ac:dyDescent="0.2">
      <c r="A624" s="17"/>
      <c r="B624" s="16"/>
      <c r="C624" s="7"/>
      <c r="D624" s="8"/>
      <c r="E624" s="9"/>
      <c r="F624" s="15"/>
      <c r="H624" s="18"/>
      <c r="I624" s="6"/>
      <c r="J624" s="12"/>
      <c r="K624" s="13"/>
      <c r="M624" s="18"/>
      <c r="N624" s="18"/>
      <c r="O624" s="18"/>
      <c r="P624" s="85"/>
      <c r="Q624" s="85"/>
      <c r="R624" s="18"/>
      <c r="S624" s="18"/>
      <c r="T624" s="18"/>
      <c r="U624" s="18"/>
    </row>
    <row r="625" spans="1:21" s="5" customFormat="1" ht="16" x14ac:dyDescent="0.2">
      <c r="A625" s="17"/>
      <c r="B625" s="16"/>
      <c r="C625" s="7"/>
      <c r="D625" s="8"/>
      <c r="E625" s="9"/>
      <c r="F625" s="15"/>
      <c r="H625" s="18"/>
      <c r="I625" s="6"/>
      <c r="J625" s="12"/>
      <c r="K625" s="13"/>
      <c r="M625" s="18"/>
      <c r="N625" s="18"/>
      <c r="O625" s="18"/>
      <c r="P625" s="85"/>
      <c r="Q625" s="85"/>
      <c r="R625" s="18"/>
      <c r="S625" s="18"/>
      <c r="T625" s="18"/>
      <c r="U625" s="18"/>
    </row>
    <row r="626" spans="1:21" s="5" customFormat="1" ht="16" x14ac:dyDescent="0.2">
      <c r="A626" s="17"/>
      <c r="B626" s="16"/>
      <c r="C626" s="7"/>
      <c r="D626" s="8"/>
      <c r="E626" s="9"/>
      <c r="F626" s="15"/>
      <c r="H626" s="18"/>
      <c r="I626" s="6"/>
      <c r="J626" s="12"/>
      <c r="K626" s="13"/>
      <c r="M626" s="18"/>
      <c r="N626" s="18"/>
      <c r="O626" s="18"/>
      <c r="P626" s="85"/>
      <c r="Q626" s="85"/>
      <c r="R626" s="18"/>
      <c r="S626" s="18"/>
      <c r="T626" s="18"/>
      <c r="U626" s="18"/>
    </row>
    <row r="627" spans="1:21" s="5" customFormat="1" ht="16" x14ac:dyDescent="0.2">
      <c r="A627" s="17"/>
      <c r="B627" s="16"/>
      <c r="C627" s="7"/>
      <c r="D627" s="8"/>
      <c r="E627" s="9"/>
      <c r="F627" s="15"/>
      <c r="H627" s="18"/>
      <c r="I627" s="6"/>
      <c r="J627" s="12"/>
      <c r="K627" s="13"/>
      <c r="M627" s="18"/>
      <c r="N627" s="18"/>
      <c r="O627" s="18"/>
      <c r="P627" s="85"/>
      <c r="Q627" s="85"/>
      <c r="R627" s="18"/>
      <c r="S627" s="18"/>
      <c r="T627" s="18"/>
      <c r="U627" s="18"/>
    </row>
    <row r="628" spans="1:21" s="5" customFormat="1" ht="16" x14ac:dyDescent="0.2">
      <c r="A628" s="17"/>
      <c r="B628" s="16"/>
      <c r="C628" s="7"/>
      <c r="D628" s="8"/>
      <c r="E628" s="9"/>
      <c r="F628" s="15"/>
      <c r="H628" s="18"/>
      <c r="I628" s="6"/>
      <c r="J628" s="12"/>
      <c r="K628" s="13"/>
      <c r="M628" s="18"/>
      <c r="N628" s="18"/>
      <c r="O628" s="18"/>
      <c r="P628" s="85"/>
      <c r="Q628" s="85"/>
      <c r="R628" s="18"/>
      <c r="S628" s="18"/>
      <c r="T628" s="18"/>
      <c r="U628" s="18"/>
    </row>
    <row r="629" spans="1:21" s="5" customFormat="1" ht="16" x14ac:dyDescent="0.2">
      <c r="A629" s="17"/>
      <c r="B629" s="16"/>
      <c r="C629" s="7"/>
      <c r="D629" s="8"/>
      <c r="E629" s="9"/>
      <c r="F629" s="15"/>
      <c r="H629" s="18"/>
      <c r="I629" s="6"/>
      <c r="J629" s="12"/>
      <c r="K629" s="13"/>
      <c r="M629" s="18"/>
      <c r="N629" s="18"/>
      <c r="O629" s="18"/>
      <c r="P629" s="85"/>
      <c r="Q629" s="85"/>
      <c r="R629" s="18"/>
      <c r="S629" s="18"/>
      <c r="T629" s="18"/>
      <c r="U629" s="18"/>
    </row>
    <row r="630" spans="1:21" s="5" customFormat="1" ht="16" x14ac:dyDescent="0.2">
      <c r="A630" s="17"/>
      <c r="B630" s="16"/>
      <c r="C630" s="7"/>
      <c r="D630" s="8"/>
      <c r="E630" s="9"/>
      <c r="F630" s="15"/>
      <c r="H630" s="18"/>
      <c r="I630" s="6"/>
      <c r="J630" s="12"/>
      <c r="K630" s="13"/>
      <c r="M630" s="18"/>
      <c r="N630" s="18"/>
      <c r="O630" s="18"/>
      <c r="P630" s="85"/>
      <c r="Q630" s="85"/>
      <c r="R630" s="18"/>
      <c r="S630" s="18"/>
      <c r="T630" s="18"/>
      <c r="U630" s="18"/>
    </row>
    <row r="631" spans="1:21" s="5" customFormat="1" ht="16" x14ac:dyDescent="0.2">
      <c r="A631" s="17"/>
      <c r="B631" s="16"/>
      <c r="C631" s="7"/>
      <c r="D631" s="8"/>
      <c r="E631" s="9"/>
      <c r="F631" s="15"/>
      <c r="H631" s="18"/>
      <c r="I631" s="6"/>
      <c r="J631" s="12"/>
      <c r="K631" s="13"/>
      <c r="M631" s="18"/>
      <c r="N631" s="18"/>
      <c r="O631" s="18"/>
      <c r="P631" s="85"/>
      <c r="Q631" s="85"/>
      <c r="R631" s="18"/>
      <c r="S631" s="18"/>
      <c r="T631" s="18"/>
      <c r="U631" s="18"/>
    </row>
    <row r="632" spans="1:21" s="5" customFormat="1" ht="16" x14ac:dyDescent="0.2">
      <c r="A632" s="17"/>
      <c r="B632" s="16"/>
      <c r="C632" s="7"/>
      <c r="D632" s="8"/>
      <c r="E632" s="9"/>
      <c r="F632" s="15"/>
      <c r="H632" s="18"/>
      <c r="I632" s="6"/>
      <c r="J632" s="12"/>
      <c r="K632" s="13"/>
      <c r="M632" s="18"/>
      <c r="N632" s="18"/>
      <c r="O632" s="18"/>
      <c r="P632" s="85"/>
      <c r="Q632" s="85"/>
      <c r="R632" s="18"/>
      <c r="S632" s="18"/>
      <c r="T632" s="18"/>
      <c r="U632" s="18"/>
    </row>
    <row r="633" spans="1:21" s="5" customFormat="1" ht="16" x14ac:dyDescent="0.2">
      <c r="A633" s="17"/>
      <c r="B633" s="16"/>
      <c r="C633" s="7"/>
      <c r="D633" s="8"/>
      <c r="E633" s="9"/>
      <c r="F633" s="15"/>
      <c r="H633" s="18"/>
      <c r="I633" s="6"/>
      <c r="J633" s="12"/>
      <c r="K633" s="13"/>
      <c r="M633" s="18"/>
      <c r="N633" s="18"/>
      <c r="O633" s="18"/>
      <c r="P633" s="85"/>
      <c r="Q633" s="85"/>
      <c r="R633" s="18"/>
      <c r="S633" s="18"/>
      <c r="T633" s="18"/>
      <c r="U633" s="18"/>
    </row>
    <row r="634" spans="1:21" s="5" customFormat="1" ht="16" x14ac:dyDescent="0.2">
      <c r="A634" s="17"/>
      <c r="B634" s="16"/>
      <c r="C634" s="7"/>
      <c r="D634" s="8"/>
      <c r="E634" s="9"/>
      <c r="F634" s="15"/>
      <c r="H634" s="18"/>
      <c r="I634" s="6"/>
      <c r="J634" s="12"/>
      <c r="K634" s="13"/>
      <c r="M634" s="18"/>
      <c r="N634" s="18"/>
      <c r="O634" s="18"/>
      <c r="P634" s="85"/>
      <c r="Q634" s="85"/>
      <c r="R634" s="18"/>
      <c r="S634" s="18"/>
      <c r="T634" s="18"/>
      <c r="U634" s="18"/>
    </row>
    <row r="635" spans="1:21" s="5" customFormat="1" ht="16" x14ac:dyDescent="0.2">
      <c r="A635" s="17"/>
      <c r="B635" s="16"/>
      <c r="C635" s="7"/>
      <c r="D635" s="8"/>
      <c r="E635" s="9"/>
      <c r="F635" s="15"/>
      <c r="H635" s="18"/>
      <c r="I635" s="6"/>
      <c r="J635" s="12"/>
      <c r="K635" s="13"/>
      <c r="M635" s="18"/>
      <c r="N635" s="18"/>
      <c r="O635" s="18"/>
      <c r="P635" s="85"/>
      <c r="Q635" s="85"/>
      <c r="R635" s="18"/>
      <c r="S635" s="18"/>
      <c r="T635" s="18"/>
      <c r="U635" s="18"/>
    </row>
    <row r="636" spans="1:21" s="5" customFormat="1" ht="16" x14ac:dyDescent="0.2">
      <c r="A636" s="17"/>
      <c r="B636" s="16"/>
      <c r="C636" s="7"/>
      <c r="D636" s="8"/>
      <c r="E636" s="9"/>
      <c r="F636" s="15"/>
      <c r="H636" s="18"/>
      <c r="I636" s="6"/>
      <c r="J636" s="12"/>
      <c r="K636" s="13"/>
      <c r="M636" s="18"/>
      <c r="N636" s="18"/>
      <c r="O636" s="18"/>
      <c r="P636" s="85"/>
      <c r="Q636" s="85"/>
      <c r="R636" s="18"/>
      <c r="S636" s="18"/>
      <c r="T636" s="18"/>
      <c r="U636" s="18"/>
    </row>
    <row r="637" spans="1:21" s="5" customFormat="1" ht="16" x14ac:dyDescent="0.2">
      <c r="A637" s="17"/>
      <c r="B637" s="16"/>
      <c r="C637" s="7"/>
      <c r="D637" s="8"/>
      <c r="E637" s="9"/>
      <c r="F637" s="15"/>
      <c r="H637" s="18"/>
      <c r="I637" s="6"/>
      <c r="J637" s="12"/>
      <c r="K637" s="13"/>
      <c r="M637" s="18"/>
      <c r="N637" s="18"/>
      <c r="O637" s="18"/>
      <c r="P637" s="85"/>
      <c r="Q637" s="85"/>
      <c r="R637" s="18"/>
      <c r="S637" s="18"/>
      <c r="T637" s="18"/>
      <c r="U637" s="18"/>
    </row>
    <row r="638" spans="1:21" s="5" customFormat="1" ht="16" x14ac:dyDescent="0.2">
      <c r="A638" s="17"/>
      <c r="B638" s="16"/>
      <c r="C638" s="7"/>
      <c r="D638" s="8"/>
      <c r="E638" s="9"/>
      <c r="F638" s="15"/>
      <c r="H638" s="18"/>
      <c r="I638" s="6"/>
      <c r="J638" s="12"/>
      <c r="K638" s="13"/>
      <c r="M638" s="18"/>
      <c r="N638" s="18"/>
      <c r="O638" s="18"/>
      <c r="P638" s="85"/>
      <c r="Q638" s="85"/>
      <c r="R638" s="18"/>
      <c r="S638" s="18"/>
      <c r="T638" s="18"/>
      <c r="U638" s="18"/>
    </row>
    <row r="639" spans="1:21" s="5" customFormat="1" ht="16" x14ac:dyDescent="0.2">
      <c r="A639" s="17"/>
      <c r="B639" s="16"/>
      <c r="C639" s="7"/>
      <c r="D639" s="8"/>
      <c r="E639" s="9"/>
      <c r="F639" s="15"/>
      <c r="H639" s="18"/>
      <c r="I639" s="6"/>
      <c r="J639" s="12"/>
      <c r="K639" s="13"/>
      <c r="M639" s="18"/>
      <c r="N639" s="18"/>
      <c r="O639" s="18"/>
      <c r="P639" s="85"/>
      <c r="Q639" s="85"/>
      <c r="R639" s="18"/>
      <c r="S639" s="18"/>
      <c r="T639" s="18"/>
      <c r="U639" s="18"/>
    </row>
    <row r="640" spans="1:21" s="5" customFormat="1" ht="16" x14ac:dyDescent="0.2">
      <c r="A640" s="17"/>
      <c r="B640" s="16"/>
      <c r="C640" s="7"/>
      <c r="D640" s="8"/>
      <c r="E640" s="9"/>
      <c r="F640" s="15"/>
      <c r="H640" s="18"/>
      <c r="I640" s="6"/>
      <c r="J640" s="12"/>
      <c r="K640" s="13"/>
      <c r="M640" s="18"/>
      <c r="N640" s="18"/>
      <c r="O640" s="18"/>
      <c r="P640" s="85"/>
      <c r="Q640" s="85"/>
      <c r="R640" s="18"/>
      <c r="S640" s="18"/>
      <c r="T640" s="18"/>
      <c r="U640" s="18"/>
    </row>
    <row r="641" spans="1:21" s="5" customFormat="1" ht="16" x14ac:dyDescent="0.2">
      <c r="A641" s="17"/>
      <c r="B641" s="16"/>
      <c r="C641" s="7"/>
      <c r="D641" s="8"/>
      <c r="E641" s="9"/>
      <c r="F641" s="15"/>
      <c r="H641" s="18"/>
      <c r="I641" s="6"/>
      <c r="J641" s="12"/>
      <c r="K641" s="13"/>
      <c r="M641" s="18"/>
      <c r="N641" s="18"/>
      <c r="O641" s="18"/>
      <c r="P641" s="85"/>
      <c r="Q641" s="85"/>
      <c r="R641" s="18"/>
      <c r="S641" s="18"/>
      <c r="T641" s="18"/>
      <c r="U641" s="18"/>
    </row>
    <row r="642" spans="1:21" s="5" customFormat="1" ht="16" x14ac:dyDescent="0.2">
      <c r="A642" s="17"/>
      <c r="B642" s="16"/>
      <c r="C642" s="7"/>
      <c r="D642" s="8"/>
      <c r="E642" s="9"/>
      <c r="F642" s="15"/>
      <c r="H642" s="18"/>
      <c r="I642" s="6"/>
      <c r="J642" s="12"/>
      <c r="K642" s="13"/>
      <c r="M642" s="18"/>
      <c r="N642" s="18"/>
      <c r="O642" s="18"/>
      <c r="P642" s="85"/>
      <c r="Q642" s="85"/>
      <c r="R642" s="18"/>
      <c r="S642" s="18"/>
      <c r="T642" s="18"/>
      <c r="U642" s="18"/>
    </row>
    <row r="643" spans="1:21" s="5" customFormat="1" ht="16" x14ac:dyDescent="0.2">
      <c r="A643" s="17"/>
      <c r="B643" s="16"/>
      <c r="C643" s="7"/>
      <c r="D643" s="8"/>
      <c r="E643" s="9"/>
      <c r="F643" s="15"/>
      <c r="H643" s="18"/>
      <c r="I643" s="6"/>
      <c r="J643" s="12"/>
      <c r="K643" s="13"/>
      <c r="M643" s="18"/>
      <c r="N643" s="18"/>
      <c r="O643" s="18"/>
      <c r="P643" s="85"/>
      <c r="Q643" s="85"/>
      <c r="R643" s="18"/>
      <c r="S643" s="18"/>
      <c r="T643" s="18"/>
      <c r="U643" s="18"/>
    </row>
    <row r="644" spans="1:21" s="5" customFormat="1" ht="16" x14ac:dyDescent="0.2">
      <c r="A644" s="17"/>
      <c r="B644" s="16"/>
      <c r="C644" s="7"/>
      <c r="D644" s="8"/>
      <c r="E644" s="9"/>
      <c r="F644" s="15"/>
      <c r="H644" s="18"/>
      <c r="I644" s="6"/>
      <c r="J644" s="12"/>
      <c r="K644" s="13"/>
      <c r="M644" s="18"/>
      <c r="N644" s="18"/>
      <c r="O644" s="18"/>
      <c r="P644" s="85"/>
      <c r="Q644" s="85"/>
      <c r="R644" s="18"/>
      <c r="S644" s="18"/>
      <c r="T644" s="18"/>
      <c r="U644" s="18"/>
    </row>
    <row r="645" spans="1:21" s="5" customFormat="1" ht="16" x14ac:dyDescent="0.2">
      <c r="A645" s="17"/>
      <c r="B645" s="16"/>
      <c r="C645" s="7"/>
      <c r="D645" s="8"/>
      <c r="E645" s="9"/>
      <c r="F645" s="15"/>
      <c r="H645" s="18"/>
      <c r="I645" s="6"/>
      <c r="J645" s="12"/>
      <c r="K645" s="13"/>
      <c r="M645" s="18"/>
      <c r="N645" s="18"/>
      <c r="O645" s="18"/>
      <c r="P645" s="85"/>
      <c r="Q645" s="85"/>
      <c r="R645" s="18"/>
      <c r="S645" s="18"/>
      <c r="T645" s="18"/>
      <c r="U645" s="18"/>
    </row>
    <row r="646" spans="1:21" s="5" customFormat="1" ht="16" x14ac:dyDescent="0.2">
      <c r="A646" s="17"/>
      <c r="B646" s="16"/>
      <c r="C646" s="7"/>
      <c r="D646" s="8"/>
      <c r="E646" s="9"/>
      <c r="F646" s="15"/>
      <c r="H646" s="18"/>
      <c r="I646" s="6"/>
      <c r="J646" s="12"/>
      <c r="K646" s="13"/>
      <c r="M646" s="18"/>
      <c r="N646" s="18"/>
      <c r="O646" s="18"/>
      <c r="P646" s="85"/>
      <c r="Q646" s="85"/>
      <c r="R646" s="18"/>
      <c r="S646" s="18"/>
      <c r="T646" s="18"/>
      <c r="U646" s="18"/>
    </row>
    <row r="647" spans="1:21" s="5" customFormat="1" ht="16" x14ac:dyDescent="0.2">
      <c r="A647" s="17"/>
      <c r="B647" s="16"/>
      <c r="C647" s="7"/>
      <c r="D647" s="8"/>
      <c r="E647" s="9"/>
      <c r="F647" s="15"/>
      <c r="H647" s="18"/>
      <c r="I647" s="6"/>
      <c r="J647" s="12"/>
      <c r="K647" s="13"/>
      <c r="M647" s="18"/>
      <c r="N647" s="18"/>
      <c r="O647" s="18"/>
      <c r="P647" s="85"/>
      <c r="Q647" s="85"/>
      <c r="R647" s="18"/>
      <c r="S647" s="18"/>
      <c r="T647" s="18"/>
      <c r="U647" s="18"/>
    </row>
    <row r="648" spans="1:21" s="5" customFormat="1" ht="16" x14ac:dyDescent="0.2">
      <c r="A648" s="17"/>
      <c r="B648" s="16"/>
      <c r="C648" s="7"/>
      <c r="D648" s="8"/>
      <c r="E648" s="9"/>
      <c r="F648" s="15"/>
      <c r="H648" s="18"/>
      <c r="I648" s="6"/>
      <c r="J648" s="12"/>
      <c r="K648" s="13"/>
      <c r="M648" s="18"/>
      <c r="N648" s="18"/>
      <c r="O648" s="18"/>
      <c r="P648" s="85"/>
      <c r="Q648" s="85"/>
      <c r="R648" s="18"/>
      <c r="S648" s="18"/>
      <c r="T648" s="18"/>
      <c r="U648" s="18"/>
    </row>
    <row r="649" spans="1:21" s="5" customFormat="1" ht="16" x14ac:dyDescent="0.2">
      <c r="A649" s="17"/>
      <c r="B649" s="16"/>
      <c r="C649" s="7"/>
      <c r="D649" s="8"/>
      <c r="E649" s="9"/>
      <c r="F649" s="15"/>
      <c r="H649" s="18"/>
      <c r="I649" s="6"/>
      <c r="J649" s="12"/>
      <c r="K649" s="13"/>
      <c r="M649" s="18"/>
      <c r="N649" s="18"/>
      <c r="O649" s="18"/>
      <c r="P649" s="85"/>
      <c r="Q649" s="85"/>
      <c r="R649" s="18"/>
      <c r="S649" s="18"/>
      <c r="T649" s="18"/>
      <c r="U649" s="18"/>
    </row>
    <row r="650" spans="1:21" s="5" customFormat="1" ht="16" x14ac:dyDescent="0.2">
      <c r="A650" s="17"/>
      <c r="B650" s="16"/>
      <c r="C650" s="7"/>
      <c r="D650" s="8"/>
      <c r="E650" s="9"/>
      <c r="F650" s="15"/>
      <c r="H650" s="18"/>
      <c r="I650" s="6"/>
      <c r="J650" s="12"/>
      <c r="K650" s="13"/>
      <c r="M650" s="18"/>
      <c r="N650" s="18"/>
      <c r="O650" s="18"/>
      <c r="P650" s="85"/>
      <c r="Q650" s="85"/>
      <c r="R650" s="18"/>
      <c r="S650" s="18"/>
      <c r="T650" s="18"/>
      <c r="U650" s="18"/>
    </row>
    <row r="651" spans="1:21" s="5" customFormat="1" ht="16" x14ac:dyDescent="0.2">
      <c r="A651" s="17"/>
      <c r="B651" s="16"/>
      <c r="C651" s="7"/>
      <c r="D651" s="8"/>
      <c r="E651" s="9"/>
      <c r="F651" s="15"/>
      <c r="H651" s="18"/>
      <c r="I651" s="6"/>
      <c r="J651" s="12"/>
      <c r="K651" s="13"/>
      <c r="M651" s="18"/>
      <c r="N651" s="18"/>
      <c r="O651" s="18"/>
      <c r="P651" s="85"/>
      <c r="Q651" s="85"/>
      <c r="R651" s="18"/>
      <c r="S651" s="18"/>
      <c r="T651" s="18"/>
      <c r="U651" s="18"/>
    </row>
    <row r="652" spans="1:21" s="5" customFormat="1" ht="16" x14ac:dyDescent="0.2">
      <c r="A652" s="17"/>
      <c r="B652" s="16"/>
      <c r="C652" s="7"/>
      <c r="D652" s="8"/>
      <c r="E652" s="9"/>
      <c r="F652" s="15"/>
      <c r="H652" s="18"/>
      <c r="I652" s="6"/>
      <c r="J652" s="12"/>
      <c r="K652" s="13"/>
      <c r="M652" s="18"/>
      <c r="N652" s="18"/>
      <c r="O652" s="18"/>
      <c r="P652" s="85"/>
      <c r="Q652" s="85"/>
      <c r="R652" s="18"/>
      <c r="S652" s="18"/>
      <c r="T652" s="18"/>
      <c r="U652" s="18"/>
    </row>
    <row r="653" spans="1:21" s="5" customFormat="1" ht="16" x14ac:dyDescent="0.2">
      <c r="A653" s="17"/>
      <c r="B653" s="16"/>
      <c r="C653" s="7"/>
      <c r="D653" s="8"/>
      <c r="E653" s="9"/>
      <c r="F653" s="15"/>
      <c r="H653" s="18"/>
      <c r="I653" s="6"/>
      <c r="J653" s="12"/>
      <c r="K653" s="13"/>
      <c r="M653" s="18"/>
      <c r="N653" s="18"/>
      <c r="O653" s="18"/>
      <c r="P653" s="85"/>
      <c r="Q653" s="85"/>
      <c r="R653" s="18"/>
      <c r="S653" s="18"/>
      <c r="T653" s="18"/>
      <c r="U653" s="18"/>
    </row>
    <row r="654" spans="1:21" s="5" customFormat="1" ht="16" x14ac:dyDescent="0.2">
      <c r="A654" s="17"/>
      <c r="B654" s="16"/>
      <c r="C654" s="7"/>
      <c r="D654" s="8"/>
      <c r="E654" s="9"/>
      <c r="F654" s="15"/>
      <c r="H654" s="18"/>
      <c r="I654" s="6"/>
      <c r="J654" s="12"/>
      <c r="K654" s="13"/>
      <c r="M654" s="18"/>
      <c r="N654" s="18"/>
      <c r="O654" s="18"/>
      <c r="P654" s="85"/>
      <c r="Q654" s="85"/>
      <c r="R654" s="18"/>
      <c r="S654" s="18"/>
      <c r="T654" s="18"/>
      <c r="U654" s="18"/>
    </row>
    <row r="655" spans="1:21" s="5" customFormat="1" ht="16" x14ac:dyDescent="0.2">
      <c r="A655" s="17"/>
      <c r="B655" s="16"/>
      <c r="C655" s="7"/>
      <c r="D655" s="8"/>
      <c r="E655" s="9"/>
      <c r="F655" s="15"/>
      <c r="H655" s="18"/>
      <c r="I655" s="6"/>
      <c r="J655" s="12"/>
      <c r="K655" s="13"/>
      <c r="M655" s="18"/>
      <c r="N655" s="18"/>
      <c r="O655" s="18"/>
      <c r="P655" s="85"/>
      <c r="Q655" s="85"/>
      <c r="R655" s="18"/>
      <c r="S655" s="18"/>
      <c r="T655" s="18"/>
      <c r="U655" s="18"/>
    </row>
    <row r="656" spans="1:21" s="5" customFormat="1" ht="16" x14ac:dyDescent="0.2">
      <c r="A656" s="17"/>
      <c r="B656" s="16"/>
      <c r="C656" s="7"/>
      <c r="D656" s="8"/>
      <c r="E656" s="9"/>
      <c r="F656" s="15"/>
      <c r="H656" s="18"/>
      <c r="I656" s="6"/>
      <c r="J656" s="12"/>
      <c r="K656" s="13"/>
      <c r="M656" s="18"/>
      <c r="N656" s="18"/>
      <c r="O656" s="18"/>
      <c r="P656" s="85"/>
      <c r="Q656" s="85"/>
      <c r="R656" s="18"/>
      <c r="S656" s="18"/>
      <c r="T656" s="18"/>
      <c r="U656" s="18"/>
    </row>
    <row r="657" spans="1:21" s="5" customFormat="1" ht="16" x14ac:dyDescent="0.2">
      <c r="A657" s="17"/>
      <c r="B657" s="16"/>
      <c r="C657" s="7"/>
      <c r="D657" s="8"/>
      <c r="E657" s="9"/>
      <c r="F657" s="15"/>
      <c r="H657" s="18"/>
      <c r="I657" s="6"/>
      <c r="J657" s="12"/>
      <c r="K657" s="13"/>
      <c r="M657" s="18"/>
      <c r="N657" s="18"/>
      <c r="O657" s="18"/>
      <c r="P657" s="85"/>
      <c r="Q657" s="85"/>
      <c r="R657" s="18"/>
      <c r="S657" s="18"/>
      <c r="T657" s="18"/>
      <c r="U657" s="18"/>
    </row>
    <row r="658" spans="1:21" s="5" customFormat="1" ht="16" x14ac:dyDescent="0.2">
      <c r="A658" s="17"/>
      <c r="B658" s="16"/>
      <c r="C658" s="7"/>
      <c r="D658" s="8"/>
      <c r="E658" s="9"/>
      <c r="F658" s="15"/>
      <c r="H658" s="18"/>
      <c r="I658" s="6"/>
      <c r="J658" s="12"/>
      <c r="K658" s="13"/>
      <c r="M658" s="18"/>
      <c r="N658" s="18"/>
      <c r="O658" s="18"/>
      <c r="P658" s="85"/>
      <c r="Q658" s="85"/>
      <c r="R658" s="18"/>
      <c r="S658" s="18"/>
      <c r="T658" s="18"/>
      <c r="U658" s="18"/>
    </row>
    <row r="659" spans="1:21" s="5" customFormat="1" ht="16" x14ac:dyDescent="0.2">
      <c r="A659" s="17"/>
      <c r="B659" s="16"/>
      <c r="C659" s="7"/>
      <c r="D659" s="8"/>
      <c r="E659" s="9"/>
      <c r="F659" s="15"/>
      <c r="H659" s="18"/>
      <c r="I659" s="6"/>
      <c r="J659" s="12"/>
      <c r="K659" s="13"/>
      <c r="M659" s="18"/>
      <c r="N659" s="18"/>
      <c r="O659" s="18"/>
      <c r="P659" s="85"/>
      <c r="Q659" s="85"/>
      <c r="R659" s="18"/>
      <c r="S659" s="18"/>
      <c r="T659" s="18"/>
      <c r="U659" s="18"/>
    </row>
    <row r="660" spans="1:21" s="5" customFormat="1" ht="16" x14ac:dyDescent="0.2">
      <c r="A660" s="17"/>
      <c r="B660" s="16"/>
      <c r="C660" s="7"/>
      <c r="D660" s="8"/>
      <c r="E660" s="9"/>
      <c r="F660" s="15"/>
      <c r="H660" s="18"/>
      <c r="I660" s="6"/>
      <c r="J660" s="12"/>
      <c r="K660" s="13"/>
      <c r="M660" s="18"/>
      <c r="N660" s="18"/>
      <c r="O660" s="18"/>
      <c r="P660" s="85"/>
      <c r="Q660" s="85"/>
      <c r="R660" s="18"/>
      <c r="S660" s="18"/>
      <c r="T660" s="18"/>
      <c r="U660" s="18"/>
    </row>
    <row r="661" spans="1:21" s="5" customFormat="1" ht="16" x14ac:dyDescent="0.2">
      <c r="A661" s="17"/>
      <c r="B661" s="16"/>
      <c r="C661" s="7"/>
      <c r="D661" s="8"/>
      <c r="E661" s="9"/>
      <c r="F661" s="15"/>
      <c r="H661" s="18"/>
      <c r="I661" s="6"/>
      <c r="J661" s="12"/>
      <c r="K661" s="13"/>
      <c r="M661" s="18"/>
      <c r="N661" s="18"/>
      <c r="O661" s="18"/>
      <c r="P661" s="85"/>
      <c r="Q661" s="85"/>
      <c r="R661" s="18"/>
      <c r="S661" s="18"/>
      <c r="T661" s="18"/>
      <c r="U661" s="18"/>
    </row>
    <row r="662" spans="1:21" s="5" customFormat="1" ht="16" x14ac:dyDescent="0.2">
      <c r="A662" s="17"/>
      <c r="B662" s="16"/>
      <c r="C662" s="7"/>
      <c r="D662" s="8"/>
      <c r="E662" s="9"/>
      <c r="F662" s="15"/>
      <c r="H662" s="18"/>
      <c r="I662" s="6"/>
      <c r="J662" s="12"/>
      <c r="K662" s="13"/>
      <c r="M662" s="18"/>
      <c r="N662" s="18"/>
      <c r="O662" s="18"/>
      <c r="P662" s="85"/>
      <c r="Q662" s="85"/>
      <c r="R662" s="18"/>
      <c r="S662" s="18"/>
      <c r="T662" s="18"/>
      <c r="U662" s="18"/>
    </row>
    <row r="663" spans="1:21" s="5" customFormat="1" ht="16" x14ac:dyDescent="0.2">
      <c r="A663" s="17"/>
      <c r="B663" s="16"/>
      <c r="C663" s="7"/>
      <c r="D663" s="8"/>
      <c r="E663" s="9"/>
      <c r="F663" s="15"/>
      <c r="H663" s="18"/>
      <c r="I663" s="6"/>
      <c r="J663" s="12"/>
      <c r="K663" s="13"/>
      <c r="M663" s="18"/>
      <c r="N663" s="18"/>
      <c r="O663" s="18"/>
      <c r="P663" s="85"/>
      <c r="Q663" s="85"/>
      <c r="R663" s="18"/>
      <c r="S663" s="18"/>
      <c r="T663" s="18"/>
      <c r="U663" s="18"/>
    </row>
    <row r="664" spans="1:21" s="5" customFormat="1" ht="16" x14ac:dyDescent="0.2">
      <c r="A664" s="17"/>
      <c r="B664" s="16"/>
      <c r="C664" s="7"/>
      <c r="D664" s="8"/>
      <c r="E664" s="9"/>
      <c r="F664" s="15"/>
      <c r="H664" s="18"/>
      <c r="I664" s="6"/>
      <c r="J664" s="12"/>
      <c r="K664" s="13"/>
      <c r="M664" s="18"/>
      <c r="N664" s="18"/>
      <c r="O664" s="18"/>
      <c r="P664" s="85"/>
      <c r="Q664" s="85"/>
      <c r="R664" s="18"/>
      <c r="S664" s="18"/>
      <c r="T664" s="18"/>
      <c r="U664" s="18"/>
    </row>
    <row r="665" spans="1:21" s="5" customFormat="1" ht="16" x14ac:dyDescent="0.2">
      <c r="A665" s="17"/>
      <c r="B665" s="16"/>
      <c r="C665" s="7"/>
      <c r="D665" s="8"/>
      <c r="E665" s="9"/>
      <c r="F665" s="15"/>
      <c r="H665" s="18"/>
      <c r="I665" s="6"/>
      <c r="J665" s="12"/>
      <c r="K665" s="13"/>
      <c r="M665" s="18"/>
      <c r="N665" s="18"/>
      <c r="O665" s="18"/>
      <c r="P665" s="85"/>
      <c r="Q665" s="85"/>
      <c r="R665" s="18"/>
      <c r="S665" s="18"/>
      <c r="T665" s="18"/>
      <c r="U665" s="18"/>
    </row>
    <row r="666" spans="1:21" s="5" customFormat="1" ht="16" x14ac:dyDescent="0.2">
      <c r="A666" s="17"/>
      <c r="B666" s="16"/>
      <c r="C666" s="7"/>
      <c r="D666" s="8"/>
      <c r="E666" s="9"/>
      <c r="F666" s="15"/>
      <c r="H666" s="18"/>
      <c r="I666" s="6"/>
      <c r="J666" s="12"/>
      <c r="K666" s="13"/>
      <c r="M666" s="18"/>
      <c r="N666" s="18"/>
      <c r="O666" s="18"/>
      <c r="P666" s="85"/>
      <c r="Q666" s="85"/>
      <c r="R666" s="18"/>
      <c r="S666" s="18"/>
      <c r="T666" s="18"/>
      <c r="U666" s="18"/>
    </row>
    <row r="667" spans="1:21" s="5" customFormat="1" ht="16" x14ac:dyDescent="0.2">
      <c r="A667" s="17"/>
      <c r="B667" s="16"/>
      <c r="C667" s="7"/>
      <c r="D667" s="8"/>
      <c r="E667" s="9"/>
      <c r="F667" s="15"/>
      <c r="H667" s="18"/>
      <c r="I667" s="6"/>
      <c r="J667" s="12"/>
      <c r="K667" s="13"/>
      <c r="M667" s="18"/>
      <c r="N667" s="18"/>
      <c r="O667" s="18"/>
      <c r="P667" s="85"/>
      <c r="Q667" s="85"/>
      <c r="R667" s="18"/>
      <c r="S667" s="18"/>
      <c r="T667" s="18"/>
      <c r="U667" s="18"/>
    </row>
    <row r="668" spans="1:21" s="5" customFormat="1" ht="16" x14ac:dyDescent="0.2">
      <c r="A668" s="17"/>
      <c r="B668" s="16"/>
      <c r="C668" s="7"/>
      <c r="D668" s="8"/>
      <c r="E668" s="9"/>
      <c r="F668" s="15"/>
      <c r="H668" s="18"/>
      <c r="I668" s="6"/>
      <c r="J668" s="12"/>
      <c r="K668" s="13"/>
      <c r="M668" s="18"/>
      <c r="N668" s="18"/>
      <c r="O668" s="18"/>
      <c r="P668" s="85"/>
      <c r="Q668" s="85"/>
      <c r="R668" s="18"/>
      <c r="S668" s="18"/>
      <c r="T668" s="18"/>
      <c r="U668" s="18"/>
    </row>
    <row r="669" spans="1:21" s="5" customFormat="1" ht="16" x14ac:dyDescent="0.2">
      <c r="A669" s="17"/>
      <c r="B669" s="16"/>
      <c r="C669" s="7"/>
      <c r="D669" s="8"/>
      <c r="E669" s="9"/>
      <c r="F669" s="15"/>
      <c r="H669" s="18"/>
      <c r="I669" s="6"/>
      <c r="J669" s="12"/>
      <c r="K669" s="13"/>
      <c r="M669" s="18"/>
      <c r="N669" s="18"/>
      <c r="O669" s="18"/>
      <c r="P669" s="85"/>
      <c r="Q669" s="85"/>
      <c r="R669" s="18"/>
      <c r="S669" s="18"/>
      <c r="T669" s="18"/>
      <c r="U669" s="18"/>
    </row>
    <row r="670" spans="1:21" s="5" customFormat="1" ht="16" x14ac:dyDescent="0.2">
      <c r="A670" s="17"/>
      <c r="B670" s="16"/>
      <c r="C670" s="7"/>
      <c r="D670" s="8"/>
      <c r="E670" s="9"/>
      <c r="F670" s="15"/>
      <c r="H670" s="18"/>
      <c r="I670" s="6"/>
      <c r="J670" s="12"/>
      <c r="K670" s="13"/>
      <c r="M670" s="18"/>
      <c r="N670" s="18"/>
      <c r="O670" s="18"/>
      <c r="P670" s="85"/>
      <c r="Q670" s="85"/>
      <c r="R670" s="18"/>
      <c r="S670" s="18"/>
      <c r="T670" s="18"/>
      <c r="U670" s="18"/>
    </row>
    <row r="671" spans="1:21" s="5" customFormat="1" ht="16" x14ac:dyDescent="0.2">
      <c r="A671" s="17"/>
      <c r="B671" s="16"/>
      <c r="C671" s="7"/>
      <c r="D671" s="8"/>
      <c r="E671" s="9"/>
      <c r="F671" s="15"/>
      <c r="H671" s="18"/>
      <c r="I671" s="6"/>
      <c r="J671" s="12"/>
      <c r="K671" s="13"/>
      <c r="M671" s="18"/>
      <c r="N671" s="18"/>
      <c r="O671" s="18"/>
      <c r="P671" s="85"/>
      <c r="Q671" s="85"/>
      <c r="R671" s="18"/>
      <c r="S671" s="18"/>
      <c r="T671" s="18"/>
      <c r="U671" s="18"/>
    </row>
    <row r="672" spans="1:21" s="5" customFormat="1" ht="16" x14ac:dyDescent="0.2">
      <c r="A672" s="17"/>
      <c r="B672" s="16"/>
      <c r="C672" s="7"/>
      <c r="D672" s="8"/>
      <c r="E672" s="9"/>
      <c r="F672" s="15"/>
      <c r="H672" s="18"/>
      <c r="I672" s="6"/>
      <c r="J672" s="12"/>
      <c r="K672" s="13"/>
      <c r="M672" s="18"/>
      <c r="N672" s="18"/>
      <c r="O672" s="18"/>
      <c r="P672" s="85"/>
      <c r="Q672" s="85"/>
      <c r="R672" s="18"/>
      <c r="S672" s="18"/>
      <c r="T672" s="18"/>
      <c r="U672" s="18"/>
    </row>
    <row r="673" spans="1:21" s="5" customFormat="1" ht="16" x14ac:dyDescent="0.2">
      <c r="A673" s="17"/>
      <c r="B673" s="16"/>
      <c r="C673" s="7"/>
      <c r="D673" s="8"/>
      <c r="E673" s="9"/>
      <c r="F673" s="15"/>
      <c r="H673" s="18"/>
      <c r="I673" s="6"/>
      <c r="J673" s="12"/>
      <c r="K673" s="13"/>
      <c r="M673" s="18"/>
      <c r="N673" s="18"/>
      <c r="O673" s="18"/>
      <c r="P673" s="85"/>
      <c r="Q673" s="85"/>
      <c r="R673" s="18"/>
      <c r="S673" s="18"/>
      <c r="T673" s="18"/>
      <c r="U673" s="18"/>
    </row>
    <row r="674" spans="1:21" s="5" customFormat="1" ht="16" x14ac:dyDescent="0.2">
      <c r="A674" s="17"/>
      <c r="B674" s="16"/>
      <c r="C674" s="7"/>
      <c r="D674" s="8"/>
      <c r="E674" s="9"/>
      <c r="F674" s="15"/>
      <c r="H674" s="18"/>
      <c r="I674" s="6"/>
      <c r="J674" s="12"/>
      <c r="K674" s="13"/>
      <c r="M674" s="18"/>
      <c r="N674" s="18"/>
      <c r="O674" s="18"/>
      <c r="P674" s="85"/>
      <c r="Q674" s="85"/>
      <c r="R674" s="18"/>
      <c r="S674" s="18"/>
      <c r="T674" s="18"/>
      <c r="U674" s="18"/>
    </row>
    <row r="675" spans="1:21" s="5" customFormat="1" ht="16" x14ac:dyDescent="0.2">
      <c r="A675" s="17"/>
      <c r="B675" s="16"/>
      <c r="C675" s="7"/>
      <c r="D675" s="8"/>
      <c r="E675" s="9"/>
      <c r="F675" s="15"/>
      <c r="H675" s="18"/>
      <c r="I675" s="6"/>
      <c r="J675" s="12"/>
      <c r="K675" s="13"/>
      <c r="M675" s="18"/>
      <c r="N675" s="18"/>
      <c r="O675" s="18"/>
      <c r="P675" s="85"/>
      <c r="Q675" s="85"/>
      <c r="R675" s="18"/>
      <c r="S675" s="18"/>
      <c r="T675" s="18"/>
      <c r="U675" s="18"/>
    </row>
    <row r="676" spans="1:21" s="5" customFormat="1" ht="16" x14ac:dyDescent="0.2">
      <c r="A676" s="17"/>
      <c r="B676" s="16"/>
      <c r="C676" s="7"/>
      <c r="D676" s="8"/>
      <c r="E676" s="9"/>
      <c r="F676" s="15"/>
      <c r="H676" s="18"/>
      <c r="I676" s="6"/>
      <c r="J676" s="12"/>
      <c r="K676" s="13"/>
      <c r="M676" s="18"/>
      <c r="N676" s="18"/>
      <c r="O676" s="18"/>
      <c r="P676" s="85"/>
      <c r="Q676" s="85"/>
      <c r="R676" s="18"/>
      <c r="S676" s="18"/>
      <c r="T676" s="18"/>
      <c r="U676" s="18"/>
    </row>
    <row r="677" spans="1:21" s="5" customFormat="1" ht="16" x14ac:dyDescent="0.2">
      <c r="A677" s="17"/>
      <c r="B677" s="16"/>
      <c r="C677" s="7"/>
      <c r="D677" s="8"/>
      <c r="E677" s="9"/>
      <c r="F677" s="15"/>
      <c r="H677" s="18"/>
      <c r="I677" s="6"/>
      <c r="J677" s="12"/>
      <c r="K677" s="13"/>
      <c r="M677" s="18"/>
      <c r="N677" s="18"/>
      <c r="O677" s="18"/>
      <c r="P677" s="85"/>
      <c r="Q677" s="85"/>
      <c r="R677" s="18"/>
      <c r="S677" s="18"/>
      <c r="T677" s="18"/>
      <c r="U677" s="18"/>
    </row>
    <row r="678" spans="1:21" s="5" customFormat="1" ht="16" x14ac:dyDescent="0.2">
      <c r="A678" s="17"/>
      <c r="B678" s="16"/>
      <c r="C678" s="7"/>
      <c r="D678" s="8"/>
      <c r="E678" s="9"/>
      <c r="F678" s="15"/>
      <c r="H678" s="18"/>
      <c r="I678" s="6"/>
      <c r="J678" s="12"/>
      <c r="K678" s="13"/>
      <c r="M678" s="18"/>
      <c r="N678" s="18"/>
      <c r="O678" s="18"/>
      <c r="P678" s="85"/>
      <c r="Q678" s="85"/>
      <c r="R678" s="18"/>
      <c r="S678" s="18"/>
      <c r="T678" s="18"/>
      <c r="U678" s="18"/>
    </row>
    <row r="679" spans="1:21" s="5" customFormat="1" ht="16" x14ac:dyDescent="0.2">
      <c r="A679" s="17"/>
      <c r="B679" s="16"/>
      <c r="C679" s="7"/>
      <c r="D679" s="8"/>
      <c r="E679" s="9"/>
      <c r="F679" s="15"/>
      <c r="H679" s="18"/>
      <c r="I679" s="6"/>
      <c r="J679" s="12"/>
      <c r="K679" s="13"/>
      <c r="M679" s="18"/>
      <c r="N679" s="18"/>
      <c r="O679" s="18"/>
      <c r="P679" s="85"/>
      <c r="Q679" s="85"/>
      <c r="R679" s="18"/>
      <c r="S679" s="18"/>
      <c r="T679" s="18"/>
      <c r="U679" s="18"/>
    </row>
    <row r="680" spans="1:21" s="5" customFormat="1" ht="16" x14ac:dyDescent="0.2">
      <c r="A680" s="17"/>
      <c r="B680" s="16"/>
      <c r="C680" s="7"/>
      <c r="D680" s="8"/>
      <c r="E680" s="9"/>
      <c r="F680" s="15"/>
      <c r="H680" s="18"/>
      <c r="I680" s="6"/>
      <c r="J680" s="12"/>
      <c r="K680" s="13"/>
      <c r="M680" s="18"/>
      <c r="N680" s="18"/>
      <c r="O680" s="18"/>
      <c r="P680" s="85"/>
      <c r="Q680" s="85"/>
      <c r="R680" s="18"/>
      <c r="S680" s="18"/>
      <c r="T680" s="18"/>
      <c r="U680" s="18"/>
    </row>
    <row r="681" spans="1:21" s="5" customFormat="1" ht="16" x14ac:dyDescent="0.2">
      <c r="A681" s="17"/>
      <c r="B681" s="16"/>
      <c r="C681" s="7"/>
      <c r="D681" s="8"/>
      <c r="E681" s="9"/>
      <c r="F681" s="15"/>
      <c r="H681" s="18"/>
      <c r="I681" s="6"/>
      <c r="J681" s="12"/>
      <c r="K681" s="13"/>
      <c r="M681" s="18"/>
      <c r="N681" s="18"/>
      <c r="O681" s="18"/>
      <c r="P681" s="85"/>
      <c r="Q681" s="85"/>
      <c r="R681" s="18"/>
      <c r="S681" s="18"/>
      <c r="T681" s="18"/>
      <c r="U681" s="18"/>
    </row>
    <row r="682" spans="1:21" s="5" customFormat="1" ht="16" x14ac:dyDescent="0.2">
      <c r="A682" s="17"/>
      <c r="B682" s="16"/>
      <c r="C682" s="7"/>
      <c r="D682" s="8"/>
      <c r="E682" s="9"/>
      <c r="F682" s="15"/>
      <c r="H682" s="18"/>
      <c r="I682" s="6"/>
      <c r="J682" s="12"/>
      <c r="K682" s="13"/>
      <c r="M682" s="18"/>
      <c r="N682" s="18"/>
      <c r="O682" s="18"/>
      <c r="P682" s="85"/>
      <c r="Q682" s="85"/>
      <c r="R682" s="18"/>
      <c r="S682" s="18"/>
      <c r="T682" s="18"/>
      <c r="U682" s="18"/>
    </row>
    <row r="683" spans="1:21" s="5" customFormat="1" ht="16" x14ac:dyDescent="0.2">
      <c r="A683" s="17"/>
      <c r="B683" s="16"/>
      <c r="C683" s="7"/>
      <c r="D683" s="8"/>
      <c r="E683" s="9"/>
      <c r="F683" s="15"/>
      <c r="H683" s="18"/>
      <c r="I683" s="6"/>
      <c r="J683" s="12"/>
      <c r="K683" s="13"/>
      <c r="M683" s="18"/>
      <c r="N683" s="18"/>
      <c r="O683" s="18"/>
      <c r="P683" s="85"/>
      <c r="Q683" s="85"/>
      <c r="R683" s="18"/>
      <c r="S683" s="18"/>
      <c r="T683" s="18"/>
      <c r="U683" s="18"/>
    </row>
    <row r="684" spans="1:21" s="5" customFormat="1" ht="16" x14ac:dyDescent="0.2">
      <c r="A684" s="17"/>
      <c r="B684" s="16"/>
      <c r="C684" s="7"/>
      <c r="D684" s="8"/>
      <c r="E684" s="9"/>
      <c r="F684" s="15"/>
      <c r="H684" s="18"/>
      <c r="I684" s="6"/>
      <c r="J684" s="12"/>
      <c r="K684" s="13"/>
      <c r="M684" s="18"/>
      <c r="N684" s="18"/>
      <c r="O684" s="18"/>
      <c r="P684" s="85"/>
      <c r="Q684" s="85"/>
      <c r="R684" s="18"/>
      <c r="S684" s="18"/>
      <c r="T684" s="18"/>
      <c r="U684" s="18"/>
    </row>
    <row r="685" spans="1:21" s="5" customFormat="1" ht="16" x14ac:dyDescent="0.2">
      <c r="A685" s="17"/>
      <c r="B685" s="16"/>
      <c r="C685" s="7"/>
      <c r="D685" s="8"/>
      <c r="E685" s="9"/>
      <c r="F685" s="15"/>
      <c r="H685" s="18"/>
      <c r="I685" s="6"/>
      <c r="J685" s="12"/>
      <c r="K685" s="13"/>
      <c r="M685" s="18"/>
      <c r="N685" s="18"/>
      <c r="O685" s="18"/>
      <c r="P685" s="85"/>
      <c r="Q685" s="85"/>
      <c r="R685" s="18"/>
      <c r="S685" s="18"/>
      <c r="T685" s="18"/>
      <c r="U685" s="18"/>
    </row>
    <row r="686" spans="1:21" s="5" customFormat="1" ht="16" x14ac:dyDescent="0.2">
      <c r="A686" s="17"/>
      <c r="B686" s="16"/>
      <c r="C686" s="7"/>
      <c r="D686" s="8"/>
      <c r="E686" s="9"/>
      <c r="F686" s="15"/>
      <c r="H686" s="18"/>
      <c r="I686" s="6"/>
      <c r="J686" s="12"/>
      <c r="K686" s="13"/>
      <c r="M686" s="18"/>
      <c r="N686" s="18"/>
      <c r="O686" s="18"/>
      <c r="P686" s="85"/>
      <c r="Q686" s="85"/>
      <c r="R686" s="18"/>
      <c r="S686" s="18"/>
      <c r="T686" s="18"/>
      <c r="U686" s="18"/>
    </row>
    <row r="687" spans="1:21" s="5" customFormat="1" ht="16" x14ac:dyDescent="0.2">
      <c r="A687" s="17"/>
      <c r="B687" s="16"/>
      <c r="C687" s="7"/>
      <c r="D687" s="8"/>
      <c r="E687" s="9"/>
      <c r="F687" s="15"/>
      <c r="H687" s="18"/>
      <c r="I687" s="6"/>
      <c r="J687" s="12"/>
      <c r="K687" s="13"/>
      <c r="M687" s="18"/>
      <c r="N687" s="18"/>
      <c r="O687" s="18"/>
      <c r="P687" s="85"/>
      <c r="Q687" s="85"/>
      <c r="R687" s="18"/>
      <c r="S687" s="18"/>
      <c r="T687" s="18"/>
      <c r="U687" s="18"/>
    </row>
    <row r="688" spans="1:21" s="5" customFormat="1" ht="16" x14ac:dyDescent="0.2">
      <c r="A688" s="17"/>
      <c r="B688" s="16"/>
      <c r="C688" s="7"/>
      <c r="D688" s="8"/>
      <c r="E688" s="9"/>
      <c r="F688" s="15"/>
      <c r="H688" s="18"/>
      <c r="I688" s="6"/>
      <c r="J688" s="12"/>
      <c r="K688" s="13"/>
      <c r="M688" s="18"/>
      <c r="N688" s="18"/>
      <c r="O688" s="18"/>
      <c r="P688" s="85"/>
      <c r="Q688" s="85"/>
      <c r="R688" s="18"/>
      <c r="S688" s="18"/>
      <c r="T688" s="18"/>
      <c r="U688" s="18"/>
    </row>
    <row r="689" spans="1:21" s="5" customFormat="1" ht="16" x14ac:dyDescent="0.2">
      <c r="A689" s="17"/>
      <c r="B689" s="16"/>
      <c r="C689" s="7"/>
      <c r="D689" s="8"/>
      <c r="E689" s="9"/>
      <c r="F689" s="15"/>
      <c r="H689" s="18"/>
      <c r="I689" s="6"/>
      <c r="J689" s="12"/>
      <c r="K689" s="13"/>
      <c r="M689" s="18"/>
      <c r="N689" s="18"/>
      <c r="O689" s="18"/>
      <c r="P689" s="85"/>
      <c r="Q689" s="85"/>
      <c r="R689" s="18"/>
      <c r="S689" s="18"/>
      <c r="T689" s="18"/>
      <c r="U689" s="18"/>
    </row>
    <row r="690" spans="1:21" s="5" customFormat="1" ht="16" x14ac:dyDescent="0.2">
      <c r="A690" s="17"/>
      <c r="B690" s="16"/>
      <c r="C690" s="7"/>
      <c r="D690" s="8"/>
      <c r="E690" s="9"/>
      <c r="F690" s="15"/>
      <c r="H690" s="18"/>
      <c r="I690" s="6"/>
      <c r="J690" s="12"/>
      <c r="K690" s="13"/>
      <c r="M690" s="18"/>
      <c r="N690" s="18"/>
      <c r="O690" s="18"/>
      <c r="P690" s="85"/>
      <c r="Q690" s="85"/>
      <c r="R690" s="18"/>
      <c r="S690" s="18"/>
      <c r="T690" s="18"/>
      <c r="U690" s="18"/>
    </row>
    <row r="691" spans="1:21" s="5" customFormat="1" ht="16" x14ac:dyDescent="0.2">
      <c r="A691" s="17"/>
      <c r="B691" s="16"/>
      <c r="C691" s="7"/>
      <c r="D691" s="8"/>
      <c r="E691" s="9"/>
      <c r="F691" s="15"/>
      <c r="H691" s="18"/>
      <c r="I691" s="6"/>
      <c r="J691" s="12"/>
      <c r="K691" s="13"/>
      <c r="M691" s="18"/>
      <c r="N691" s="18"/>
      <c r="O691" s="18"/>
      <c r="P691" s="85"/>
      <c r="Q691" s="85"/>
      <c r="R691" s="18"/>
      <c r="S691" s="18"/>
      <c r="T691" s="18"/>
      <c r="U691" s="18"/>
    </row>
    <row r="692" spans="1:21" s="5" customFormat="1" ht="16" x14ac:dyDescent="0.2">
      <c r="A692" s="17"/>
      <c r="B692" s="16"/>
      <c r="C692" s="7"/>
      <c r="D692" s="8"/>
      <c r="E692" s="9"/>
      <c r="F692" s="15"/>
      <c r="H692" s="18"/>
      <c r="I692" s="6"/>
      <c r="J692" s="12"/>
      <c r="K692" s="13"/>
      <c r="M692" s="18"/>
      <c r="N692" s="18"/>
      <c r="O692" s="18"/>
      <c r="P692" s="85"/>
      <c r="Q692" s="85"/>
      <c r="R692" s="18"/>
      <c r="S692" s="18"/>
      <c r="T692" s="18"/>
      <c r="U692" s="18"/>
    </row>
    <row r="693" spans="1:21" s="5" customFormat="1" ht="16" x14ac:dyDescent="0.2">
      <c r="A693" s="17"/>
      <c r="B693" s="16"/>
      <c r="C693" s="7"/>
      <c r="D693" s="8"/>
      <c r="E693" s="9"/>
      <c r="F693" s="15"/>
      <c r="H693" s="18"/>
      <c r="I693" s="6"/>
      <c r="J693" s="12"/>
      <c r="K693" s="13"/>
      <c r="M693" s="18"/>
      <c r="N693" s="18"/>
      <c r="O693" s="18"/>
      <c r="P693" s="85"/>
      <c r="Q693" s="85"/>
      <c r="R693" s="18"/>
      <c r="S693" s="18"/>
      <c r="T693" s="18"/>
      <c r="U693" s="18"/>
    </row>
    <row r="694" spans="1:21" s="5" customFormat="1" ht="16" x14ac:dyDescent="0.2">
      <c r="A694" s="17"/>
      <c r="B694" s="16"/>
      <c r="C694" s="7"/>
      <c r="D694" s="8"/>
      <c r="E694" s="9"/>
      <c r="F694" s="15"/>
      <c r="H694" s="18"/>
      <c r="I694" s="6"/>
      <c r="J694" s="12"/>
      <c r="K694" s="13"/>
      <c r="M694" s="18"/>
      <c r="N694" s="18"/>
      <c r="O694" s="18"/>
      <c r="P694" s="85"/>
      <c r="Q694" s="85"/>
      <c r="R694" s="18"/>
      <c r="S694" s="18"/>
      <c r="T694" s="18"/>
      <c r="U694" s="18"/>
    </row>
    <row r="695" spans="1:21" s="5" customFormat="1" ht="16" x14ac:dyDescent="0.2">
      <c r="A695" s="17"/>
      <c r="B695" s="16"/>
      <c r="C695" s="7"/>
      <c r="D695" s="8"/>
      <c r="E695" s="9"/>
      <c r="F695" s="15"/>
      <c r="H695" s="18"/>
      <c r="I695" s="6"/>
      <c r="J695" s="12"/>
      <c r="K695" s="13"/>
      <c r="M695" s="18"/>
      <c r="N695" s="18"/>
      <c r="O695" s="18"/>
      <c r="P695" s="85"/>
      <c r="Q695" s="85"/>
      <c r="R695" s="18"/>
      <c r="S695" s="18"/>
      <c r="T695" s="18"/>
      <c r="U695" s="18"/>
    </row>
  </sheetData>
  <autoFilter ref="A4:U143" xr:uid="{00000000-0009-0000-0000-000002000000}"/>
  <conditionalFormatting sqref="B3">
    <cfRule type="duplicateValues" dxfId="771" priority="387"/>
  </conditionalFormatting>
  <conditionalFormatting sqref="B4">
    <cfRule type="duplicateValues" dxfId="770" priority="386"/>
  </conditionalFormatting>
  <conditionalFormatting sqref="B5">
    <cfRule type="duplicateValues" dxfId="769" priority="402"/>
  </conditionalFormatting>
  <conditionalFormatting sqref="B6:B8">
    <cfRule type="duplicateValues" dxfId="768" priority="384"/>
  </conditionalFormatting>
  <conditionalFormatting sqref="B9:B10">
    <cfRule type="duplicateValues" dxfId="767" priority="383"/>
  </conditionalFormatting>
  <conditionalFormatting sqref="B11:B12">
    <cfRule type="duplicateValues" dxfId="766" priority="382"/>
  </conditionalFormatting>
  <conditionalFormatting sqref="B13:B14">
    <cfRule type="duplicateValues" dxfId="765" priority="401"/>
  </conditionalFormatting>
  <conditionalFormatting sqref="B15">
    <cfRule type="duplicateValues" dxfId="764" priority="380"/>
  </conditionalFormatting>
  <conditionalFormatting sqref="B16">
    <cfRule type="duplicateValues" dxfId="763" priority="379"/>
  </conditionalFormatting>
  <conditionalFormatting sqref="B17">
    <cfRule type="duplicateValues" dxfId="762" priority="378"/>
  </conditionalFormatting>
  <conditionalFormatting sqref="B18:B19">
    <cfRule type="duplicateValues" dxfId="761" priority="377"/>
  </conditionalFormatting>
  <conditionalFormatting sqref="B20:B21">
    <cfRule type="duplicateValues" dxfId="760" priority="400"/>
  </conditionalFormatting>
  <conditionalFormatting sqref="B22">
    <cfRule type="duplicateValues" dxfId="759" priority="399"/>
  </conditionalFormatting>
  <conditionalFormatting sqref="B23:B24">
    <cfRule type="duplicateValues" dxfId="758" priority="374"/>
  </conditionalFormatting>
  <conditionalFormatting sqref="B25:B26">
    <cfRule type="duplicateValues" dxfId="757" priority="398"/>
  </conditionalFormatting>
  <conditionalFormatting sqref="B27">
    <cfRule type="duplicateValues" dxfId="756" priority="371"/>
  </conditionalFormatting>
  <conditionalFormatting sqref="B28">
    <cfRule type="duplicateValues" dxfId="755" priority="370"/>
  </conditionalFormatting>
  <conditionalFormatting sqref="B29:B30">
    <cfRule type="duplicateValues" dxfId="754" priority="369"/>
  </conditionalFormatting>
  <conditionalFormatting sqref="B31:B33">
    <cfRule type="duplicateValues" dxfId="753" priority="368"/>
  </conditionalFormatting>
  <conditionalFormatting sqref="B34:B35">
    <cfRule type="duplicateValues" dxfId="752" priority="367"/>
  </conditionalFormatting>
  <conditionalFormatting sqref="B36:B37">
    <cfRule type="duplicateValues" dxfId="751" priority="366"/>
  </conditionalFormatting>
  <conditionalFormatting sqref="B38:B40">
    <cfRule type="duplicateValues" dxfId="750" priority="365"/>
  </conditionalFormatting>
  <conditionalFormatting sqref="B41">
    <cfRule type="duplicateValues" dxfId="749" priority="364"/>
  </conditionalFormatting>
  <conditionalFormatting sqref="B42">
    <cfRule type="duplicateValues" dxfId="748" priority="363"/>
  </conditionalFormatting>
  <conditionalFormatting sqref="B43">
    <cfRule type="duplicateValues" dxfId="747" priority="362"/>
  </conditionalFormatting>
  <conditionalFormatting sqref="B44:B45">
    <cfRule type="duplicateValues" dxfId="746" priority="361"/>
  </conditionalFormatting>
  <conditionalFormatting sqref="B46:B48">
    <cfRule type="duplicateValues" dxfId="745" priority="360"/>
  </conditionalFormatting>
  <conditionalFormatting sqref="B49:B50">
    <cfRule type="duplicateValues" dxfId="744" priority="359"/>
  </conditionalFormatting>
  <conditionalFormatting sqref="B51">
    <cfRule type="duplicateValues" dxfId="743" priority="397"/>
  </conditionalFormatting>
  <conditionalFormatting sqref="B52">
    <cfRule type="duplicateValues" dxfId="742" priority="396"/>
  </conditionalFormatting>
  <conditionalFormatting sqref="B53">
    <cfRule type="duplicateValues" dxfId="741" priority="356"/>
  </conditionalFormatting>
  <conditionalFormatting sqref="B54">
    <cfRule type="duplicateValues" dxfId="740" priority="355"/>
  </conditionalFormatting>
  <conditionalFormatting sqref="B55">
    <cfRule type="duplicateValues" dxfId="739" priority="354"/>
  </conditionalFormatting>
  <conditionalFormatting sqref="B56:B57">
    <cfRule type="duplicateValues" dxfId="738" priority="353"/>
  </conditionalFormatting>
  <conditionalFormatting sqref="B58:B60">
    <cfRule type="duplicateValues" dxfId="737" priority="352"/>
  </conditionalFormatting>
  <conditionalFormatting sqref="B61:B62">
    <cfRule type="duplicateValues" dxfId="736" priority="351"/>
  </conditionalFormatting>
  <conditionalFormatting sqref="B63:B64">
    <cfRule type="duplicateValues" dxfId="735" priority="350"/>
  </conditionalFormatting>
  <conditionalFormatting sqref="B65:B67">
    <cfRule type="duplicateValues" dxfId="734" priority="349"/>
  </conditionalFormatting>
  <conditionalFormatting sqref="B68">
    <cfRule type="duplicateValues" dxfId="733" priority="348"/>
  </conditionalFormatting>
  <conditionalFormatting sqref="B69">
    <cfRule type="duplicateValues" dxfId="732" priority="347"/>
  </conditionalFormatting>
  <conditionalFormatting sqref="B70">
    <cfRule type="duplicateValues" dxfId="731" priority="395"/>
  </conditionalFormatting>
  <conditionalFormatting sqref="B71:B73">
    <cfRule type="duplicateValues" dxfId="730" priority="344"/>
  </conditionalFormatting>
  <conditionalFormatting sqref="B74:B75">
    <cfRule type="duplicateValues" dxfId="729" priority="343"/>
  </conditionalFormatting>
  <conditionalFormatting sqref="B76:B77">
    <cfRule type="duplicateValues" dxfId="728" priority="342"/>
  </conditionalFormatting>
  <conditionalFormatting sqref="B78">
    <cfRule type="duplicateValues" dxfId="727" priority="394"/>
  </conditionalFormatting>
  <conditionalFormatting sqref="B79">
    <cfRule type="duplicateValues" dxfId="726" priority="340"/>
  </conditionalFormatting>
  <conditionalFormatting sqref="B80">
    <cfRule type="duplicateValues" dxfId="725" priority="339"/>
  </conditionalFormatting>
  <conditionalFormatting sqref="B81">
    <cfRule type="duplicateValues" dxfId="724" priority="393"/>
  </conditionalFormatting>
  <conditionalFormatting sqref="B82:B84">
    <cfRule type="duplicateValues" dxfId="723" priority="336"/>
  </conditionalFormatting>
  <conditionalFormatting sqref="B85:B86">
    <cfRule type="duplicateValues" dxfId="722" priority="335"/>
  </conditionalFormatting>
  <conditionalFormatting sqref="B87:B88">
    <cfRule type="duplicateValues" dxfId="721" priority="334"/>
  </conditionalFormatting>
  <conditionalFormatting sqref="B89:B91">
    <cfRule type="duplicateValues" dxfId="720" priority="333"/>
  </conditionalFormatting>
  <conditionalFormatting sqref="B92">
    <cfRule type="duplicateValues" dxfId="719" priority="331"/>
  </conditionalFormatting>
  <conditionalFormatting sqref="B93:B94">
    <cfRule type="duplicateValues" dxfId="718" priority="329"/>
  </conditionalFormatting>
  <conditionalFormatting sqref="B95:B96">
    <cfRule type="duplicateValues" dxfId="717" priority="392"/>
  </conditionalFormatting>
  <conditionalFormatting sqref="B97:B98">
    <cfRule type="duplicateValues" dxfId="716" priority="327"/>
  </conditionalFormatting>
  <conditionalFormatting sqref="B99:B100">
    <cfRule type="duplicateValues" dxfId="715" priority="326"/>
  </conditionalFormatting>
  <conditionalFormatting sqref="B101:B103">
    <cfRule type="duplicateValues" dxfId="714" priority="325"/>
  </conditionalFormatting>
  <conditionalFormatting sqref="B104">
    <cfRule type="duplicateValues" dxfId="713" priority="324"/>
  </conditionalFormatting>
  <conditionalFormatting sqref="B105">
    <cfRule type="duplicateValues" dxfId="712" priority="323"/>
  </conditionalFormatting>
  <conditionalFormatting sqref="B106">
    <cfRule type="duplicateValues" dxfId="711" priority="322"/>
  </conditionalFormatting>
  <conditionalFormatting sqref="B107:B108">
    <cfRule type="duplicateValues" dxfId="710" priority="321"/>
  </conditionalFormatting>
  <conditionalFormatting sqref="B109:B111">
    <cfRule type="duplicateValues" dxfId="709" priority="320"/>
  </conditionalFormatting>
  <conditionalFormatting sqref="B112:B113">
    <cfRule type="duplicateValues" dxfId="708" priority="319"/>
  </conditionalFormatting>
  <conditionalFormatting sqref="B114:B115">
    <cfRule type="duplicateValues" dxfId="707" priority="318"/>
  </conditionalFormatting>
  <conditionalFormatting sqref="B116:B118">
    <cfRule type="duplicateValues" dxfId="706" priority="317"/>
  </conditionalFormatting>
  <conditionalFormatting sqref="B119">
    <cfRule type="duplicateValues" dxfId="705" priority="316"/>
  </conditionalFormatting>
  <conditionalFormatting sqref="B120">
    <cfRule type="duplicateValues" dxfId="704" priority="314"/>
  </conditionalFormatting>
  <conditionalFormatting sqref="B121:B122">
    <cfRule type="duplicateValues" dxfId="703" priority="313"/>
  </conditionalFormatting>
  <conditionalFormatting sqref="B123:B125">
    <cfRule type="duplicateValues" dxfId="702" priority="312"/>
  </conditionalFormatting>
  <conditionalFormatting sqref="B126:B127">
    <cfRule type="duplicateValues" dxfId="701" priority="311"/>
  </conditionalFormatting>
  <conditionalFormatting sqref="B128:B129">
    <cfRule type="duplicateValues" dxfId="700" priority="310"/>
  </conditionalFormatting>
  <conditionalFormatting sqref="B130">
    <cfRule type="duplicateValues" dxfId="699" priority="406"/>
  </conditionalFormatting>
  <conditionalFormatting sqref="B131">
    <cfRule type="duplicateValues" dxfId="698" priority="307"/>
  </conditionalFormatting>
  <conditionalFormatting sqref="B132">
    <cfRule type="duplicateValues" dxfId="697" priority="306"/>
  </conditionalFormatting>
  <conditionalFormatting sqref="B133:B134">
    <cfRule type="duplicateValues" dxfId="696" priority="305"/>
  </conditionalFormatting>
  <conditionalFormatting sqref="B135:B136">
    <cfRule type="duplicateValues" dxfId="695" priority="390"/>
  </conditionalFormatting>
  <conditionalFormatting sqref="B137:B138">
    <cfRule type="duplicateValues" dxfId="694" priority="303"/>
  </conditionalFormatting>
  <conditionalFormatting sqref="B139">
    <cfRule type="duplicateValues" dxfId="693" priority="388"/>
  </conditionalFormatting>
  <conditionalFormatting sqref="B140:B141">
    <cfRule type="duplicateValues" dxfId="692" priority="389"/>
  </conditionalFormatting>
  <conditionalFormatting sqref="B142">
    <cfRule type="duplicateValues" dxfId="691" priority="299"/>
  </conditionalFormatting>
  <conditionalFormatting sqref="B143:B145">
    <cfRule type="duplicateValues" dxfId="690" priority="296"/>
  </conditionalFormatting>
  <conditionalFormatting sqref="B146:B147">
    <cfRule type="duplicateValues" dxfId="689" priority="295"/>
  </conditionalFormatting>
  <conditionalFormatting sqref="B148:B149">
    <cfRule type="duplicateValues" dxfId="688" priority="294"/>
  </conditionalFormatting>
  <conditionalFormatting sqref="B150:B152">
    <cfRule type="duplicateValues" dxfId="687" priority="293"/>
  </conditionalFormatting>
  <conditionalFormatting sqref="B153">
    <cfRule type="duplicateValues" dxfId="686" priority="292"/>
  </conditionalFormatting>
  <conditionalFormatting sqref="B154">
    <cfRule type="duplicateValues" dxfId="685" priority="291"/>
  </conditionalFormatting>
  <conditionalFormatting sqref="B155">
    <cfRule type="duplicateValues" dxfId="684" priority="290"/>
  </conditionalFormatting>
  <conditionalFormatting sqref="B156:B157">
    <cfRule type="duplicateValues" dxfId="683" priority="289"/>
  </conditionalFormatting>
  <conditionalFormatting sqref="B158:B160">
    <cfRule type="duplicateValues" dxfId="682" priority="288"/>
  </conditionalFormatting>
  <conditionalFormatting sqref="B161:B162">
    <cfRule type="duplicateValues" dxfId="681" priority="287"/>
  </conditionalFormatting>
  <conditionalFormatting sqref="B163:B164">
    <cfRule type="duplicateValues" dxfId="680" priority="286"/>
  </conditionalFormatting>
  <conditionalFormatting sqref="B165:B167">
    <cfRule type="duplicateValues" dxfId="679" priority="285"/>
  </conditionalFormatting>
  <conditionalFormatting sqref="B168">
    <cfRule type="duplicateValues" dxfId="678" priority="284"/>
  </conditionalFormatting>
  <conditionalFormatting sqref="B169">
    <cfRule type="duplicateValues" dxfId="677" priority="283"/>
  </conditionalFormatting>
  <conditionalFormatting sqref="B170">
    <cfRule type="duplicateValues" dxfId="676" priority="282"/>
  </conditionalFormatting>
  <conditionalFormatting sqref="B171:B172">
    <cfRule type="duplicateValues" dxfId="675" priority="281"/>
  </conditionalFormatting>
  <conditionalFormatting sqref="B173:B175">
    <cfRule type="duplicateValues" dxfId="674" priority="280"/>
  </conditionalFormatting>
  <conditionalFormatting sqref="B176:B177">
    <cfRule type="duplicateValues" dxfId="673" priority="279"/>
  </conditionalFormatting>
  <conditionalFormatting sqref="B178:B179">
    <cfRule type="duplicateValues" dxfId="672" priority="278"/>
  </conditionalFormatting>
  <conditionalFormatting sqref="B180:B182">
    <cfRule type="duplicateValues" dxfId="671" priority="277"/>
  </conditionalFormatting>
  <conditionalFormatting sqref="B183">
    <cfRule type="duplicateValues" dxfId="670" priority="276"/>
  </conditionalFormatting>
  <conditionalFormatting sqref="B184">
    <cfRule type="duplicateValues" dxfId="669" priority="275"/>
  </conditionalFormatting>
  <conditionalFormatting sqref="B185">
    <cfRule type="duplicateValues" dxfId="668" priority="274"/>
  </conditionalFormatting>
  <conditionalFormatting sqref="B186:B187">
    <cfRule type="duplicateValues" dxfId="667" priority="273"/>
  </conditionalFormatting>
  <conditionalFormatting sqref="B188:B190">
    <cfRule type="duplicateValues" dxfId="666" priority="272"/>
  </conditionalFormatting>
  <conditionalFormatting sqref="B191:B192">
    <cfRule type="duplicateValues" dxfId="665" priority="271"/>
  </conditionalFormatting>
  <conditionalFormatting sqref="B193:B194">
    <cfRule type="duplicateValues" dxfId="664" priority="270"/>
  </conditionalFormatting>
  <conditionalFormatting sqref="B195:B197">
    <cfRule type="duplicateValues" dxfId="663" priority="269"/>
  </conditionalFormatting>
  <conditionalFormatting sqref="B198">
    <cfRule type="duplicateValues" dxfId="662" priority="268"/>
  </conditionalFormatting>
  <conditionalFormatting sqref="B199">
    <cfRule type="duplicateValues" dxfId="661" priority="267"/>
  </conditionalFormatting>
  <conditionalFormatting sqref="B200">
    <cfRule type="duplicateValues" dxfId="660" priority="266"/>
  </conditionalFormatting>
  <conditionalFormatting sqref="B201:B202">
    <cfRule type="duplicateValues" dxfId="659" priority="265"/>
  </conditionalFormatting>
  <conditionalFormatting sqref="B203:B205">
    <cfRule type="duplicateValues" dxfId="658" priority="264"/>
  </conditionalFormatting>
  <conditionalFormatting sqref="B206:B207">
    <cfRule type="duplicateValues" dxfId="657" priority="263"/>
  </conditionalFormatting>
  <conditionalFormatting sqref="B208:B209">
    <cfRule type="duplicateValues" dxfId="656" priority="262"/>
  </conditionalFormatting>
  <conditionalFormatting sqref="B210:B212">
    <cfRule type="duplicateValues" dxfId="655" priority="261"/>
  </conditionalFormatting>
  <conditionalFormatting sqref="B213">
    <cfRule type="duplicateValues" dxfId="654" priority="260"/>
  </conditionalFormatting>
  <conditionalFormatting sqref="B214">
    <cfRule type="duplicateValues" dxfId="653" priority="259"/>
  </conditionalFormatting>
  <conditionalFormatting sqref="B215">
    <cfRule type="duplicateValues" dxfId="652" priority="258"/>
  </conditionalFormatting>
  <conditionalFormatting sqref="B216:B217">
    <cfRule type="duplicateValues" dxfId="651" priority="257"/>
  </conditionalFormatting>
  <conditionalFormatting sqref="B218:B220">
    <cfRule type="duplicateValues" dxfId="650" priority="256"/>
  </conditionalFormatting>
  <conditionalFormatting sqref="B221:B222">
    <cfRule type="duplicateValues" dxfId="649" priority="255"/>
  </conditionalFormatting>
  <conditionalFormatting sqref="B223:B224">
    <cfRule type="duplicateValues" dxfId="648" priority="254"/>
  </conditionalFormatting>
  <conditionalFormatting sqref="B225:B227">
    <cfRule type="duplicateValues" dxfId="647" priority="253"/>
  </conditionalFormatting>
  <conditionalFormatting sqref="B228">
    <cfRule type="duplicateValues" dxfId="646" priority="252"/>
  </conditionalFormatting>
  <conditionalFormatting sqref="B229">
    <cfRule type="duplicateValues" dxfId="645" priority="251"/>
  </conditionalFormatting>
  <conditionalFormatting sqref="B230">
    <cfRule type="duplicateValues" dxfId="644" priority="250"/>
  </conditionalFormatting>
  <conditionalFormatting sqref="B231:B232">
    <cfRule type="duplicateValues" dxfId="643" priority="249"/>
  </conditionalFormatting>
  <conditionalFormatting sqref="B233:B235">
    <cfRule type="duplicateValues" dxfId="642" priority="248"/>
  </conditionalFormatting>
  <conditionalFormatting sqref="B236:B237">
    <cfRule type="duplicateValues" dxfId="641" priority="247"/>
  </conditionalFormatting>
  <conditionalFormatting sqref="B238:B239">
    <cfRule type="duplicateValues" dxfId="640" priority="246"/>
  </conditionalFormatting>
  <conditionalFormatting sqref="B240:B242">
    <cfRule type="duplicateValues" dxfId="639" priority="245"/>
  </conditionalFormatting>
  <conditionalFormatting sqref="B243">
    <cfRule type="duplicateValues" dxfId="638" priority="244"/>
  </conditionalFormatting>
  <conditionalFormatting sqref="B244">
    <cfRule type="duplicateValues" dxfId="637" priority="243"/>
  </conditionalFormatting>
  <conditionalFormatting sqref="B245">
    <cfRule type="duplicateValues" dxfId="636" priority="242"/>
  </conditionalFormatting>
  <conditionalFormatting sqref="B246:B247">
    <cfRule type="duplicateValues" dxfId="635" priority="241"/>
  </conditionalFormatting>
  <conditionalFormatting sqref="B248:B250">
    <cfRule type="duplicateValues" dxfId="634" priority="240"/>
  </conditionalFormatting>
  <conditionalFormatting sqref="B251:B252">
    <cfRule type="duplicateValues" dxfId="633" priority="239"/>
  </conditionalFormatting>
  <conditionalFormatting sqref="B253:B254">
    <cfRule type="duplicateValues" dxfId="632" priority="238"/>
  </conditionalFormatting>
  <conditionalFormatting sqref="B255:B257">
    <cfRule type="duplicateValues" dxfId="631" priority="237"/>
  </conditionalFormatting>
  <conditionalFormatting sqref="B258">
    <cfRule type="duplicateValues" dxfId="630" priority="236"/>
  </conditionalFormatting>
  <conditionalFormatting sqref="B259">
    <cfRule type="duplicateValues" dxfId="629" priority="235"/>
  </conditionalFormatting>
  <conditionalFormatting sqref="B260">
    <cfRule type="duplicateValues" dxfId="628" priority="234"/>
  </conditionalFormatting>
  <conditionalFormatting sqref="B261:B262">
    <cfRule type="duplicateValues" dxfId="627" priority="233"/>
  </conditionalFormatting>
  <conditionalFormatting sqref="B263:B265">
    <cfRule type="duplicateValues" dxfId="626" priority="232"/>
  </conditionalFormatting>
  <conditionalFormatting sqref="B266:B267">
    <cfRule type="duplicateValues" dxfId="625" priority="231"/>
  </conditionalFormatting>
  <conditionalFormatting sqref="B268:B269">
    <cfRule type="duplicateValues" dxfId="624" priority="230"/>
  </conditionalFormatting>
  <conditionalFormatting sqref="B270:B272">
    <cfRule type="duplicateValues" dxfId="623" priority="229"/>
  </conditionalFormatting>
  <conditionalFormatting sqref="B273">
    <cfRule type="duplicateValues" dxfId="622" priority="228"/>
  </conditionalFormatting>
  <conditionalFormatting sqref="B274">
    <cfRule type="duplicateValues" dxfId="621" priority="227"/>
  </conditionalFormatting>
  <conditionalFormatting sqref="B275">
    <cfRule type="duplicateValues" dxfId="620" priority="226"/>
  </conditionalFormatting>
  <conditionalFormatting sqref="B276:B277">
    <cfRule type="duplicateValues" dxfId="619" priority="225"/>
  </conditionalFormatting>
  <conditionalFormatting sqref="B278:B280">
    <cfRule type="duplicateValues" dxfId="618" priority="224"/>
  </conditionalFormatting>
  <conditionalFormatting sqref="B281:B282">
    <cfRule type="duplicateValues" dxfId="617" priority="223"/>
  </conditionalFormatting>
  <conditionalFormatting sqref="B283:B284">
    <cfRule type="duplicateValues" dxfId="616" priority="222"/>
  </conditionalFormatting>
  <conditionalFormatting sqref="B285:B287">
    <cfRule type="duplicateValues" dxfId="615" priority="221"/>
  </conditionalFormatting>
  <conditionalFormatting sqref="B288">
    <cfRule type="duplicateValues" dxfId="614" priority="220"/>
  </conditionalFormatting>
  <conditionalFormatting sqref="B289">
    <cfRule type="duplicateValues" dxfId="613" priority="219"/>
  </conditionalFormatting>
  <conditionalFormatting sqref="B290">
    <cfRule type="duplicateValues" dxfId="612" priority="218"/>
  </conditionalFormatting>
  <conditionalFormatting sqref="B291:B292">
    <cfRule type="duplicateValues" dxfId="611" priority="217"/>
  </conditionalFormatting>
  <conditionalFormatting sqref="B293:B295">
    <cfRule type="duplicateValues" dxfId="610" priority="216"/>
  </conditionalFormatting>
  <conditionalFormatting sqref="B296:B297">
    <cfRule type="duplicateValues" dxfId="609" priority="215"/>
  </conditionalFormatting>
  <conditionalFormatting sqref="B298:B299">
    <cfRule type="duplicateValues" dxfId="608" priority="214"/>
  </conditionalFormatting>
  <conditionalFormatting sqref="B300:B302">
    <cfRule type="duplicateValues" dxfId="607" priority="213"/>
  </conditionalFormatting>
  <conditionalFormatting sqref="B303">
    <cfRule type="duplicateValues" dxfId="606" priority="212"/>
  </conditionalFormatting>
  <conditionalFormatting sqref="B304">
    <cfRule type="duplicateValues" dxfId="605" priority="211"/>
  </conditionalFormatting>
  <conditionalFormatting sqref="B305">
    <cfRule type="duplicateValues" dxfId="604" priority="210"/>
  </conditionalFormatting>
  <conditionalFormatting sqref="B306:B307">
    <cfRule type="duplicateValues" dxfId="603" priority="209"/>
  </conditionalFormatting>
  <conditionalFormatting sqref="B308:B310">
    <cfRule type="duplicateValues" dxfId="602" priority="208"/>
  </conditionalFormatting>
  <conditionalFormatting sqref="B311:B312">
    <cfRule type="duplicateValues" dxfId="601" priority="207"/>
  </conditionalFormatting>
  <conditionalFormatting sqref="B313:B314">
    <cfRule type="duplicateValues" dxfId="600" priority="206"/>
  </conditionalFormatting>
  <conditionalFormatting sqref="B315:B317">
    <cfRule type="duplicateValues" dxfId="599" priority="205"/>
  </conditionalFormatting>
  <conditionalFormatting sqref="B318">
    <cfRule type="duplicateValues" dxfId="598" priority="204"/>
  </conditionalFormatting>
  <conditionalFormatting sqref="B319">
    <cfRule type="duplicateValues" dxfId="597" priority="203"/>
  </conditionalFormatting>
  <conditionalFormatting sqref="B320">
    <cfRule type="duplicateValues" dxfId="596" priority="202"/>
  </conditionalFormatting>
  <conditionalFormatting sqref="B321:B322">
    <cfRule type="duplicateValues" dxfId="595" priority="201"/>
  </conditionalFormatting>
  <conditionalFormatting sqref="B323:B325">
    <cfRule type="duplicateValues" dxfId="594" priority="200"/>
  </conditionalFormatting>
  <conditionalFormatting sqref="B326:B327">
    <cfRule type="duplicateValues" dxfId="593" priority="199"/>
  </conditionalFormatting>
  <conditionalFormatting sqref="B328:B329">
    <cfRule type="duplicateValues" dxfId="592" priority="198"/>
  </conditionalFormatting>
  <conditionalFormatting sqref="B330:B332">
    <cfRule type="duplicateValues" dxfId="591" priority="197"/>
  </conditionalFormatting>
  <conditionalFormatting sqref="B333">
    <cfRule type="duplicateValues" dxfId="590" priority="196"/>
  </conditionalFormatting>
  <conditionalFormatting sqref="B334">
    <cfRule type="duplicateValues" dxfId="589" priority="195"/>
  </conditionalFormatting>
  <conditionalFormatting sqref="B335">
    <cfRule type="duplicateValues" dxfId="588" priority="194"/>
  </conditionalFormatting>
  <conditionalFormatting sqref="B336:B337">
    <cfRule type="duplicateValues" dxfId="587" priority="193"/>
  </conditionalFormatting>
  <conditionalFormatting sqref="B338:B340">
    <cfRule type="duplicateValues" dxfId="586" priority="192"/>
  </conditionalFormatting>
  <conditionalFormatting sqref="B341:B342">
    <cfRule type="duplicateValues" dxfId="585" priority="191"/>
  </conditionalFormatting>
  <conditionalFormatting sqref="B343:B344">
    <cfRule type="duplicateValues" dxfId="584" priority="190"/>
  </conditionalFormatting>
  <conditionalFormatting sqref="B345:B347">
    <cfRule type="duplicateValues" dxfId="583" priority="189"/>
  </conditionalFormatting>
  <conditionalFormatting sqref="B348">
    <cfRule type="duplicateValues" dxfId="582" priority="188"/>
  </conditionalFormatting>
  <conditionalFormatting sqref="B349">
    <cfRule type="duplicateValues" dxfId="581" priority="187"/>
  </conditionalFormatting>
  <conditionalFormatting sqref="B350">
    <cfRule type="duplicateValues" dxfId="580" priority="186"/>
  </conditionalFormatting>
  <conditionalFormatting sqref="B351:B352">
    <cfRule type="duplicateValues" dxfId="579" priority="185"/>
  </conditionalFormatting>
  <conditionalFormatting sqref="B353:B355">
    <cfRule type="duplicateValues" dxfId="578" priority="184"/>
  </conditionalFormatting>
  <conditionalFormatting sqref="B356:B357">
    <cfRule type="duplicateValues" dxfId="577" priority="183"/>
  </conditionalFormatting>
  <conditionalFormatting sqref="B358:B359">
    <cfRule type="duplicateValues" dxfId="576" priority="182"/>
  </conditionalFormatting>
  <conditionalFormatting sqref="B360:B362">
    <cfRule type="duplicateValues" dxfId="575" priority="181"/>
  </conditionalFormatting>
  <conditionalFormatting sqref="B363">
    <cfRule type="duplicateValues" dxfId="574" priority="180"/>
  </conditionalFormatting>
  <conditionalFormatting sqref="B364">
    <cfRule type="duplicateValues" dxfId="573" priority="179"/>
  </conditionalFormatting>
  <conditionalFormatting sqref="B365">
    <cfRule type="duplicateValues" dxfId="572" priority="178"/>
  </conditionalFormatting>
  <conditionalFormatting sqref="B366:B367">
    <cfRule type="duplicateValues" dxfId="571" priority="177"/>
  </conditionalFormatting>
  <conditionalFormatting sqref="B368:B370">
    <cfRule type="duplicateValues" dxfId="570" priority="176"/>
  </conditionalFormatting>
  <conditionalFormatting sqref="B371:B372">
    <cfRule type="duplicateValues" dxfId="569" priority="175"/>
  </conditionalFormatting>
  <conditionalFormatting sqref="B373:B374">
    <cfRule type="duplicateValues" dxfId="568" priority="174"/>
  </conditionalFormatting>
  <conditionalFormatting sqref="B375:B377">
    <cfRule type="duplicateValues" dxfId="567" priority="173"/>
  </conditionalFormatting>
  <conditionalFormatting sqref="B378">
    <cfRule type="duplicateValues" dxfId="566" priority="172"/>
  </conditionalFormatting>
  <conditionalFormatting sqref="B379">
    <cfRule type="duplicateValues" dxfId="565" priority="171"/>
  </conditionalFormatting>
  <conditionalFormatting sqref="B380">
    <cfRule type="duplicateValues" dxfId="564" priority="170"/>
  </conditionalFormatting>
  <conditionalFormatting sqref="B381:B382">
    <cfRule type="duplicateValues" dxfId="563" priority="169"/>
  </conditionalFormatting>
  <conditionalFormatting sqref="B383:B385">
    <cfRule type="duplicateValues" dxfId="562" priority="168"/>
  </conditionalFormatting>
  <conditionalFormatting sqref="B386:B387">
    <cfRule type="duplicateValues" dxfId="561" priority="167"/>
  </conditionalFormatting>
  <conditionalFormatting sqref="B388:B389">
    <cfRule type="duplicateValues" dxfId="560" priority="166"/>
  </conditionalFormatting>
  <conditionalFormatting sqref="B390:B392">
    <cfRule type="duplicateValues" dxfId="559" priority="165"/>
  </conditionalFormatting>
  <conditionalFormatting sqref="B393">
    <cfRule type="duplicateValues" dxfId="558" priority="164"/>
  </conditionalFormatting>
  <conditionalFormatting sqref="B394">
    <cfRule type="duplicateValues" dxfId="557" priority="163"/>
  </conditionalFormatting>
  <conditionalFormatting sqref="B395">
    <cfRule type="duplicateValues" dxfId="556" priority="162"/>
  </conditionalFormatting>
  <conditionalFormatting sqref="B396:B397">
    <cfRule type="duplicateValues" dxfId="555" priority="161"/>
  </conditionalFormatting>
  <conditionalFormatting sqref="B398:B400">
    <cfRule type="duplicateValues" dxfId="554" priority="160"/>
  </conditionalFormatting>
  <conditionalFormatting sqref="B401:B402">
    <cfRule type="duplicateValues" dxfId="553" priority="159"/>
  </conditionalFormatting>
  <conditionalFormatting sqref="B403:B404">
    <cfRule type="duplicateValues" dxfId="552" priority="158"/>
  </conditionalFormatting>
  <conditionalFormatting sqref="B405:B407">
    <cfRule type="duplicateValues" dxfId="551" priority="157"/>
  </conditionalFormatting>
  <conditionalFormatting sqref="B408">
    <cfRule type="duplicateValues" dxfId="550" priority="156"/>
  </conditionalFormatting>
  <conditionalFormatting sqref="B409">
    <cfRule type="duplicateValues" dxfId="549" priority="155"/>
  </conditionalFormatting>
  <conditionalFormatting sqref="B410">
    <cfRule type="duplicateValues" dxfId="548" priority="154"/>
  </conditionalFormatting>
  <conditionalFormatting sqref="B411:B412">
    <cfRule type="duplicateValues" dxfId="547" priority="153"/>
  </conditionalFormatting>
  <conditionalFormatting sqref="B413:B415">
    <cfRule type="duplicateValues" dxfId="546" priority="152"/>
  </conditionalFormatting>
  <conditionalFormatting sqref="B416:B417">
    <cfRule type="duplicateValues" dxfId="545" priority="151"/>
  </conditionalFormatting>
  <conditionalFormatting sqref="B418:B419">
    <cfRule type="duplicateValues" dxfId="544" priority="150"/>
  </conditionalFormatting>
  <conditionalFormatting sqref="B420:B422">
    <cfRule type="duplicateValues" dxfId="543" priority="149"/>
  </conditionalFormatting>
  <conditionalFormatting sqref="B423">
    <cfRule type="duplicateValues" dxfId="542" priority="148"/>
  </conditionalFormatting>
  <conditionalFormatting sqref="B424">
    <cfRule type="duplicateValues" dxfId="541" priority="147"/>
  </conditionalFormatting>
  <conditionalFormatting sqref="B425">
    <cfRule type="duplicateValues" dxfId="540" priority="146"/>
  </conditionalFormatting>
  <conditionalFormatting sqref="B426:B427">
    <cfRule type="duplicateValues" dxfId="539" priority="145"/>
  </conditionalFormatting>
  <conditionalFormatting sqref="B428:B430">
    <cfRule type="duplicateValues" dxfId="538" priority="144"/>
  </conditionalFormatting>
  <conditionalFormatting sqref="B431:B432">
    <cfRule type="duplicateValues" dxfId="537" priority="143"/>
  </conditionalFormatting>
  <conditionalFormatting sqref="B433:B434">
    <cfRule type="duplicateValues" dxfId="536" priority="142"/>
  </conditionalFormatting>
  <conditionalFormatting sqref="B435:B437">
    <cfRule type="duplicateValues" dxfId="535" priority="141"/>
  </conditionalFormatting>
  <conditionalFormatting sqref="B438">
    <cfRule type="duplicateValues" dxfId="534" priority="140"/>
  </conditionalFormatting>
  <conditionalFormatting sqref="B439">
    <cfRule type="duplicateValues" dxfId="533" priority="139"/>
  </conditionalFormatting>
  <conditionalFormatting sqref="B440">
    <cfRule type="duplicateValues" dxfId="532" priority="138"/>
  </conditionalFormatting>
  <conditionalFormatting sqref="B441:B442">
    <cfRule type="duplicateValues" dxfId="531" priority="137"/>
  </conditionalFormatting>
  <conditionalFormatting sqref="B443:B445">
    <cfRule type="duplicateValues" dxfId="530" priority="136"/>
  </conditionalFormatting>
  <conditionalFormatting sqref="B446:B447">
    <cfRule type="duplicateValues" dxfId="529" priority="135"/>
  </conditionalFormatting>
  <conditionalFormatting sqref="B448:B449">
    <cfRule type="duplicateValues" dxfId="528" priority="134"/>
  </conditionalFormatting>
  <conditionalFormatting sqref="B450:B452">
    <cfRule type="duplicateValues" dxfId="527" priority="133"/>
  </conditionalFormatting>
  <conditionalFormatting sqref="B453">
    <cfRule type="duplicateValues" dxfId="526" priority="132"/>
  </conditionalFormatting>
  <conditionalFormatting sqref="B454">
    <cfRule type="duplicateValues" dxfId="525" priority="131"/>
  </conditionalFormatting>
  <conditionalFormatting sqref="B455">
    <cfRule type="duplicateValues" dxfId="524" priority="130"/>
  </conditionalFormatting>
  <conditionalFormatting sqref="B456:B457">
    <cfRule type="duplicateValues" dxfId="523" priority="129"/>
  </conditionalFormatting>
  <conditionalFormatting sqref="B458:B460">
    <cfRule type="duplicateValues" dxfId="522" priority="128"/>
  </conditionalFormatting>
  <conditionalFormatting sqref="B461:B462">
    <cfRule type="duplicateValues" dxfId="521" priority="127"/>
  </conditionalFormatting>
  <conditionalFormatting sqref="B463:B464">
    <cfRule type="duplicateValues" dxfId="520" priority="126"/>
  </conditionalFormatting>
  <conditionalFormatting sqref="B465:B467">
    <cfRule type="duplicateValues" dxfId="519" priority="125"/>
  </conditionalFormatting>
  <conditionalFormatting sqref="B468">
    <cfRule type="duplicateValues" dxfId="518" priority="124"/>
  </conditionalFormatting>
  <conditionalFormatting sqref="B469">
    <cfRule type="duplicateValues" dxfId="517" priority="123"/>
  </conditionalFormatting>
  <conditionalFormatting sqref="B470">
    <cfRule type="duplicateValues" dxfId="516" priority="122"/>
  </conditionalFormatting>
  <conditionalFormatting sqref="B471:B472">
    <cfRule type="duplicateValues" dxfId="515" priority="121"/>
  </conditionalFormatting>
  <conditionalFormatting sqref="B473:B475">
    <cfRule type="duplicateValues" dxfId="514" priority="120"/>
  </conditionalFormatting>
  <conditionalFormatting sqref="B476:B477">
    <cfRule type="duplicateValues" dxfId="513" priority="119"/>
  </conditionalFormatting>
  <conditionalFormatting sqref="B478:B479">
    <cfRule type="duplicateValues" dxfId="512" priority="118"/>
  </conditionalFormatting>
  <conditionalFormatting sqref="B480:B482">
    <cfRule type="duplicateValues" dxfId="511" priority="117"/>
  </conditionalFormatting>
  <conditionalFormatting sqref="B483">
    <cfRule type="duplicateValues" dxfId="510" priority="116"/>
  </conditionalFormatting>
  <conditionalFormatting sqref="B484">
    <cfRule type="duplicateValues" dxfId="509" priority="115"/>
  </conditionalFormatting>
  <conditionalFormatting sqref="B485">
    <cfRule type="duplicateValues" dxfId="508" priority="114"/>
  </conditionalFormatting>
  <conditionalFormatting sqref="B486:B487">
    <cfRule type="duplicateValues" dxfId="507" priority="113"/>
  </conditionalFormatting>
  <conditionalFormatting sqref="B488:B490">
    <cfRule type="duplicateValues" dxfId="506" priority="112"/>
  </conditionalFormatting>
  <conditionalFormatting sqref="B491:B492">
    <cfRule type="duplicateValues" dxfId="505" priority="111"/>
  </conditionalFormatting>
  <conditionalFormatting sqref="B493:B494">
    <cfRule type="duplicateValues" dxfId="504" priority="110"/>
  </conditionalFormatting>
  <conditionalFormatting sqref="B495:B497">
    <cfRule type="duplicateValues" dxfId="503" priority="109"/>
  </conditionalFormatting>
  <conditionalFormatting sqref="B498">
    <cfRule type="duplicateValues" dxfId="502" priority="108"/>
  </conditionalFormatting>
  <conditionalFormatting sqref="B499">
    <cfRule type="duplicateValues" dxfId="501" priority="107"/>
  </conditionalFormatting>
  <conditionalFormatting sqref="B500">
    <cfRule type="duplicateValues" dxfId="500" priority="106"/>
  </conditionalFormatting>
  <conditionalFormatting sqref="B501:B502">
    <cfRule type="duplicateValues" dxfId="499" priority="105"/>
  </conditionalFormatting>
  <conditionalFormatting sqref="B503:B505">
    <cfRule type="duplicateValues" dxfId="498" priority="104"/>
  </conditionalFormatting>
  <conditionalFormatting sqref="B506:B507">
    <cfRule type="duplicateValues" dxfId="497" priority="103"/>
  </conditionalFormatting>
  <conditionalFormatting sqref="B508:B509">
    <cfRule type="duplicateValues" dxfId="496" priority="102"/>
  </conditionalFormatting>
  <conditionalFormatting sqref="B510:B512">
    <cfRule type="duplicateValues" dxfId="495" priority="101"/>
  </conditionalFormatting>
  <conditionalFormatting sqref="B513">
    <cfRule type="duplicateValues" dxfId="494" priority="100"/>
  </conditionalFormatting>
  <conditionalFormatting sqref="B514">
    <cfRule type="duplicateValues" dxfId="493" priority="99"/>
  </conditionalFormatting>
  <conditionalFormatting sqref="B515">
    <cfRule type="duplicateValues" dxfId="492" priority="98"/>
  </conditionalFormatting>
  <conditionalFormatting sqref="B516:B517">
    <cfRule type="duplicateValues" dxfId="491" priority="97"/>
  </conditionalFormatting>
  <conditionalFormatting sqref="B518:B520">
    <cfRule type="duplicateValues" dxfId="490" priority="96"/>
  </conditionalFormatting>
  <conditionalFormatting sqref="B521:B522">
    <cfRule type="duplicateValues" dxfId="489" priority="95"/>
  </conditionalFormatting>
  <conditionalFormatting sqref="B523:B524">
    <cfRule type="duplicateValues" dxfId="488" priority="94"/>
  </conditionalFormatting>
  <conditionalFormatting sqref="B525:B527">
    <cfRule type="duplicateValues" dxfId="487" priority="93"/>
  </conditionalFormatting>
  <conditionalFormatting sqref="B528">
    <cfRule type="duplicateValues" dxfId="486" priority="92"/>
  </conditionalFormatting>
  <conditionalFormatting sqref="B529">
    <cfRule type="duplicateValues" dxfId="485" priority="91"/>
  </conditionalFormatting>
  <conditionalFormatting sqref="B530">
    <cfRule type="duplicateValues" dxfId="484" priority="90"/>
  </conditionalFormatting>
  <conditionalFormatting sqref="B531:B532">
    <cfRule type="duplicateValues" dxfId="483" priority="89"/>
  </conditionalFormatting>
  <conditionalFormatting sqref="B533:B535">
    <cfRule type="duplicateValues" dxfId="482" priority="88"/>
  </conditionalFormatting>
  <conditionalFormatting sqref="B536:B537">
    <cfRule type="duplicateValues" dxfId="481" priority="87"/>
  </conditionalFormatting>
  <conditionalFormatting sqref="B538:B539">
    <cfRule type="duplicateValues" dxfId="480" priority="86"/>
  </conditionalFormatting>
  <conditionalFormatting sqref="B540:B542">
    <cfRule type="duplicateValues" dxfId="479" priority="85"/>
  </conditionalFormatting>
  <conditionalFormatting sqref="B543">
    <cfRule type="duplicateValues" dxfId="478" priority="84"/>
  </conditionalFormatting>
  <conditionalFormatting sqref="B544">
    <cfRule type="duplicateValues" dxfId="477" priority="83"/>
  </conditionalFormatting>
  <conditionalFormatting sqref="B545">
    <cfRule type="duplicateValues" dxfId="476" priority="82"/>
  </conditionalFormatting>
  <conditionalFormatting sqref="B546:B547">
    <cfRule type="duplicateValues" dxfId="475" priority="81"/>
  </conditionalFormatting>
  <conditionalFormatting sqref="B548:B550">
    <cfRule type="duplicateValues" dxfId="474" priority="80"/>
  </conditionalFormatting>
  <conditionalFormatting sqref="B551:B552">
    <cfRule type="duplicateValues" dxfId="473" priority="79"/>
  </conditionalFormatting>
  <conditionalFormatting sqref="B553:B554">
    <cfRule type="duplicateValues" dxfId="472" priority="78"/>
  </conditionalFormatting>
  <conditionalFormatting sqref="B555:B557">
    <cfRule type="duplicateValues" dxfId="471" priority="77"/>
  </conditionalFormatting>
  <conditionalFormatting sqref="B558">
    <cfRule type="duplicateValues" dxfId="470" priority="76"/>
  </conditionalFormatting>
  <conditionalFormatting sqref="B559">
    <cfRule type="duplicateValues" dxfId="469" priority="75"/>
  </conditionalFormatting>
  <conditionalFormatting sqref="B560">
    <cfRule type="duplicateValues" dxfId="468" priority="74"/>
  </conditionalFormatting>
  <conditionalFormatting sqref="B561:B562">
    <cfRule type="duplicateValues" dxfId="467" priority="73"/>
  </conditionalFormatting>
  <conditionalFormatting sqref="B563:B565">
    <cfRule type="duplicateValues" dxfId="466" priority="72"/>
  </conditionalFormatting>
  <conditionalFormatting sqref="B566:B567">
    <cfRule type="duplicateValues" dxfId="465" priority="71"/>
  </conditionalFormatting>
  <conditionalFormatting sqref="B568:B569">
    <cfRule type="duplicateValues" dxfId="464" priority="70"/>
  </conditionalFormatting>
  <conditionalFormatting sqref="B570:B572">
    <cfRule type="duplicateValues" dxfId="463" priority="69"/>
  </conditionalFormatting>
  <conditionalFormatting sqref="B573">
    <cfRule type="duplicateValues" dxfId="462" priority="68"/>
  </conditionalFormatting>
  <conditionalFormatting sqref="B574">
    <cfRule type="duplicateValues" dxfId="461" priority="67"/>
  </conditionalFormatting>
  <conditionalFormatting sqref="B575">
    <cfRule type="duplicateValues" dxfId="460" priority="66"/>
  </conditionalFormatting>
  <conditionalFormatting sqref="B576:B577">
    <cfRule type="duplicateValues" dxfId="459" priority="65"/>
  </conditionalFormatting>
  <conditionalFormatting sqref="B578:B580">
    <cfRule type="duplicateValues" dxfId="458" priority="64"/>
  </conditionalFormatting>
  <conditionalFormatting sqref="B581:B582">
    <cfRule type="duplicateValues" dxfId="457" priority="63"/>
  </conditionalFormatting>
  <conditionalFormatting sqref="B583:B584">
    <cfRule type="duplicateValues" dxfId="456" priority="62"/>
  </conditionalFormatting>
  <conditionalFormatting sqref="B585:B587">
    <cfRule type="duplicateValues" dxfId="455" priority="61"/>
  </conditionalFormatting>
  <conditionalFormatting sqref="B588">
    <cfRule type="duplicateValues" dxfId="454" priority="60"/>
  </conditionalFormatting>
  <conditionalFormatting sqref="B589">
    <cfRule type="duplicateValues" dxfId="453" priority="59"/>
  </conditionalFormatting>
  <conditionalFormatting sqref="B590">
    <cfRule type="duplicateValues" dxfId="452" priority="58"/>
  </conditionalFormatting>
  <conditionalFormatting sqref="B591:B592">
    <cfRule type="duplicateValues" dxfId="451" priority="57"/>
  </conditionalFormatting>
  <conditionalFormatting sqref="B593:B595">
    <cfRule type="duplicateValues" dxfId="450" priority="56"/>
  </conditionalFormatting>
  <conditionalFormatting sqref="B596:B597">
    <cfRule type="duplicateValues" dxfId="449" priority="55"/>
  </conditionalFormatting>
  <conditionalFormatting sqref="B598:B599">
    <cfRule type="duplicateValues" dxfId="448" priority="54"/>
  </conditionalFormatting>
  <conditionalFormatting sqref="B600:B602">
    <cfRule type="duplicateValues" dxfId="447" priority="53"/>
  </conditionalFormatting>
  <conditionalFormatting sqref="B603">
    <cfRule type="duplicateValues" dxfId="446" priority="52"/>
  </conditionalFormatting>
  <conditionalFormatting sqref="B604">
    <cfRule type="duplicateValues" dxfId="445" priority="51"/>
  </conditionalFormatting>
  <conditionalFormatting sqref="B605">
    <cfRule type="duplicateValues" dxfId="444" priority="50"/>
  </conditionalFormatting>
  <conditionalFormatting sqref="B606:B607">
    <cfRule type="duplicateValues" dxfId="443" priority="49"/>
  </conditionalFormatting>
  <conditionalFormatting sqref="B608:B610">
    <cfRule type="duplicateValues" dxfId="442" priority="48"/>
  </conditionalFormatting>
  <conditionalFormatting sqref="B611:B612">
    <cfRule type="duplicateValues" dxfId="441" priority="47"/>
  </conditionalFormatting>
  <conditionalFormatting sqref="B613:B614">
    <cfRule type="duplicateValues" dxfId="440" priority="46"/>
  </conditionalFormatting>
  <conditionalFormatting sqref="B615:B617">
    <cfRule type="duplicateValues" dxfId="439" priority="45"/>
  </conditionalFormatting>
  <conditionalFormatting sqref="B618">
    <cfRule type="duplicateValues" dxfId="438" priority="44"/>
  </conditionalFormatting>
  <conditionalFormatting sqref="B619">
    <cfRule type="duplicateValues" dxfId="437" priority="43"/>
  </conditionalFormatting>
  <conditionalFormatting sqref="B620">
    <cfRule type="duplicateValues" dxfId="436" priority="42"/>
  </conditionalFormatting>
  <conditionalFormatting sqref="B621:B622">
    <cfRule type="duplicateValues" dxfId="435" priority="41"/>
  </conditionalFormatting>
  <conditionalFormatting sqref="B623:B625">
    <cfRule type="duplicateValues" dxfId="434" priority="40"/>
  </conditionalFormatting>
  <conditionalFormatting sqref="B626:B627">
    <cfRule type="duplicateValues" dxfId="433" priority="39"/>
  </conditionalFormatting>
  <conditionalFormatting sqref="B628:B629">
    <cfRule type="duplicateValues" dxfId="432" priority="38"/>
  </conditionalFormatting>
  <conditionalFormatting sqref="B630:B632">
    <cfRule type="duplicateValues" dxfId="431" priority="37"/>
  </conditionalFormatting>
  <conditionalFormatting sqref="B633">
    <cfRule type="duplicateValues" dxfId="430" priority="36"/>
  </conditionalFormatting>
  <conditionalFormatting sqref="B634">
    <cfRule type="duplicateValues" dxfId="429" priority="35"/>
  </conditionalFormatting>
  <conditionalFormatting sqref="B635">
    <cfRule type="duplicateValues" dxfId="428" priority="34"/>
  </conditionalFormatting>
  <conditionalFormatting sqref="B636:B637">
    <cfRule type="duplicateValues" dxfId="427" priority="33"/>
  </conditionalFormatting>
  <conditionalFormatting sqref="B638:B640">
    <cfRule type="duplicateValues" dxfId="426" priority="32"/>
  </conditionalFormatting>
  <conditionalFormatting sqref="B641:B642">
    <cfRule type="duplicateValues" dxfId="425" priority="31"/>
  </conditionalFormatting>
  <conditionalFormatting sqref="B643:B644">
    <cfRule type="duplicateValues" dxfId="424" priority="30"/>
  </conditionalFormatting>
  <conditionalFormatting sqref="B645:B647">
    <cfRule type="duplicateValues" dxfId="423" priority="29"/>
  </conditionalFormatting>
  <conditionalFormatting sqref="B648">
    <cfRule type="duplicateValues" dxfId="422" priority="28"/>
  </conditionalFormatting>
  <conditionalFormatting sqref="B649">
    <cfRule type="duplicateValues" dxfId="421" priority="27"/>
  </conditionalFormatting>
  <conditionalFormatting sqref="B650">
    <cfRule type="duplicateValues" dxfId="420" priority="26"/>
  </conditionalFormatting>
  <conditionalFormatting sqref="B651:B652">
    <cfRule type="duplicateValues" dxfId="419" priority="25"/>
  </conditionalFormatting>
  <conditionalFormatting sqref="B653:B655">
    <cfRule type="duplicateValues" dxfId="418" priority="24"/>
  </conditionalFormatting>
  <conditionalFormatting sqref="B656:B657">
    <cfRule type="duplicateValues" dxfId="417" priority="23"/>
  </conditionalFormatting>
  <conditionalFormatting sqref="B658:B659">
    <cfRule type="duplicateValues" dxfId="416" priority="22"/>
  </conditionalFormatting>
  <conditionalFormatting sqref="B660:B662">
    <cfRule type="duplicateValues" dxfId="415" priority="21"/>
  </conditionalFormatting>
  <conditionalFormatting sqref="B663">
    <cfRule type="duplicateValues" dxfId="414" priority="20"/>
  </conditionalFormatting>
  <conditionalFormatting sqref="B664">
    <cfRule type="duplicateValues" dxfId="413" priority="19"/>
  </conditionalFormatting>
  <conditionalFormatting sqref="B665">
    <cfRule type="duplicateValues" dxfId="412" priority="18"/>
  </conditionalFormatting>
  <conditionalFormatting sqref="B666:B667">
    <cfRule type="duplicateValues" dxfId="411" priority="17"/>
  </conditionalFormatting>
  <conditionalFormatting sqref="B668:B670">
    <cfRule type="duplicateValues" dxfId="410" priority="16"/>
  </conditionalFormatting>
  <conditionalFormatting sqref="B671:B672">
    <cfRule type="duplicateValues" dxfId="409" priority="15"/>
  </conditionalFormatting>
  <conditionalFormatting sqref="B673:B674">
    <cfRule type="duplicateValues" dxfId="408" priority="14"/>
  </conditionalFormatting>
  <conditionalFormatting sqref="B675:B677">
    <cfRule type="duplicateValues" dxfId="407" priority="13"/>
  </conditionalFormatting>
  <conditionalFormatting sqref="B678">
    <cfRule type="duplicateValues" dxfId="406" priority="12"/>
  </conditionalFormatting>
  <conditionalFormatting sqref="B679">
    <cfRule type="duplicateValues" dxfId="405" priority="11"/>
  </conditionalFormatting>
  <conditionalFormatting sqref="B680">
    <cfRule type="duplicateValues" dxfId="404" priority="10"/>
  </conditionalFormatting>
  <conditionalFormatting sqref="B681:B682">
    <cfRule type="duplicateValues" dxfId="403" priority="9"/>
  </conditionalFormatting>
  <conditionalFormatting sqref="B683:B685">
    <cfRule type="duplicateValues" dxfId="402" priority="8"/>
  </conditionalFormatting>
  <conditionalFormatting sqref="B686:B687">
    <cfRule type="duplicateValues" dxfId="401" priority="7"/>
  </conditionalFormatting>
  <conditionalFormatting sqref="B688:B689">
    <cfRule type="duplicateValues" dxfId="400" priority="6"/>
  </conditionalFormatting>
  <conditionalFormatting sqref="B690:B692">
    <cfRule type="duplicateValues" dxfId="399" priority="5"/>
  </conditionalFormatting>
  <conditionalFormatting sqref="B693">
    <cfRule type="duplicateValues" dxfId="398" priority="4"/>
  </conditionalFormatting>
  <conditionalFormatting sqref="B694">
    <cfRule type="duplicateValues" dxfId="397" priority="3"/>
  </conditionalFormatting>
  <conditionalFormatting sqref="B695">
    <cfRule type="duplicateValues" dxfId="396" priority="2"/>
  </conditionalFormatting>
  <conditionalFormatting sqref="C1:C1048576">
    <cfRule type="duplicateValues" dxfId="395" priority="1"/>
  </conditionalFormatting>
  <dataValidations count="1">
    <dataValidation type="custom" operator="equal" allowBlank="1" showInputMessage="1" showErrorMessage="1" errorTitle="Thông báo" error="{00000000-0002-0000-0100-000011000000}" sqref="C5:C143" xr:uid="{00000000-0002-0000-0200-000000000000}">
      <formula1>DU5="OK"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3:M861"/>
  <sheetViews>
    <sheetView topLeftCell="A269" zoomScale="85" zoomScaleNormal="85" workbookViewId="0">
      <selection activeCell="G297" sqref="G297"/>
    </sheetView>
  </sheetViews>
  <sheetFormatPr baseColWidth="10" defaultColWidth="8.83203125" defaultRowHeight="15" x14ac:dyDescent="0.2"/>
  <cols>
    <col min="1" max="1" width="5.33203125" customWidth="1"/>
    <col min="2" max="2" width="22.5" bestFit="1" customWidth="1"/>
    <col min="3" max="3" width="18.83203125" customWidth="1"/>
    <col min="4" max="4" width="19.1640625" bestFit="1" customWidth="1"/>
    <col min="5" max="5" width="20.5" bestFit="1" customWidth="1"/>
    <col min="6" max="7" width="14.6640625" customWidth="1"/>
    <col min="8" max="8" width="14.33203125" customWidth="1"/>
    <col min="9" max="9" width="19.5" customWidth="1"/>
    <col min="10" max="10" width="57.6640625" customWidth="1"/>
    <col min="11" max="11" width="14.5" customWidth="1"/>
    <col min="12" max="12" width="20.5" bestFit="1" customWidth="1"/>
  </cols>
  <sheetData>
    <row r="3" spans="1:13" s="5" customFormat="1" ht="49.5" customHeigh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829</v>
      </c>
      <c r="H3" s="1" t="s">
        <v>6</v>
      </c>
      <c r="I3" s="1" t="s">
        <v>7</v>
      </c>
      <c r="J3" s="1" t="s">
        <v>8</v>
      </c>
      <c r="K3" s="1" t="s">
        <v>9</v>
      </c>
      <c r="L3" s="4" t="s">
        <v>11</v>
      </c>
    </row>
    <row r="4" spans="1:13" ht="17" x14ac:dyDescent="0.2">
      <c r="A4" s="17">
        <v>1</v>
      </c>
      <c r="B4" s="95" t="s">
        <v>850</v>
      </c>
      <c r="C4" s="96" t="s">
        <v>851</v>
      </c>
      <c r="D4" s="103">
        <v>757</v>
      </c>
      <c r="E4" s="111">
        <v>1602</v>
      </c>
      <c r="F4" s="98">
        <v>77112</v>
      </c>
      <c r="G4" s="98"/>
      <c r="H4" s="99" t="s">
        <v>14</v>
      </c>
      <c r="I4" s="107" t="s">
        <v>857</v>
      </c>
      <c r="J4" s="103" t="s">
        <v>852</v>
      </c>
      <c r="K4" s="97" t="str">
        <f t="shared" ref="K4:K22" si="0">RIGHT(H4,2)&amp;"CN"</f>
        <v>16CN</v>
      </c>
      <c r="L4" s="110" t="s">
        <v>22</v>
      </c>
      <c r="M4" s="100"/>
    </row>
    <row r="5" spans="1:13" ht="17" x14ac:dyDescent="0.2">
      <c r="A5" s="17">
        <v>1</v>
      </c>
      <c r="B5" s="95" t="s">
        <v>931</v>
      </c>
      <c r="C5" s="96" t="s">
        <v>851</v>
      </c>
      <c r="D5" s="103">
        <v>757</v>
      </c>
      <c r="E5" s="111">
        <v>1602</v>
      </c>
      <c r="F5" s="98">
        <v>6426</v>
      </c>
      <c r="G5" s="98"/>
      <c r="H5" s="99" t="s">
        <v>14</v>
      </c>
      <c r="I5" s="107" t="s">
        <v>857</v>
      </c>
      <c r="J5" s="103" t="s">
        <v>852</v>
      </c>
      <c r="K5" s="97" t="str">
        <f t="shared" si="0"/>
        <v>16CN</v>
      </c>
      <c r="L5" s="110" t="s">
        <v>22</v>
      </c>
      <c r="M5" s="100"/>
    </row>
    <row r="6" spans="1:13" ht="17" x14ac:dyDescent="0.2">
      <c r="A6" s="17">
        <v>2</v>
      </c>
      <c r="B6" s="95" t="s">
        <v>862</v>
      </c>
      <c r="C6" s="96" t="s">
        <v>851</v>
      </c>
      <c r="D6" s="103">
        <v>757</v>
      </c>
      <c r="E6" s="111">
        <v>1602</v>
      </c>
      <c r="F6" s="98">
        <v>201960</v>
      </c>
      <c r="G6" s="98"/>
      <c r="H6" s="99" t="s">
        <v>24</v>
      </c>
      <c r="I6" s="107" t="s">
        <v>857</v>
      </c>
      <c r="J6" s="103" t="s">
        <v>852</v>
      </c>
      <c r="K6" s="97" t="str">
        <f t="shared" si="0"/>
        <v>17CN</v>
      </c>
      <c r="L6" s="110" t="s">
        <v>22</v>
      </c>
      <c r="M6" s="100"/>
    </row>
    <row r="7" spans="1:13" ht="17" x14ac:dyDescent="0.2">
      <c r="A7" s="17">
        <v>3</v>
      </c>
      <c r="B7" s="95" t="s">
        <v>863</v>
      </c>
      <c r="C7" s="96" t="s">
        <v>851</v>
      </c>
      <c r="D7" s="103">
        <v>757</v>
      </c>
      <c r="E7" s="111">
        <v>1602</v>
      </c>
      <c r="F7" s="98">
        <v>201960</v>
      </c>
      <c r="G7" s="98"/>
      <c r="H7" s="99" t="s">
        <v>25</v>
      </c>
      <c r="I7" s="107" t="s">
        <v>857</v>
      </c>
      <c r="J7" s="103" t="s">
        <v>852</v>
      </c>
      <c r="K7" s="97" t="str">
        <f t="shared" si="0"/>
        <v>18CN</v>
      </c>
      <c r="L7" s="110" t="s">
        <v>22</v>
      </c>
      <c r="M7" s="100"/>
    </row>
    <row r="8" spans="1:13" ht="17" x14ac:dyDescent="0.2">
      <c r="A8" s="17">
        <v>4</v>
      </c>
      <c r="B8" s="95" t="s">
        <v>864</v>
      </c>
      <c r="C8" s="96" t="s">
        <v>851</v>
      </c>
      <c r="D8" s="103">
        <v>757</v>
      </c>
      <c r="E8" s="111">
        <v>1602</v>
      </c>
      <c r="F8" s="98">
        <v>201960</v>
      </c>
      <c r="G8" s="98"/>
      <c r="H8" s="99" t="s">
        <v>26</v>
      </c>
      <c r="I8" s="107" t="s">
        <v>857</v>
      </c>
      <c r="J8" s="103" t="s">
        <v>852</v>
      </c>
      <c r="K8" s="97" t="str">
        <f t="shared" si="0"/>
        <v>19CN</v>
      </c>
      <c r="L8" s="110" t="s">
        <v>22</v>
      </c>
      <c r="M8" s="100"/>
    </row>
    <row r="9" spans="1:13" ht="17" x14ac:dyDescent="0.2">
      <c r="A9" s="17">
        <v>5</v>
      </c>
      <c r="B9" s="95" t="s">
        <v>865</v>
      </c>
      <c r="C9" s="96" t="s">
        <v>851</v>
      </c>
      <c r="D9" s="103">
        <v>757</v>
      </c>
      <c r="E9" s="111">
        <v>1602</v>
      </c>
      <c r="F9" s="98">
        <v>201960</v>
      </c>
      <c r="G9" s="98"/>
      <c r="H9" s="99" t="s">
        <v>27</v>
      </c>
      <c r="I9" s="107" t="s">
        <v>857</v>
      </c>
      <c r="J9" s="103" t="s">
        <v>852</v>
      </c>
      <c r="K9" s="97" t="str">
        <f t="shared" si="0"/>
        <v>20CN</v>
      </c>
      <c r="L9" s="110" t="s">
        <v>22</v>
      </c>
      <c r="M9" s="100"/>
    </row>
    <row r="10" spans="1:13" ht="17" x14ac:dyDescent="0.2">
      <c r="A10" s="17">
        <v>6</v>
      </c>
      <c r="B10" s="95" t="s">
        <v>866</v>
      </c>
      <c r="C10" s="96" t="s">
        <v>851</v>
      </c>
      <c r="D10" s="103">
        <v>757</v>
      </c>
      <c r="E10" s="111">
        <v>1602</v>
      </c>
      <c r="F10" s="98">
        <v>201960</v>
      </c>
      <c r="G10" s="98"/>
      <c r="H10" s="99" t="s">
        <v>28</v>
      </c>
      <c r="I10" s="107" t="s">
        <v>857</v>
      </c>
      <c r="J10" s="103" t="s">
        <v>852</v>
      </c>
      <c r="K10" s="97" t="str">
        <f t="shared" si="0"/>
        <v>21CN</v>
      </c>
      <c r="L10" s="110" t="s">
        <v>22</v>
      </c>
      <c r="M10" s="100"/>
    </row>
    <row r="11" spans="1:13" ht="17" x14ac:dyDescent="0.2">
      <c r="A11" s="17">
        <v>7</v>
      </c>
      <c r="B11" s="95" t="s">
        <v>867</v>
      </c>
      <c r="C11" s="96" t="s">
        <v>851</v>
      </c>
      <c r="D11" s="103">
        <v>757</v>
      </c>
      <c r="E11" s="111">
        <v>1602</v>
      </c>
      <c r="F11" s="98">
        <v>47880</v>
      </c>
      <c r="G11" s="98"/>
      <c r="H11" s="99" t="s">
        <v>14</v>
      </c>
      <c r="I11" s="107" t="s">
        <v>858</v>
      </c>
      <c r="J11" s="103" t="s">
        <v>853</v>
      </c>
      <c r="K11" s="97" t="str">
        <f t="shared" si="0"/>
        <v>16CN</v>
      </c>
      <c r="L11" s="110" t="s">
        <v>22</v>
      </c>
      <c r="M11" s="100"/>
    </row>
    <row r="12" spans="1:13" ht="17" x14ac:dyDescent="0.2">
      <c r="A12" s="17">
        <v>8</v>
      </c>
      <c r="B12" s="95" t="s">
        <v>868</v>
      </c>
      <c r="C12" s="96" t="s">
        <v>851</v>
      </c>
      <c r="D12" s="103">
        <v>757</v>
      </c>
      <c r="E12" s="111">
        <v>1602</v>
      </c>
      <c r="F12" s="98">
        <v>125400</v>
      </c>
      <c r="G12" s="98"/>
      <c r="H12" s="99" t="s">
        <v>24</v>
      </c>
      <c r="I12" s="107" t="s">
        <v>858</v>
      </c>
      <c r="J12" s="103" t="s">
        <v>853</v>
      </c>
      <c r="K12" s="97" t="str">
        <f t="shared" si="0"/>
        <v>17CN</v>
      </c>
      <c r="L12" s="110" t="s">
        <v>22</v>
      </c>
      <c r="M12" s="100"/>
    </row>
    <row r="13" spans="1:13" ht="17" x14ac:dyDescent="0.2">
      <c r="A13" s="17">
        <v>9</v>
      </c>
      <c r="B13" s="95" t="s">
        <v>869</v>
      </c>
      <c r="C13" s="96" t="s">
        <v>851</v>
      </c>
      <c r="D13" s="103">
        <v>757</v>
      </c>
      <c r="E13" s="111">
        <v>1602</v>
      </c>
      <c r="F13" s="98">
        <v>125400</v>
      </c>
      <c r="G13" s="98"/>
      <c r="H13" s="99" t="s">
        <v>25</v>
      </c>
      <c r="I13" s="107" t="s">
        <v>858</v>
      </c>
      <c r="J13" s="103" t="s">
        <v>853</v>
      </c>
      <c r="K13" s="97" t="str">
        <f t="shared" si="0"/>
        <v>18CN</v>
      </c>
      <c r="L13" s="110" t="s">
        <v>22</v>
      </c>
      <c r="M13" s="100"/>
    </row>
    <row r="14" spans="1:13" ht="17" x14ac:dyDescent="0.2">
      <c r="A14" s="17">
        <v>10</v>
      </c>
      <c r="B14" s="95" t="s">
        <v>870</v>
      </c>
      <c r="C14" s="96" t="s">
        <v>851</v>
      </c>
      <c r="D14" s="103">
        <v>757</v>
      </c>
      <c r="E14" s="111">
        <v>1602</v>
      </c>
      <c r="F14" s="98">
        <v>125400</v>
      </c>
      <c r="G14" s="98"/>
      <c r="H14" s="99" t="s">
        <v>26</v>
      </c>
      <c r="I14" s="107" t="s">
        <v>858</v>
      </c>
      <c r="J14" s="103" t="s">
        <v>853</v>
      </c>
      <c r="K14" s="97" t="str">
        <f t="shared" si="0"/>
        <v>19CN</v>
      </c>
      <c r="L14" s="110" t="s">
        <v>22</v>
      </c>
      <c r="M14" s="100"/>
    </row>
    <row r="15" spans="1:13" ht="17" x14ac:dyDescent="0.2">
      <c r="A15" s="17">
        <v>11</v>
      </c>
      <c r="B15" s="95" t="s">
        <v>871</v>
      </c>
      <c r="C15" s="96" t="s">
        <v>851</v>
      </c>
      <c r="D15" s="103">
        <v>757</v>
      </c>
      <c r="E15" s="111">
        <v>1602</v>
      </c>
      <c r="F15" s="98">
        <v>125400</v>
      </c>
      <c r="G15" s="98"/>
      <c r="H15" s="99" t="s">
        <v>27</v>
      </c>
      <c r="I15" s="107" t="s">
        <v>858</v>
      </c>
      <c r="J15" s="103" t="s">
        <v>853</v>
      </c>
      <c r="K15" s="97" t="str">
        <f t="shared" si="0"/>
        <v>20CN</v>
      </c>
      <c r="L15" s="110" t="s">
        <v>22</v>
      </c>
      <c r="M15" s="100"/>
    </row>
    <row r="16" spans="1:13" ht="17" x14ac:dyDescent="0.2">
      <c r="A16" s="17">
        <v>12</v>
      </c>
      <c r="B16" s="95" t="s">
        <v>872</v>
      </c>
      <c r="C16" s="96" t="s">
        <v>851</v>
      </c>
      <c r="D16" s="103">
        <v>757</v>
      </c>
      <c r="E16" s="111">
        <v>1602</v>
      </c>
      <c r="F16" s="98">
        <v>125400</v>
      </c>
      <c r="G16" s="98"/>
      <c r="H16" s="99" t="s">
        <v>28</v>
      </c>
      <c r="I16" s="107" t="s">
        <v>858</v>
      </c>
      <c r="J16" s="103" t="s">
        <v>853</v>
      </c>
      <c r="K16" s="97" t="str">
        <f t="shared" si="0"/>
        <v>21CN</v>
      </c>
      <c r="L16" s="110" t="s">
        <v>22</v>
      </c>
      <c r="M16" s="100"/>
    </row>
    <row r="17" spans="1:13" ht="17" x14ac:dyDescent="0.2">
      <c r="A17" s="17">
        <v>13</v>
      </c>
      <c r="B17" s="95" t="s">
        <v>873</v>
      </c>
      <c r="C17" s="96" t="s">
        <v>855</v>
      </c>
      <c r="D17" s="103">
        <v>757</v>
      </c>
      <c r="E17" s="111">
        <v>1602</v>
      </c>
      <c r="F17" s="98">
        <v>-225000</v>
      </c>
      <c r="G17" s="98"/>
      <c r="H17" s="99" t="s">
        <v>29</v>
      </c>
      <c r="I17" s="107" t="s">
        <v>854</v>
      </c>
      <c r="J17" s="103" t="s">
        <v>856</v>
      </c>
      <c r="K17" s="97" t="str">
        <f t="shared" si="0"/>
        <v>22CN</v>
      </c>
      <c r="L17" s="110" t="s">
        <v>22</v>
      </c>
      <c r="M17" s="100"/>
    </row>
    <row r="18" spans="1:13" ht="17" x14ac:dyDescent="0.2">
      <c r="A18" s="17">
        <v>14</v>
      </c>
      <c r="B18" s="95" t="s">
        <v>874</v>
      </c>
      <c r="C18" s="96" t="s">
        <v>859</v>
      </c>
      <c r="D18" s="103">
        <v>757</v>
      </c>
      <c r="E18" s="111">
        <v>1602</v>
      </c>
      <c r="F18" s="98">
        <v>-67447</v>
      </c>
      <c r="G18" s="98"/>
      <c r="H18" s="99" t="s">
        <v>29</v>
      </c>
      <c r="I18" s="107" t="s">
        <v>861</v>
      </c>
      <c r="J18" s="103" t="s">
        <v>860</v>
      </c>
      <c r="K18" s="97" t="str">
        <f t="shared" si="0"/>
        <v>22CN</v>
      </c>
      <c r="L18" s="110" t="s">
        <v>22</v>
      </c>
      <c r="M18" s="100"/>
    </row>
    <row r="19" spans="1:13" ht="17" x14ac:dyDescent="0.2">
      <c r="A19" s="17">
        <v>15</v>
      </c>
      <c r="B19" s="95" t="s">
        <v>882</v>
      </c>
      <c r="C19" s="96" t="s">
        <v>875</v>
      </c>
      <c r="D19" s="103">
        <v>757</v>
      </c>
      <c r="E19" s="111">
        <v>1602</v>
      </c>
      <c r="F19" s="98">
        <v>6456</v>
      </c>
      <c r="G19" s="98"/>
      <c r="H19" s="99" t="s">
        <v>26</v>
      </c>
      <c r="I19" s="106" t="s">
        <v>877</v>
      </c>
      <c r="J19" s="103" t="s">
        <v>876</v>
      </c>
      <c r="K19" s="97" t="str">
        <f t="shared" si="0"/>
        <v>19CN</v>
      </c>
      <c r="L19" s="110" t="s">
        <v>22</v>
      </c>
      <c r="M19" s="100"/>
    </row>
    <row r="20" spans="1:13" ht="17" x14ac:dyDescent="0.2">
      <c r="A20" s="17">
        <v>16</v>
      </c>
      <c r="B20" s="95" t="s">
        <v>883</v>
      </c>
      <c r="C20" s="96" t="s">
        <v>875</v>
      </c>
      <c r="D20" s="103">
        <v>757</v>
      </c>
      <c r="E20" s="111">
        <v>1602</v>
      </c>
      <c r="F20" s="98">
        <v>77475</v>
      </c>
      <c r="G20" s="98"/>
      <c r="H20" s="99" t="s">
        <v>27</v>
      </c>
      <c r="I20" s="106" t="s">
        <v>877</v>
      </c>
      <c r="J20" s="103" t="s">
        <v>876</v>
      </c>
      <c r="K20" s="97" t="str">
        <f t="shared" si="0"/>
        <v>20CN</v>
      </c>
      <c r="L20" s="110" t="s">
        <v>22</v>
      </c>
      <c r="M20" s="100"/>
    </row>
    <row r="21" spans="1:13" ht="17" x14ac:dyDescent="0.2">
      <c r="A21" s="17">
        <v>17</v>
      </c>
      <c r="B21" s="95" t="s">
        <v>884</v>
      </c>
      <c r="C21" s="96" t="s">
        <v>875</v>
      </c>
      <c r="D21" s="103">
        <v>757</v>
      </c>
      <c r="E21" s="111">
        <v>1602</v>
      </c>
      <c r="F21" s="98">
        <v>77475</v>
      </c>
      <c r="G21" s="98"/>
      <c r="H21" s="99" t="s">
        <v>28</v>
      </c>
      <c r="I21" s="106" t="s">
        <v>877</v>
      </c>
      <c r="J21" s="103" t="s">
        <v>876</v>
      </c>
      <c r="K21" s="97" t="str">
        <f t="shared" si="0"/>
        <v>21CN</v>
      </c>
      <c r="L21" s="110" t="s">
        <v>22</v>
      </c>
      <c r="M21" s="100"/>
    </row>
    <row r="22" spans="1:13" ht="17" x14ac:dyDescent="0.2">
      <c r="A22" s="17">
        <v>18</v>
      </c>
      <c r="B22" s="95" t="s">
        <v>885</v>
      </c>
      <c r="C22" s="96" t="s">
        <v>878</v>
      </c>
      <c r="D22" s="103">
        <v>757</v>
      </c>
      <c r="E22" s="111">
        <v>1602</v>
      </c>
      <c r="F22" s="98">
        <v>52650</v>
      </c>
      <c r="G22" s="98"/>
      <c r="H22" s="99" t="s">
        <v>18</v>
      </c>
      <c r="I22" s="106" t="s">
        <v>880</v>
      </c>
      <c r="J22" s="103" t="s">
        <v>879</v>
      </c>
      <c r="K22" s="97" t="str">
        <f t="shared" si="0"/>
        <v>12CN</v>
      </c>
      <c r="L22" s="110" t="s">
        <v>22</v>
      </c>
      <c r="M22" s="100"/>
    </row>
    <row r="23" spans="1:13" ht="17" x14ac:dyDescent="0.2">
      <c r="A23" s="17">
        <v>19</v>
      </c>
      <c r="B23" s="95" t="s">
        <v>886</v>
      </c>
      <c r="C23" s="96" t="s">
        <v>878</v>
      </c>
      <c r="D23" s="103">
        <v>757</v>
      </c>
      <c r="E23" s="111">
        <v>1602</v>
      </c>
      <c r="F23" s="98">
        <v>52650</v>
      </c>
      <c r="G23" s="98"/>
      <c r="H23" s="99" t="s">
        <v>21</v>
      </c>
      <c r="I23" s="106" t="s">
        <v>880</v>
      </c>
      <c r="J23" s="103" t="s">
        <v>879</v>
      </c>
      <c r="K23" s="97" t="str">
        <f t="shared" ref="K23:K85" si="1">RIGHT(H23,2)&amp;"CN"</f>
        <v>13CN</v>
      </c>
      <c r="L23" s="110" t="s">
        <v>22</v>
      </c>
      <c r="M23" s="100"/>
    </row>
    <row r="24" spans="1:13" ht="17" x14ac:dyDescent="0.2">
      <c r="A24" s="17">
        <v>20</v>
      </c>
      <c r="B24" s="95" t="s">
        <v>887</v>
      </c>
      <c r="C24" s="96" t="s">
        <v>878</v>
      </c>
      <c r="D24" s="103">
        <v>757</v>
      </c>
      <c r="E24" s="111">
        <v>1602</v>
      </c>
      <c r="F24" s="98">
        <v>52650</v>
      </c>
      <c r="G24" s="98"/>
      <c r="H24" s="99" t="s">
        <v>15</v>
      </c>
      <c r="I24" s="106" t="s">
        <v>880</v>
      </c>
      <c r="J24" s="103" t="s">
        <v>879</v>
      </c>
      <c r="K24" s="97" t="str">
        <f t="shared" si="1"/>
        <v>14CN</v>
      </c>
      <c r="L24" s="110" t="s">
        <v>22</v>
      </c>
      <c r="M24" s="100"/>
    </row>
    <row r="25" spans="1:13" ht="17" x14ac:dyDescent="0.2">
      <c r="A25" s="17">
        <v>21</v>
      </c>
      <c r="B25" s="95" t="s">
        <v>888</v>
      </c>
      <c r="C25" s="96" t="s">
        <v>878</v>
      </c>
      <c r="D25" s="103">
        <v>757</v>
      </c>
      <c r="E25" s="111">
        <v>1602</v>
      </c>
      <c r="F25" s="98">
        <v>52650</v>
      </c>
      <c r="G25" s="98"/>
      <c r="H25" s="99" t="s">
        <v>12</v>
      </c>
      <c r="I25" s="106" t="s">
        <v>880</v>
      </c>
      <c r="J25" s="103" t="s">
        <v>879</v>
      </c>
      <c r="K25" s="97" t="str">
        <f t="shared" si="1"/>
        <v>15CN</v>
      </c>
      <c r="L25" s="110" t="s">
        <v>22</v>
      </c>
      <c r="M25" s="100"/>
    </row>
    <row r="26" spans="1:13" ht="17" x14ac:dyDescent="0.2">
      <c r="A26" s="17">
        <v>22</v>
      </c>
      <c r="B26" s="95" t="s">
        <v>889</v>
      </c>
      <c r="C26" s="96" t="s">
        <v>878</v>
      </c>
      <c r="D26" s="103">
        <v>757</v>
      </c>
      <c r="E26" s="111">
        <v>1602</v>
      </c>
      <c r="F26" s="98">
        <v>52650</v>
      </c>
      <c r="G26" s="98"/>
      <c r="H26" s="99" t="s">
        <v>14</v>
      </c>
      <c r="I26" s="106" t="s">
        <v>880</v>
      </c>
      <c r="J26" s="103" t="s">
        <v>879</v>
      </c>
      <c r="K26" s="97" t="str">
        <f t="shared" si="1"/>
        <v>16CN</v>
      </c>
      <c r="L26" s="110" t="s">
        <v>22</v>
      </c>
      <c r="M26" s="100"/>
    </row>
    <row r="27" spans="1:13" ht="17" x14ac:dyDescent="0.2">
      <c r="A27" s="17">
        <v>23</v>
      </c>
      <c r="B27" s="95" t="s">
        <v>890</v>
      </c>
      <c r="C27" s="96" t="s">
        <v>878</v>
      </c>
      <c r="D27" s="103">
        <v>757</v>
      </c>
      <c r="E27" s="111">
        <v>1602</v>
      </c>
      <c r="F27" s="98">
        <v>95040</v>
      </c>
      <c r="G27" s="98"/>
      <c r="H27" s="99" t="s">
        <v>24</v>
      </c>
      <c r="I27" s="106" t="s">
        <v>880</v>
      </c>
      <c r="J27" s="103" t="s">
        <v>879</v>
      </c>
      <c r="K27" s="97" t="str">
        <f t="shared" si="1"/>
        <v>17CN</v>
      </c>
      <c r="L27" s="110" t="s">
        <v>22</v>
      </c>
      <c r="M27" s="100"/>
    </row>
    <row r="28" spans="1:13" ht="17" x14ac:dyDescent="0.2">
      <c r="A28" s="17">
        <v>24</v>
      </c>
      <c r="B28" s="95" t="s">
        <v>891</v>
      </c>
      <c r="C28" s="96" t="s">
        <v>878</v>
      </c>
      <c r="D28" s="103">
        <v>757</v>
      </c>
      <c r="E28" s="111">
        <v>1602</v>
      </c>
      <c r="F28" s="98">
        <v>95040</v>
      </c>
      <c r="G28" s="98"/>
      <c r="H28" s="99" t="s">
        <v>25</v>
      </c>
      <c r="I28" s="106" t="s">
        <v>880</v>
      </c>
      <c r="J28" s="103" t="s">
        <v>879</v>
      </c>
      <c r="K28" s="97" t="str">
        <f t="shared" si="1"/>
        <v>18CN</v>
      </c>
      <c r="L28" s="110" t="s">
        <v>22</v>
      </c>
      <c r="M28" s="100"/>
    </row>
    <row r="29" spans="1:13" ht="17" x14ac:dyDescent="0.2">
      <c r="A29" s="17">
        <v>25</v>
      </c>
      <c r="B29" s="95" t="s">
        <v>892</v>
      </c>
      <c r="C29" s="96" t="s">
        <v>878</v>
      </c>
      <c r="D29" s="103">
        <v>757</v>
      </c>
      <c r="E29" s="111">
        <v>1602</v>
      </c>
      <c r="F29" s="98">
        <v>95040</v>
      </c>
      <c r="G29" s="98"/>
      <c r="H29" s="99" t="s">
        <v>26</v>
      </c>
      <c r="I29" s="106" t="s">
        <v>880</v>
      </c>
      <c r="J29" s="103" t="s">
        <v>879</v>
      </c>
      <c r="K29" s="97" t="str">
        <f t="shared" si="1"/>
        <v>19CN</v>
      </c>
      <c r="L29" s="110" t="s">
        <v>22</v>
      </c>
      <c r="M29" s="100"/>
    </row>
    <row r="30" spans="1:13" ht="17" x14ac:dyDescent="0.2">
      <c r="A30" s="17">
        <v>26</v>
      </c>
      <c r="B30" s="95" t="s">
        <v>893</v>
      </c>
      <c r="C30" s="96" t="s">
        <v>878</v>
      </c>
      <c r="D30" s="103">
        <v>757</v>
      </c>
      <c r="E30" s="111">
        <v>1602</v>
      </c>
      <c r="F30" s="98">
        <v>95040</v>
      </c>
      <c r="G30" s="98"/>
      <c r="H30" s="99" t="s">
        <v>27</v>
      </c>
      <c r="I30" s="106" t="s">
        <v>880</v>
      </c>
      <c r="J30" s="103" t="s">
        <v>879</v>
      </c>
      <c r="K30" s="97" t="str">
        <f t="shared" si="1"/>
        <v>20CN</v>
      </c>
      <c r="L30" s="110" t="s">
        <v>22</v>
      </c>
      <c r="M30" s="100"/>
    </row>
    <row r="31" spans="1:13" ht="17" x14ac:dyDescent="0.2">
      <c r="A31" s="17">
        <v>27</v>
      </c>
      <c r="B31" s="95" t="s">
        <v>894</v>
      </c>
      <c r="C31" s="96" t="s">
        <v>878</v>
      </c>
      <c r="D31" s="103">
        <v>757</v>
      </c>
      <c r="E31" s="111">
        <v>1602</v>
      </c>
      <c r="F31" s="98">
        <v>95040</v>
      </c>
      <c r="G31" s="98"/>
      <c r="H31" s="99" t="s">
        <v>28</v>
      </c>
      <c r="I31" s="106" t="s">
        <v>880</v>
      </c>
      <c r="J31" s="103" t="s">
        <v>879</v>
      </c>
      <c r="K31" s="97" t="str">
        <f t="shared" si="1"/>
        <v>21CN</v>
      </c>
      <c r="L31" s="110" t="s">
        <v>22</v>
      </c>
      <c r="M31" s="100"/>
    </row>
    <row r="32" spans="1:13" ht="17" x14ac:dyDescent="0.2">
      <c r="A32" s="17">
        <v>28</v>
      </c>
      <c r="B32" s="95" t="s">
        <v>898</v>
      </c>
      <c r="C32" s="96" t="s">
        <v>881</v>
      </c>
      <c r="D32" s="103">
        <v>757</v>
      </c>
      <c r="E32" s="111">
        <v>1602</v>
      </c>
      <c r="F32" s="98">
        <v>89873</v>
      </c>
      <c r="G32" s="98"/>
      <c r="H32" s="99" t="s">
        <v>14</v>
      </c>
      <c r="I32" s="106" t="s">
        <v>895</v>
      </c>
      <c r="J32" s="103" t="s">
        <v>896</v>
      </c>
      <c r="K32" s="97" t="str">
        <f t="shared" si="1"/>
        <v>16CN</v>
      </c>
      <c r="L32" s="110" t="s">
        <v>22</v>
      </c>
      <c r="M32" s="100"/>
    </row>
    <row r="33" spans="1:13" ht="17" x14ac:dyDescent="0.2">
      <c r="A33" s="17">
        <v>29</v>
      </c>
      <c r="B33" s="95" t="s">
        <v>899</v>
      </c>
      <c r="C33" s="96" t="s">
        <v>881</v>
      </c>
      <c r="D33" s="103">
        <v>757</v>
      </c>
      <c r="E33" s="111">
        <v>1602</v>
      </c>
      <c r="F33" s="98">
        <v>1078479</v>
      </c>
      <c r="G33" s="98"/>
      <c r="H33" s="99" t="s">
        <v>24</v>
      </c>
      <c r="I33" s="106" t="s">
        <v>895</v>
      </c>
      <c r="J33" s="103" t="s">
        <v>896</v>
      </c>
      <c r="K33" s="97" t="str">
        <f t="shared" si="1"/>
        <v>17CN</v>
      </c>
      <c r="L33" s="110" t="s">
        <v>22</v>
      </c>
      <c r="M33" s="100"/>
    </row>
    <row r="34" spans="1:13" ht="17" x14ac:dyDescent="0.2">
      <c r="A34" s="17">
        <v>30</v>
      </c>
      <c r="B34" s="95" t="s">
        <v>900</v>
      </c>
      <c r="C34" s="96" t="s">
        <v>881</v>
      </c>
      <c r="D34" s="103">
        <v>757</v>
      </c>
      <c r="E34" s="111">
        <v>1602</v>
      </c>
      <c r="F34" s="98">
        <v>1078479</v>
      </c>
      <c r="G34" s="98"/>
      <c r="H34" s="99" t="s">
        <v>25</v>
      </c>
      <c r="I34" s="106" t="s">
        <v>895</v>
      </c>
      <c r="J34" s="103" t="s">
        <v>896</v>
      </c>
      <c r="K34" s="97" t="str">
        <f t="shared" si="1"/>
        <v>18CN</v>
      </c>
      <c r="L34" s="110" t="s">
        <v>22</v>
      </c>
      <c r="M34" s="100"/>
    </row>
    <row r="35" spans="1:13" ht="17" x14ac:dyDescent="0.2">
      <c r="A35" s="17">
        <v>31</v>
      </c>
      <c r="B35" s="95" t="s">
        <v>901</v>
      </c>
      <c r="C35" s="96" t="s">
        <v>881</v>
      </c>
      <c r="D35" s="103">
        <v>757</v>
      </c>
      <c r="E35" s="111">
        <v>1602</v>
      </c>
      <c r="F35" s="98">
        <v>901727</v>
      </c>
      <c r="G35" s="98"/>
      <c r="H35" s="99" t="s">
        <v>26</v>
      </c>
      <c r="I35" s="106" t="s">
        <v>895</v>
      </c>
      <c r="J35" s="103" t="s">
        <v>897</v>
      </c>
      <c r="K35" s="97" t="str">
        <f t="shared" si="1"/>
        <v>19CN</v>
      </c>
      <c r="L35" s="110" t="s">
        <v>22</v>
      </c>
      <c r="M35" s="100"/>
    </row>
    <row r="36" spans="1:13" ht="17" x14ac:dyDescent="0.2">
      <c r="A36" s="17">
        <v>32</v>
      </c>
      <c r="B36" s="95" t="s">
        <v>902</v>
      </c>
      <c r="C36" s="96" t="s">
        <v>881</v>
      </c>
      <c r="D36" s="103">
        <v>757</v>
      </c>
      <c r="E36" s="111">
        <v>1602</v>
      </c>
      <c r="F36" s="98">
        <v>724974</v>
      </c>
      <c r="G36" s="98"/>
      <c r="H36" s="99" t="s">
        <v>27</v>
      </c>
      <c r="I36" s="106" t="s">
        <v>895</v>
      </c>
      <c r="J36" s="103" t="s">
        <v>897</v>
      </c>
      <c r="K36" s="97" t="str">
        <f t="shared" si="1"/>
        <v>20CN</v>
      </c>
      <c r="L36" s="110" t="s">
        <v>22</v>
      </c>
      <c r="M36" s="100"/>
    </row>
    <row r="37" spans="1:13" ht="17" x14ac:dyDescent="0.2">
      <c r="A37" s="17">
        <v>33</v>
      </c>
      <c r="B37" s="95" t="s">
        <v>903</v>
      </c>
      <c r="C37" s="96" t="s">
        <v>881</v>
      </c>
      <c r="D37" s="103">
        <v>757</v>
      </c>
      <c r="E37" s="111">
        <v>1602</v>
      </c>
      <c r="F37" s="98">
        <v>724974</v>
      </c>
      <c r="G37" s="98"/>
      <c r="H37" s="99" t="s">
        <v>28</v>
      </c>
      <c r="I37" s="106" t="s">
        <v>895</v>
      </c>
      <c r="J37" s="103" t="s">
        <v>897</v>
      </c>
      <c r="K37" s="97" t="str">
        <f t="shared" si="1"/>
        <v>21CN</v>
      </c>
      <c r="L37" s="110" t="s">
        <v>22</v>
      </c>
      <c r="M37" s="100"/>
    </row>
    <row r="38" spans="1:13" ht="17" x14ac:dyDescent="0.2">
      <c r="A38" s="17">
        <v>34</v>
      </c>
      <c r="B38" s="95" t="s">
        <v>908</v>
      </c>
      <c r="C38" s="96" t="s">
        <v>904</v>
      </c>
      <c r="D38" s="103">
        <v>757</v>
      </c>
      <c r="E38" s="111">
        <v>1602</v>
      </c>
      <c r="F38" s="98">
        <v>36753.75</v>
      </c>
      <c r="G38" s="98"/>
      <c r="H38" s="99" t="s">
        <v>14</v>
      </c>
      <c r="I38" s="106" t="s">
        <v>906</v>
      </c>
      <c r="J38" s="103" t="s">
        <v>907</v>
      </c>
      <c r="K38" s="97" t="str">
        <f t="shared" si="1"/>
        <v>16CN</v>
      </c>
      <c r="L38" s="110" t="s">
        <v>22</v>
      </c>
      <c r="M38" s="100"/>
    </row>
    <row r="39" spans="1:13" ht="17" x14ac:dyDescent="0.2">
      <c r="A39" s="17">
        <v>35</v>
      </c>
      <c r="B39" s="95" t="s">
        <v>909</v>
      </c>
      <c r="C39" s="96" t="s">
        <v>904</v>
      </c>
      <c r="D39" s="103">
        <v>757</v>
      </c>
      <c r="E39" s="111">
        <v>1602</v>
      </c>
      <c r="F39" s="98">
        <v>169884</v>
      </c>
      <c r="G39" s="98"/>
      <c r="H39" s="99" t="s">
        <v>24</v>
      </c>
      <c r="I39" s="106" t="s">
        <v>906</v>
      </c>
      <c r="J39" s="103" t="s">
        <v>905</v>
      </c>
      <c r="K39" s="97" t="str">
        <f t="shared" si="1"/>
        <v>17CN</v>
      </c>
      <c r="L39" s="110" t="s">
        <v>22</v>
      </c>
      <c r="M39" s="100"/>
    </row>
    <row r="40" spans="1:13" ht="17" x14ac:dyDescent="0.2">
      <c r="A40" s="17">
        <v>36</v>
      </c>
      <c r="B40" s="95" t="s">
        <v>910</v>
      </c>
      <c r="C40" s="96" t="s">
        <v>904</v>
      </c>
      <c r="D40" s="103">
        <v>757</v>
      </c>
      <c r="E40" s="111">
        <v>1602</v>
      </c>
      <c r="F40" s="98">
        <v>169884</v>
      </c>
      <c r="G40" s="98"/>
      <c r="H40" s="99" t="s">
        <v>25</v>
      </c>
      <c r="I40" s="106" t="s">
        <v>906</v>
      </c>
      <c r="J40" s="103" t="s">
        <v>905</v>
      </c>
      <c r="K40" s="97" t="str">
        <f t="shared" si="1"/>
        <v>18CN</v>
      </c>
      <c r="L40" s="110" t="s">
        <v>22</v>
      </c>
      <c r="M40" s="100"/>
    </row>
    <row r="41" spans="1:13" ht="17" x14ac:dyDescent="0.2">
      <c r="A41" s="17">
        <v>37</v>
      </c>
      <c r="B41" s="95" t="s">
        <v>911</v>
      </c>
      <c r="C41" s="96" t="s">
        <v>904</v>
      </c>
      <c r="D41" s="103">
        <v>757</v>
      </c>
      <c r="E41" s="111">
        <v>1602</v>
      </c>
      <c r="F41" s="98">
        <v>169884</v>
      </c>
      <c r="G41" s="98"/>
      <c r="H41" s="99" t="s">
        <v>26</v>
      </c>
      <c r="I41" s="106" t="s">
        <v>906</v>
      </c>
      <c r="J41" s="103" t="s">
        <v>905</v>
      </c>
      <c r="K41" s="97" t="str">
        <f t="shared" si="1"/>
        <v>19CN</v>
      </c>
      <c r="L41" s="110" t="s">
        <v>22</v>
      </c>
      <c r="M41" s="100"/>
    </row>
    <row r="42" spans="1:13" ht="17" x14ac:dyDescent="0.2">
      <c r="A42" s="17">
        <v>38</v>
      </c>
      <c r="B42" s="95" t="s">
        <v>912</v>
      </c>
      <c r="C42" s="96" t="s">
        <v>904</v>
      </c>
      <c r="D42" s="103">
        <v>757</v>
      </c>
      <c r="E42" s="111">
        <v>1602</v>
      </c>
      <c r="F42" s="98">
        <v>169884</v>
      </c>
      <c r="G42" s="98"/>
      <c r="H42" s="99" t="s">
        <v>27</v>
      </c>
      <c r="I42" s="106" t="s">
        <v>906</v>
      </c>
      <c r="J42" s="103" t="s">
        <v>905</v>
      </c>
      <c r="K42" s="97" t="str">
        <f t="shared" si="1"/>
        <v>20CN</v>
      </c>
      <c r="L42" s="110" t="s">
        <v>22</v>
      </c>
      <c r="M42" s="100"/>
    </row>
    <row r="43" spans="1:13" ht="17" x14ac:dyDescent="0.2">
      <c r="A43" s="17">
        <v>39</v>
      </c>
      <c r="B43" s="95" t="s">
        <v>913</v>
      </c>
      <c r="C43" s="96" t="s">
        <v>904</v>
      </c>
      <c r="D43" s="103">
        <v>757</v>
      </c>
      <c r="E43" s="111">
        <v>1602</v>
      </c>
      <c r="F43" s="98">
        <v>169884</v>
      </c>
      <c r="G43" s="98"/>
      <c r="H43" s="99" t="s">
        <v>28</v>
      </c>
      <c r="I43" s="106" t="s">
        <v>906</v>
      </c>
      <c r="J43" s="103" t="s">
        <v>905</v>
      </c>
      <c r="K43" s="97" t="str">
        <f t="shared" si="1"/>
        <v>21CN</v>
      </c>
      <c r="L43" s="110" t="s">
        <v>22</v>
      </c>
      <c r="M43" s="100"/>
    </row>
    <row r="44" spans="1:13" ht="17" x14ac:dyDescent="0.2">
      <c r="A44" s="17">
        <v>40</v>
      </c>
      <c r="B44" s="95" t="str">
        <f t="shared" ref="B44:B89" si="2">"TK.KM"&amp;IF(AND(C44=C43,J44=J43),MID(B43,6,3),MID(B43,6,3)+1)&amp;"."&amp;RIGHT(H44,4)</f>
        <v>TK.KM212.2022</v>
      </c>
      <c r="C44" s="96" t="s">
        <v>914</v>
      </c>
      <c r="D44" s="103">
        <v>757</v>
      </c>
      <c r="E44" s="111">
        <v>1602</v>
      </c>
      <c r="F44" s="98">
        <v>-274065</v>
      </c>
      <c r="G44" s="98"/>
      <c r="H44" s="99" t="s">
        <v>29</v>
      </c>
      <c r="I44" s="106" t="s">
        <v>916</v>
      </c>
      <c r="J44" s="103" t="s">
        <v>915</v>
      </c>
      <c r="K44" s="97" t="str">
        <f t="shared" si="1"/>
        <v>22CN</v>
      </c>
      <c r="L44" s="110" t="s">
        <v>22</v>
      </c>
      <c r="M44" s="100"/>
    </row>
    <row r="45" spans="1:13" ht="17" x14ac:dyDescent="0.2">
      <c r="A45" s="17">
        <v>41</v>
      </c>
      <c r="B45" s="95" t="str">
        <f t="shared" si="2"/>
        <v>TK.KM213.2023</v>
      </c>
      <c r="C45" s="96" t="s">
        <v>919</v>
      </c>
      <c r="D45" s="103">
        <v>757</v>
      </c>
      <c r="E45" s="111">
        <v>1602</v>
      </c>
      <c r="F45" s="98">
        <v>-2151598</v>
      </c>
      <c r="G45" s="98"/>
      <c r="H45" s="99" t="s">
        <v>30</v>
      </c>
      <c r="I45" s="106" t="s">
        <v>918</v>
      </c>
      <c r="J45" s="103" t="s">
        <v>917</v>
      </c>
      <c r="K45" s="97" t="str">
        <f t="shared" si="1"/>
        <v>23CN</v>
      </c>
      <c r="L45" s="110" t="s">
        <v>22</v>
      </c>
      <c r="M45" s="100"/>
    </row>
    <row r="46" spans="1:13" ht="17" x14ac:dyDescent="0.2">
      <c r="A46" s="17">
        <v>42</v>
      </c>
      <c r="B46" s="95" t="str">
        <f t="shared" si="2"/>
        <v>TK.KM214.2023</v>
      </c>
      <c r="C46" s="96" t="s">
        <v>919</v>
      </c>
      <c r="D46" s="103">
        <v>757</v>
      </c>
      <c r="E46" s="111">
        <v>1602</v>
      </c>
      <c r="F46" s="98">
        <v>-1237867</v>
      </c>
      <c r="G46" s="98"/>
      <c r="H46" s="99" t="s">
        <v>30</v>
      </c>
      <c r="I46" s="106" t="s">
        <v>921</v>
      </c>
      <c r="J46" s="103" t="s">
        <v>920</v>
      </c>
      <c r="K46" s="97" t="str">
        <f t="shared" si="1"/>
        <v>23CN</v>
      </c>
      <c r="L46" s="110" t="s">
        <v>22</v>
      </c>
      <c r="M46" s="100"/>
    </row>
    <row r="47" spans="1:13" ht="17" x14ac:dyDescent="0.2">
      <c r="A47" s="17">
        <v>43</v>
      </c>
      <c r="B47" s="95" t="s">
        <v>926</v>
      </c>
      <c r="C47" s="96" t="s">
        <v>922</v>
      </c>
      <c r="D47" s="103">
        <v>757</v>
      </c>
      <c r="E47" s="111">
        <v>1602</v>
      </c>
      <c r="F47" s="98">
        <v>65408</v>
      </c>
      <c r="G47" s="98"/>
      <c r="H47" s="99" t="s">
        <v>24</v>
      </c>
      <c r="I47" s="106" t="s">
        <v>923</v>
      </c>
      <c r="J47" s="103" t="s">
        <v>924</v>
      </c>
      <c r="K47" s="97" t="str">
        <f t="shared" si="1"/>
        <v>17CN</v>
      </c>
      <c r="L47" s="110" t="s">
        <v>22</v>
      </c>
      <c r="M47" s="100"/>
    </row>
    <row r="48" spans="1:13" ht="17" x14ac:dyDescent="0.2">
      <c r="A48" s="17">
        <v>44</v>
      </c>
      <c r="B48" s="95" t="s">
        <v>927</v>
      </c>
      <c r="C48" s="96" t="s">
        <v>922</v>
      </c>
      <c r="D48" s="103">
        <v>757</v>
      </c>
      <c r="E48" s="111">
        <v>1602</v>
      </c>
      <c r="F48" s="98">
        <v>63908</v>
      </c>
      <c r="G48" s="98"/>
      <c r="H48" s="99" t="s">
        <v>25</v>
      </c>
      <c r="I48" s="106" t="s">
        <v>923</v>
      </c>
      <c r="J48" s="103" t="s">
        <v>925</v>
      </c>
      <c r="K48" s="97" t="str">
        <f t="shared" si="1"/>
        <v>18CN</v>
      </c>
      <c r="L48" s="110" t="s">
        <v>22</v>
      </c>
      <c r="M48" s="100"/>
    </row>
    <row r="49" spans="1:13" ht="17" x14ac:dyDescent="0.2">
      <c r="A49" s="17">
        <v>45</v>
      </c>
      <c r="B49" s="95" t="s">
        <v>928</v>
      </c>
      <c r="C49" s="96" t="s">
        <v>922</v>
      </c>
      <c r="D49" s="103">
        <v>757</v>
      </c>
      <c r="E49" s="111">
        <v>1602</v>
      </c>
      <c r="F49" s="98">
        <v>54264</v>
      </c>
      <c r="G49" s="98"/>
      <c r="H49" s="99" t="s">
        <v>26</v>
      </c>
      <c r="I49" s="106" t="s">
        <v>923</v>
      </c>
      <c r="J49" s="103" t="s">
        <v>925</v>
      </c>
      <c r="K49" s="97" t="str">
        <f t="shared" si="1"/>
        <v>19CN</v>
      </c>
      <c r="L49" s="110" t="s">
        <v>22</v>
      </c>
      <c r="M49" s="100"/>
    </row>
    <row r="50" spans="1:13" ht="17" x14ac:dyDescent="0.2">
      <c r="A50" s="17">
        <v>46</v>
      </c>
      <c r="B50" s="95" t="s">
        <v>929</v>
      </c>
      <c r="C50" s="96" t="s">
        <v>922</v>
      </c>
      <c r="D50" s="103">
        <v>757</v>
      </c>
      <c r="E50" s="111">
        <v>1602</v>
      </c>
      <c r="F50" s="98">
        <v>54264</v>
      </c>
      <c r="G50" s="98"/>
      <c r="H50" s="99" t="s">
        <v>27</v>
      </c>
      <c r="I50" s="106" t="s">
        <v>923</v>
      </c>
      <c r="J50" s="103" t="s">
        <v>925</v>
      </c>
      <c r="K50" s="97" t="str">
        <f t="shared" si="1"/>
        <v>20CN</v>
      </c>
      <c r="L50" s="110" t="s">
        <v>22</v>
      </c>
      <c r="M50" s="100"/>
    </row>
    <row r="51" spans="1:13" ht="17" x14ac:dyDescent="0.2">
      <c r="A51" s="17">
        <v>47</v>
      </c>
      <c r="B51" s="95" t="s">
        <v>930</v>
      </c>
      <c r="C51" s="96" t="s">
        <v>922</v>
      </c>
      <c r="D51" s="103">
        <v>757</v>
      </c>
      <c r="E51" s="111">
        <v>1602</v>
      </c>
      <c r="F51" s="98">
        <v>54264</v>
      </c>
      <c r="G51" s="98"/>
      <c r="H51" s="99" t="s">
        <v>28</v>
      </c>
      <c r="I51" s="106" t="s">
        <v>923</v>
      </c>
      <c r="J51" s="103" t="s">
        <v>925</v>
      </c>
      <c r="K51" s="97" t="str">
        <f t="shared" si="1"/>
        <v>21CN</v>
      </c>
      <c r="L51" s="110" t="s">
        <v>22</v>
      </c>
      <c r="M51" s="100"/>
    </row>
    <row r="52" spans="1:13" ht="17" x14ac:dyDescent="0.2">
      <c r="A52" s="17">
        <v>48</v>
      </c>
      <c r="B52" s="95" t="str">
        <f t="shared" si="2"/>
        <v>TK.KM217.2022</v>
      </c>
      <c r="C52" s="96" t="s">
        <v>950</v>
      </c>
      <c r="D52" s="103">
        <v>757</v>
      </c>
      <c r="E52" s="111">
        <v>1602</v>
      </c>
      <c r="F52" s="98">
        <v>-274606</v>
      </c>
      <c r="G52" s="98"/>
      <c r="H52" s="99" t="s">
        <v>29</v>
      </c>
      <c r="I52" s="106" t="s">
        <v>952</v>
      </c>
      <c r="J52" s="103" t="s">
        <v>951</v>
      </c>
      <c r="K52" s="97" t="str">
        <f t="shared" si="1"/>
        <v>22CN</v>
      </c>
      <c r="L52" s="110" t="s">
        <v>22</v>
      </c>
      <c r="M52" s="100"/>
    </row>
    <row r="53" spans="1:13" ht="17" x14ac:dyDescent="0.2">
      <c r="A53" s="17">
        <v>49</v>
      </c>
      <c r="B53" s="95" t="str">
        <f t="shared" si="2"/>
        <v>TK.KM218.2023</v>
      </c>
      <c r="C53" s="96" t="s">
        <v>953</v>
      </c>
      <c r="D53" s="103">
        <v>757</v>
      </c>
      <c r="E53" s="111">
        <v>1602</v>
      </c>
      <c r="F53" s="98">
        <v>-360322</v>
      </c>
      <c r="G53" s="115"/>
      <c r="H53" s="99" t="s">
        <v>30</v>
      </c>
      <c r="I53" s="106" t="s">
        <v>962</v>
      </c>
      <c r="J53" s="103" t="s">
        <v>954</v>
      </c>
      <c r="K53" s="97" t="str">
        <f t="shared" si="1"/>
        <v>23CN</v>
      </c>
      <c r="L53" s="110" t="s">
        <v>22</v>
      </c>
      <c r="M53" s="100"/>
    </row>
    <row r="54" spans="1:13" ht="17" x14ac:dyDescent="0.2">
      <c r="A54" s="17">
        <v>50</v>
      </c>
      <c r="B54" s="95" t="str">
        <f t="shared" si="2"/>
        <v>TK.KM219.2023</v>
      </c>
      <c r="C54" s="96" t="s">
        <v>955</v>
      </c>
      <c r="D54" s="103">
        <v>757</v>
      </c>
      <c r="E54" s="111">
        <v>1602</v>
      </c>
      <c r="F54" s="98">
        <v>-155661</v>
      </c>
      <c r="G54" s="115"/>
      <c r="H54" s="99" t="s">
        <v>30</v>
      </c>
      <c r="I54" s="106" t="s">
        <v>963</v>
      </c>
      <c r="J54" s="103" t="s">
        <v>956</v>
      </c>
      <c r="K54" s="97" t="str">
        <f t="shared" si="1"/>
        <v>23CN</v>
      </c>
      <c r="L54" s="110" t="s">
        <v>22</v>
      </c>
      <c r="M54" s="100"/>
    </row>
    <row r="55" spans="1:13" ht="17" x14ac:dyDescent="0.2">
      <c r="A55" s="17">
        <v>51</v>
      </c>
      <c r="B55" s="95" t="str">
        <f t="shared" si="2"/>
        <v>TK.KM220.2023</v>
      </c>
      <c r="C55" s="96" t="s">
        <v>957</v>
      </c>
      <c r="D55" s="103">
        <v>757</v>
      </c>
      <c r="E55" s="111">
        <v>1602</v>
      </c>
      <c r="F55" s="98">
        <v>-224052</v>
      </c>
      <c r="G55" s="98"/>
      <c r="H55" s="99" t="s">
        <v>30</v>
      </c>
      <c r="I55" s="106" t="s">
        <v>964</v>
      </c>
      <c r="J55" s="103" t="s">
        <v>958</v>
      </c>
      <c r="K55" s="97" t="str">
        <f t="shared" si="1"/>
        <v>23CN</v>
      </c>
      <c r="L55" s="110" t="s">
        <v>22</v>
      </c>
      <c r="M55" s="100"/>
    </row>
    <row r="56" spans="1:13" ht="17" x14ac:dyDescent="0.2">
      <c r="A56" s="17">
        <v>52</v>
      </c>
      <c r="B56" s="95" t="str">
        <f t="shared" si="2"/>
        <v>TK.KM221.2023</v>
      </c>
      <c r="C56" s="96" t="s">
        <v>959</v>
      </c>
      <c r="D56" s="103">
        <v>757</v>
      </c>
      <c r="E56" s="111">
        <v>1602</v>
      </c>
      <c r="F56" s="98">
        <v>-98396</v>
      </c>
      <c r="G56" s="98"/>
      <c r="H56" s="99" t="s">
        <v>30</v>
      </c>
      <c r="I56" s="106" t="s">
        <v>965</v>
      </c>
      <c r="J56" s="103" t="s">
        <v>967</v>
      </c>
      <c r="K56" s="97" t="str">
        <f t="shared" si="1"/>
        <v>23CN</v>
      </c>
      <c r="L56" s="110" t="s">
        <v>22</v>
      </c>
      <c r="M56" s="100"/>
    </row>
    <row r="57" spans="1:13" ht="17" x14ac:dyDescent="0.2">
      <c r="A57" s="17">
        <v>53</v>
      </c>
      <c r="B57" s="95" t="str">
        <f t="shared" ref="B57:B120" si="3">"TK.KM"&amp;IF(AND(C57=C56,J57=J56),MID(B56,6,3),MID(B56,6,3)+1)&amp;"."&amp;RIGHT(H57,4)</f>
        <v>TK.KM222.2022</v>
      </c>
      <c r="C57" s="96" t="s">
        <v>960</v>
      </c>
      <c r="D57" s="103">
        <v>757</v>
      </c>
      <c r="E57" s="111">
        <v>1602</v>
      </c>
      <c r="F57" s="98">
        <v>-425034</v>
      </c>
      <c r="G57" s="98"/>
      <c r="H57" s="99" t="s">
        <v>29</v>
      </c>
      <c r="I57" s="106" t="s">
        <v>966</v>
      </c>
      <c r="J57" s="103" t="s">
        <v>961</v>
      </c>
      <c r="K57" s="97" t="str">
        <f t="shared" ref="K57" si="4">RIGHT(H57,2)&amp;"CN"</f>
        <v>22CN</v>
      </c>
      <c r="L57" s="110" t="s">
        <v>22</v>
      </c>
      <c r="M57" s="100"/>
    </row>
    <row r="58" spans="1:13" s="41" customFormat="1" ht="17" x14ac:dyDescent="0.2">
      <c r="A58" s="116">
        <v>54</v>
      </c>
      <c r="B58" s="126" t="str">
        <f t="shared" si="3"/>
        <v>TK.KM223.2022</v>
      </c>
      <c r="C58" s="118">
        <v>8160636197</v>
      </c>
      <c r="D58" s="119">
        <v>757</v>
      </c>
      <c r="E58" s="120">
        <v>1602</v>
      </c>
      <c r="F58" s="121">
        <f>-1117620*4/12</f>
        <v>-372540</v>
      </c>
      <c r="G58" s="121"/>
      <c r="H58" s="122" t="s">
        <v>1029</v>
      </c>
      <c r="I58" s="123"/>
      <c r="J58" s="119" t="s">
        <v>1098</v>
      </c>
      <c r="K58" s="124" t="str">
        <f t="shared" si="1"/>
        <v>22CN</v>
      </c>
      <c r="L58" s="110"/>
      <c r="M58" s="125"/>
    </row>
    <row r="59" spans="1:13" ht="17" x14ac:dyDescent="0.2">
      <c r="A59" s="17">
        <v>56</v>
      </c>
      <c r="B59" s="95" t="str">
        <f t="shared" si="2"/>
        <v>TK.KM224.2017</v>
      </c>
      <c r="C59" s="96">
        <v>8305774274</v>
      </c>
      <c r="D59" s="103">
        <v>757</v>
      </c>
      <c r="E59" s="111">
        <v>1602</v>
      </c>
      <c r="F59" s="98">
        <v>94090</v>
      </c>
      <c r="G59" s="98"/>
      <c r="H59" s="99" t="s">
        <v>1087</v>
      </c>
      <c r="I59" s="106"/>
      <c r="J59" s="103" t="s">
        <v>1099</v>
      </c>
      <c r="K59" s="97" t="str">
        <f t="shared" si="1"/>
        <v>17CN</v>
      </c>
      <c r="L59" s="110"/>
      <c r="M59" s="100"/>
    </row>
    <row r="60" spans="1:13" ht="17" x14ac:dyDescent="0.2">
      <c r="A60" s="17">
        <v>57</v>
      </c>
      <c r="B60" s="95" t="str">
        <f t="shared" si="3"/>
        <v>TK.KM224.2018</v>
      </c>
      <c r="C60" s="96">
        <v>8305774274</v>
      </c>
      <c r="D60" s="103">
        <v>757</v>
      </c>
      <c r="E60" s="111">
        <v>1602</v>
      </c>
      <c r="F60" s="98">
        <v>94090</v>
      </c>
      <c r="G60" s="98"/>
      <c r="H60" s="99" t="s">
        <v>1023</v>
      </c>
      <c r="I60" s="106"/>
      <c r="J60" s="103" t="s">
        <v>1099</v>
      </c>
      <c r="K60" s="97" t="str">
        <f t="shared" si="1"/>
        <v>18CN</v>
      </c>
      <c r="L60" s="110"/>
      <c r="M60" s="100"/>
    </row>
    <row r="61" spans="1:13" ht="17" x14ac:dyDescent="0.2">
      <c r="A61" s="17">
        <v>58</v>
      </c>
      <c r="B61" s="95" t="str">
        <f t="shared" si="3"/>
        <v>TK.KM224.2019</v>
      </c>
      <c r="C61" s="96">
        <v>8305774274</v>
      </c>
      <c r="D61" s="103">
        <v>757</v>
      </c>
      <c r="E61" s="111">
        <v>1602</v>
      </c>
      <c r="F61" s="98">
        <v>94090</v>
      </c>
      <c r="G61" s="98"/>
      <c r="H61" s="99" t="s">
        <v>1025</v>
      </c>
      <c r="I61" s="106"/>
      <c r="J61" s="103" t="s">
        <v>1099</v>
      </c>
      <c r="K61" s="97" t="str">
        <f t="shared" si="1"/>
        <v>19CN</v>
      </c>
      <c r="L61" s="110"/>
      <c r="M61" s="100"/>
    </row>
    <row r="62" spans="1:13" ht="17" x14ac:dyDescent="0.2">
      <c r="A62" s="17">
        <v>59</v>
      </c>
      <c r="B62" s="95" t="str">
        <f t="shared" si="2"/>
        <v>TK.KM224.2020</v>
      </c>
      <c r="C62" s="96">
        <v>8305774274</v>
      </c>
      <c r="D62" s="103">
        <v>757</v>
      </c>
      <c r="E62" s="111">
        <v>1602</v>
      </c>
      <c r="F62" s="98">
        <v>94090</v>
      </c>
      <c r="G62" s="98"/>
      <c r="H62" s="99" t="s">
        <v>1026</v>
      </c>
      <c r="I62" s="106"/>
      <c r="J62" s="103" t="s">
        <v>1099</v>
      </c>
      <c r="K62" s="97" t="str">
        <f t="shared" si="1"/>
        <v>20CN</v>
      </c>
      <c r="L62" s="110"/>
      <c r="M62" s="100"/>
    </row>
    <row r="63" spans="1:13" ht="17" x14ac:dyDescent="0.2">
      <c r="A63" s="17">
        <v>60</v>
      </c>
      <c r="B63" s="95" t="str">
        <f t="shared" si="3"/>
        <v>TK.KM224.2021</v>
      </c>
      <c r="C63" s="96">
        <v>8305774274</v>
      </c>
      <c r="D63" s="103">
        <v>757</v>
      </c>
      <c r="E63" s="111">
        <v>1602</v>
      </c>
      <c r="F63" s="98">
        <v>94090</v>
      </c>
      <c r="G63" s="98"/>
      <c r="H63" s="99" t="s">
        <v>1027</v>
      </c>
      <c r="I63" s="106"/>
      <c r="J63" s="103" t="s">
        <v>1099</v>
      </c>
      <c r="K63" s="97" t="str">
        <f t="shared" si="1"/>
        <v>21CN</v>
      </c>
      <c r="L63" s="110"/>
      <c r="M63" s="100"/>
    </row>
    <row r="64" spans="1:13" ht="17" x14ac:dyDescent="0.2">
      <c r="A64" s="17">
        <v>61</v>
      </c>
      <c r="B64" s="95" t="str">
        <f t="shared" si="3"/>
        <v>TK.KM225.2018</v>
      </c>
      <c r="C64" s="96">
        <v>8869797677</v>
      </c>
      <c r="D64" s="103">
        <v>757</v>
      </c>
      <c r="E64" s="111">
        <v>1602</v>
      </c>
      <c r="F64" s="98">
        <f>F65*4/12</f>
        <v>4904.666666666667</v>
      </c>
      <c r="G64" s="98"/>
      <c r="H64" s="99" t="s">
        <v>1023</v>
      </c>
      <c r="I64" s="106"/>
      <c r="J64" s="103" t="s">
        <v>1100</v>
      </c>
      <c r="K64" s="97" t="str">
        <f t="shared" si="1"/>
        <v>18CN</v>
      </c>
      <c r="L64" s="110"/>
      <c r="M64" s="100"/>
    </row>
    <row r="65" spans="1:13" ht="17" x14ac:dyDescent="0.2">
      <c r="A65" s="17">
        <v>62</v>
      </c>
      <c r="B65" s="95" t="str">
        <f t="shared" si="2"/>
        <v>TK.KM225.2019</v>
      </c>
      <c r="C65" s="96">
        <v>8869797677</v>
      </c>
      <c r="D65" s="103">
        <v>757</v>
      </c>
      <c r="E65" s="111">
        <v>1602</v>
      </c>
      <c r="F65" s="98">
        <v>14714</v>
      </c>
      <c r="G65" s="98"/>
      <c r="H65" s="99" t="s">
        <v>1025</v>
      </c>
      <c r="I65" s="106"/>
      <c r="J65" s="103" t="s">
        <v>1100</v>
      </c>
      <c r="K65" s="97" t="str">
        <f t="shared" si="1"/>
        <v>19CN</v>
      </c>
      <c r="L65" s="110"/>
      <c r="M65" s="100"/>
    </row>
    <row r="66" spans="1:13" ht="17" x14ac:dyDescent="0.2">
      <c r="A66" s="17">
        <v>63</v>
      </c>
      <c r="B66" s="95" t="str">
        <f t="shared" si="3"/>
        <v>TK.KM225.2020</v>
      </c>
      <c r="C66" s="96">
        <v>8869797677</v>
      </c>
      <c r="D66" s="103">
        <v>757</v>
      </c>
      <c r="E66" s="111">
        <v>1602</v>
      </c>
      <c r="F66" s="98">
        <v>14714</v>
      </c>
      <c r="G66" s="98"/>
      <c r="H66" s="99" t="s">
        <v>1026</v>
      </c>
      <c r="I66" s="106"/>
      <c r="J66" s="103" t="s">
        <v>1100</v>
      </c>
      <c r="K66" s="97" t="str">
        <f t="shared" si="1"/>
        <v>20CN</v>
      </c>
      <c r="L66" s="110"/>
      <c r="M66" s="100"/>
    </row>
    <row r="67" spans="1:13" ht="17" x14ac:dyDescent="0.2">
      <c r="A67" s="17">
        <v>64</v>
      </c>
      <c r="B67" s="95" t="str">
        <f t="shared" si="3"/>
        <v>TK.KM225.2021</v>
      </c>
      <c r="C67" s="96">
        <v>8869797677</v>
      </c>
      <c r="D67" s="103">
        <v>757</v>
      </c>
      <c r="E67" s="111">
        <v>1602</v>
      </c>
      <c r="F67" s="98">
        <v>14714</v>
      </c>
      <c r="G67" s="98"/>
      <c r="H67" s="99" t="s">
        <v>1027</v>
      </c>
      <c r="I67" s="106"/>
      <c r="J67" s="103" t="s">
        <v>1100</v>
      </c>
      <c r="K67" s="97" t="str">
        <f t="shared" si="1"/>
        <v>21CN</v>
      </c>
      <c r="L67" s="110"/>
      <c r="M67" s="100"/>
    </row>
    <row r="68" spans="1:13" ht="17" x14ac:dyDescent="0.2">
      <c r="A68" s="17">
        <v>65</v>
      </c>
      <c r="B68" s="95" t="str">
        <f t="shared" si="2"/>
        <v>TK.KM226.2016</v>
      </c>
      <c r="C68" s="96">
        <v>8439764912</v>
      </c>
      <c r="D68" s="103">
        <v>757</v>
      </c>
      <c r="E68" s="111">
        <v>1602</v>
      </c>
      <c r="F68" s="98">
        <f>29722*7/12</f>
        <v>17337.833333333332</v>
      </c>
      <c r="G68" s="98"/>
      <c r="H68" s="99" t="s">
        <v>1097</v>
      </c>
      <c r="I68" s="106"/>
      <c r="J68" s="103" t="s">
        <v>1101</v>
      </c>
      <c r="K68" s="97" t="str">
        <f t="shared" si="1"/>
        <v>16CN</v>
      </c>
      <c r="L68" s="110"/>
      <c r="M68" s="100"/>
    </row>
    <row r="69" spans="1:13" ht="17" x14ac:dyDescent="0.2">
      <c r="A69" s="17">
        <v>66</v>
      </c>
      <c r="B69" s="95" t="str">
        <f t="shared" si="3"/>
        <v>TK.KM226.2017</v>
      </c>
      <c r="C69" s="96">
        <v>8439764912</v>
      </c>
      <c r="D69" s="103">
        <v>757</v>
      </c>
      <c r="E69" s="111">
        <v>1602</v>
      </c>
      <c r="F69" s="98">
        <v>39474</v>
      </c>
      <c r="G69" s="98"/>
      <c r="H69" s="99" t="s">
        <v>1087</v>
      </c>
      <c r="I69" s="106"/>
      <c r="J69" s="103" t="s">
        <v>1101</v>
      </c>
      <c r="K69" s="97" t="str">
        <f t="shared" si="1"/>
        <v>17CN</v>
      </c>
      <c r="L69" s="110"/>
      <c r="M69" s="100"/>
    </row>
    <row r="70" spans="1:13" ht="17" x14ac:dyDescent="0.2">
      <c r="A70" s="17">
        <v>67</v>
      </c>
      <c r="B70" s="95" t="str">
        <f t="shared" si="3"/>
        <v>TK.KM226.2018</v>
      </c>
      <c r="C70" s="96">
        <v>8439764912</v>
      </c>
      <c r="D70" s="103">
        <v>757</v>
      </c>
      <c r="E70" s="111">
        <v>1602</v>
      </c>
      <c r="F70" s="98">
        <v>39474</v>
      </c>
      <c r="G70" s="98"/>
      <c r="H70" s="99" t="s">
        <v>1023</v>
      </c>
      <c r="I70" s="106"/>
      <c r="J70" s="103" t="s">
        <v>1101</v>
      </c>
      <c r="K70" s="97" t="str">
        <f t="shared" si="1"/>
        <v>18CN</v>
      </c>
      <c r="L70" s="110"/>
      <c r="M70" s="100"/>
    </row>
    <row r="71" spans="1:13" ht="17" x14ac:dyDescent="0.2">
      <c r="A71" s="17">
        <v>68</v>
      </c>
      <c r="B71" s="95" t="str">
        <f t="shared" si="2"/>
        <v>TK.KM226.2019</v>
      </c>
      <c r="C71" s="96">
        <v>8439764912</v>
      </c>
      <c r="D71" s="103">
        <v>757</v>
      </c>
      <c r="E71" s="111">
        <v>1602</v>
      </c>
      <c r="F71" s="98">
        <v>39474</v>
      </c>
      <c r="G71" s="98"/>
      <c r="H71" s="99" t="s">
        <v>1025</v>
      </c>
      <c r="I71" s="106"/>
      <c r="J71" s="103" t="s">
        <v>1101</v>
      </c>
      <c r="K71" s="97" t="str">
        <f t="shared" si="1"/>
        <v>19CN</v>
      </c>
      <c r="L71" s="110"/>
      <c r="M71" s="100"/>
    </row>
    <row r="72" spans="1:13" ht="17" x14ac:dyDescent="0.2">
      <c r="A72" s="17">
        <v>69</v>
      </c>
      <c r="B72" s="95" t="str">
        <f t="shared" si="3"/>
        <v>TK.KM226.2020</v>
      </c>
      <c r="C72" s="96">
        <v>8439764912</v>
      </c>
      <c r="D72" s="103">
        <v>757</v>
      </c>
      <c r="E72" s="111">
        <v>1602</v>
      </c>
      <c r="F72" s="98">
        <v>39474</v>
      </c>
      <c r="G72" s="98"/>
      <c r="H72" s="99" t="s">
        <v>1026</v>
      </c>
      <c r="I72" s="106"/>
      <c r="J72" s="103" t="s">
        <v>1101</v>
      </c>
      <c r="K72" s="97" t="str">
        <f t="shared" si="1"/>
        <v>20CN</v>
      </c>
      <c r="L72" s="110"/>
      <c r="M72" s="100"/>
    </row>
    <row r="73" spans="1:13" ht="17" x14ac:dyDescent="0.2">
      <c r="A73" s="17">
        <v>70</v>
      </c>
      <c r="B73" s="95" t="str">
        <f t="shared" si="3"/>
        <v>TK.KM226.2021</v>
      </c>
      <c r="C73" s="96">
        <v>8439764912</v>
      </c>
      <c r="D73" s="103">
        <v>757</v>
      </c>
      <c r="E73" s="111">
        <v>1602</v>
      </c>
      <c r="F73" s="98">
        <v>39474</v>
      </c>
      <c r="G73" s="98"/>
      <c r="H73" s="99" t="s">
        <v>1027</v>
      </c>
      <c r="I73" s="106"/>
      <c r="J73" s="103" t="s">
        <v>1101</v>
      </c>
      <c r="K73" s="97" t="str">
        <f t="shared" si="1"/>
        <v>21CN</v>
      </c>
      <c r="L73" s="110"/>
      <c r="M73" s="100"/>
    </row>
    <row r="74" spans="1:13" ht="17" x14ac:dyDescent="0.2">
      <c r="A74" s="17">
        <v>71</v>
      </c>
      <c r="B74" s="95" t="str">
        <f t="shared" si="2"/>
        <v>TK.KM227.2021</v>
      </c>
      <c r="C74" s="96">
        <v>8452312094</v>
      </c>
      <c r="D74" s="103">
        <v>757</v>
      </c>
      <c r="E74" s="111">
        <v>1602</v>
      </c>
      <c r="F74" s="98">
        <v>451754</v>
      </c>
      <c r="G74" s="98"/>
      <c r="H74" s="99" t="s">
        <v>1027</v>
      </c>
      <c r="I74" s="106"/>
      <c r="J74" s="103" t="s">
        <v>1102</v>
      </c>
      <c r="K74" s="97" t="str">
        <f t="shared" si="1"/>
        <v>21CN</v>
      </c>
      <c r="L74" s="110"/>
      <c r="M74" s="100"/>
    </row>
    <row r="75" spans="1:13" ht="17" x14ac:dyDescent="0.2">
      <c r="A75" s="17">
        <v>72</v>
      </c>
      <c r="B75" s="95" t="str">
        <f t="shared" si="3"/>
        <v>TK.KM228.2016</v>
      </c>
      <c r="C75" s="96">
        <v>8452312094</v>
      </c>
      <c r="D75" s="103">
        <v>757</v>
      </c>
      <c r="E75" s="111">
        <v>1602</v>
      </c>
      <c r="F75" s="98">
        <v>234025</v>
      </c>
      <c r="G75" s="98"/>
      <c r="H75" s="99" t="s">
        <v>1097</v>
      </c>
      <c r="I75" s="106"/>
      <c r="J75" s="103" t="s">
        <v>1103</v>
      </c>
      <c r="K75" s="97" t="str">
        <f t="shared" si="1"/>
        <v>16CN</v>
      </c>
      <c r="L75" s="110"/>
      <c r="M75" s="100"/>
    </row>
    <row r="76" spans="1:13" ht="17" x14ac:dyDescent="0.2">
      <c r="A76" s="17">
        <v>73</v>
      </c>
      <c r="B76" s="95" t="str">
        <f t="shared" si="3"/>
        <v>TK.KM228.2017</v>
      </c>
      <c r="C76" s="96">
        <v>8452312094</v>
      </c>
      <c r="D76" s="103">
        <v>757</v>
      </c>
      <c r="E76" s="111">
        <v>1602</v>
      </c>
      <c r="F76" s="98">
        <v>897000</v>
      </c>
      <c r="G76" s="98"/>
      <c r="H76" s="99" t="s">
        <v>1087</v>
      </c>
      <c r="I76" s="106"/>
      <c r="J76" s="103" t="s">
        <v>1103</v>
      </c>
      <c r="K76" s="97" t="str">
        <f t="shared" si="1"/>
        <v>17CN</v>
      </c>
      <c r="L76" s="110"/>
      <c r="M76" s="100"/>
    </row>
    <row r="77" spans="1:13" ht="17" x14ac:dyDescent="0.2">
      <c r="A77" s="17">
        <v>74</v>
      </c>
      <c r="B77" s="95" t="str">
        <f t="shared" si="2"/>
        <v>TK.KM228.2018</v>
      </c>
      <c r="C77" s="96">
        <v>8452312094</v>
      </c>
      <c r="D77" s="103">
        <v>757</v>
      </c>
      <c r="E77" s="111">
        <v>1602</v>
      </c>
      <c r="F77" s="98">
        <v>897000</v>
      </c>
      <c r="G77" s="98"/>
      <c r="H77" s="99" t="s">
        <v>1023</v>
      </c>
      <c r="I77" s="106"/>
      <c r="J77" s="103" t="s">
        <v>1103</v>
      </c>
      <c r="K77" s="97" t="str">
        <f t="shared" si="1"/>
        <v>18CN</v>
      </c>
      <c r="L77" s="110"/>
      <c r="M77" s="100"/>
    </row>
    <row r="78" spans="1:13" ht="17" x14ac:dyDescent="0.2">
      <c r="A78" s="17">
        <v>75</v>
      </c>
      <c r="B78" s="95" t="str">
        <f t="shared" si="3"/>
        <v>TK.KM228.2019</v>
      </c>
      <c r="C78" s="96">
        <v>8452312094</v>
      </c>
      <c r="D78" s="103">
        <v>757</v>
      </c>
      <c r="E78" s="111">
        <v>1602</v>
      </c>
      <c r="F78" s="98">
        <v>897000</v>
      </c>
      <c r="G78" s="98"/>
      <c r="H78" s="99" t="s">
        <v>1025</v>
      </c>
      <c r="I78" s="106"/>
      <c r="J78" s="103" t="s">
        <v>1103</v>
      </c>
      <c r="K78" s="97" t="str">
        <f t="shared" si="1"/>
        <v>19CN</v>
      </c>
      <c r="L78" s="110"/>
      <c r="M78" s="100"/>
    </row>
    <row r="79" spans="1:13" ht="17" x14ac:dyDescent="0.2">
      <c r="A79" s="17">
        <v>76</v>
      </c>
      <c r="B79" s="95" t="str">
        <f t="shared" si="3"/>
        <v>TK.KM228.2020</v>
      </c>
      <c r="C79" s="96">
        <v>8452312094</v>
      </c>
      <c r="D79" s="103">
        <v>757</v>
      </c>
      <c r="E79" s="111">
        <v>1602</v>
      </c>
      <c r="F79" s="98">
        <v>897000</v>
      </c>
      <c r="G79" s="98"/>
      <c r="H79" s="99" t="s">
        <v>1026</v>
      </c>
      <c r="I79" s="106"/>
      <c r="J79" s="103" t="s">
        <v>1103</v>
      </c>
      <c r="K79" s="97" t="str">
        <f t="shared" si="1"/>
        <v>20CN</v>
      </c>
      <c r="L79" s="110"/>
      <c r="M79" s="100"/>
    </row>
    <row r="80" spans="1:13" ht="17" x14ac:dyDescent="0.2">
      <c r="A80" s="17">
        <v>77</v>
      </c>
      <c r="B80" s="95" t="str">
        <f t="shared" si="2"/>
        <v>TK.KM228.2021</v>
      </c>
      <c r="C80" s="96">
        <v>8452312094</v>
      </c>
      <c r="D80" s="103">
        <v>757</v>
      </c>
      <c r="E80" s="111">
        <v>1602</v>
      </c>
      <c r="F80" s="98">
        <v>897000</v>
      </c>
      <c r="G80" s="98"/>
      <c r="H80" s="99" t="s">
        <v>1027</v>
      </c>
      <c r="I80" s="106"/>
      <c r="J80" s="103" t="s">
        <v>1103</v>
      </c>
      <c r="K80" s="97" t="str">
        <f t="shared" si="1"/>
        <v>21CN</v>
      </c>
      <c r="L80" s="110"/>
      <c r="M80" s="100"/>
    </row>
    <row r="81" spans="1:13" ht="17" x14ac:dyDescent="0.2">
      <c r="A81" s="17">
        <v>78</v>
      </c>
      <c r="B81" s="95" t="str">
        <f t="shared" si="3"/>
        <v>TK.KM229.2022</v>
      </c>
      <c r="C81" s="96">
        <v>8111035517</v>
      </c>
      <c r="D81" s="103">
        <v>757</v>
      </c>
      <c r="E81" s="111">
        <v>1602</v>
      </c>
      <c r="F81" s="98">
        <f>-536471*2/12</f>
        <v>-89411.833333333328</v>
      </c>
      <c r="G81" s="98"/>
      <c r="H81" s="99" t="s">
        <v>1029</v>
      </c>
      <c r="I81" s="106"/>
      <c r="J81" s="103" t="s">
        <v>1104</v>
      </c>
      <c r="K81" s="97" t="str">
        <f t="shared" si="1"/>
        <v>22CN</v>
      </c>
      <c r="L81" s="110"/>
      <c r="M81" s="100"/>
    </row>
    <row r="82" spans="1:13" ht="17" x14ac:dyDescent="0.2">
      <c r="A82" s="17">
        <v>79</v>
      </c>
      <c r="B82" s="95" t="str">
        <f t="shared" si="3"/>
        <v>TK.KM230.2018</v>
      </c>
      <c r="C82" s="96">
        <v>8369609597</v>
      </c>
      <c r="D82" s="103">
        <v>757</v>
      </c>
      <c r="E82" s="111">
        <v>1602</v>
      </c>
      <c r="F82" s="98">
        <f>F83*2/12</f>
        <v>16632</v>
      </c>
      <c r="G82" s="98"/>
      <c r="H82" s="99" t="s">
        <v>1023</v>
      </c>
      <c r="I82" s="106"/>
      <c r="J82" s="103" t="s">
        <v>1105</v>
      </c>
      <c r="K82" s="97" t="str">
        <f t="shared" si="1"/>
        <v>18CN</v>
      </c>
      <c r="L82" s="110"/>
      <c r="M82" s="100"/>
    </row>
    <row r="83" spans="1:13" ht="17" x14ac:dyDescent="0.2">
      <c r="A83" s="17">
        <v>80</v>
      </c>
      <c r="B83" s="95" t="str">
        <f t="shared" si="2"/>
        <v>TK.KM230.2019</v>
      </c>
      <c r="C83" s="96">
        <v>8369609597</v>
      </c>
      <c r="D83" s="103">
        <v>757</v>
      </c>
      <c r="E83" s="111">
        <v>1602</v>
      </c>
      <c r="F83" s="98">
        <v>99792</v>
      </c>
      <c r="G83" s="98"/>
      <c r="H83" s="99" t="s">
        <v>1025</v>
      </c>
      <c r="I83" s="106"/>
      <c r="J83" s="103" t="s">
        <v>1105</v>
      </c>
      <c r="K83" s="97" t="str">
        <f t="shared" si="1"/>
        <v>19CN</v>
      </c>
      <c r="L83" s="110"/>
      <c r="M83" s="100"/>
    </row>
    <row r="84" spans="1:13" ht="17" x14ac:dyDescent="0.2">
      <c r="A84" s="17">
        <v>81</v>
      </c>
      <c r="B84" s="95" t="str">
        <f t="shared" si="3"/>
        <v>TK.KM230.2020</v>
      </c>
      <c r="C84" s="96">
        <v>8369609597</v>
      </c>
      <c r="D84" s="103">
        <v>757</v>
      </c>
      <c r="E84" s="111">
        <v>1602</v>
      </c>
      <c r="F84" s="98">
        <v>99792</v>
      </c>
      <c r="G84" s="98"/>
      <c r="H84" s="99" t="s">
        <v>1026</v>
      </c>
      <c r="I84" s="106"/>
      <c r="J84" s="103" t="s">
        <v>1105</v>
      </c>
      <c r="K84" s="97" t="str">
        <f t="shared" si="1"/>
        <v>20CN</v>
      </c>
      <c r="L84" s="110"/>
      <c r="M84" s="100"/>
    </row>
    <row r="85" spans="1:13" ht="17" x14ac:dyDescent="0.2">
      <c r="A85" s="17">
        <v>82</v>
      </c>
      <c r="B85" s="95" t="str">
        <f t="shared" si="3"/>
        <v>TK.KM230.2021</v>
      </c>
      <c r="C85" s="96">
        <v>8369609597</v>
      </c>
      <c r="D85" s="103">
        <v>757</v>
      </c>
      <c r="E85" s="111">
        <v>1602</v>
      </c>
      <c r="F85" s="98">
        <v>99792</v>
      </c>
      <c r="G85" s="98"/>
      <c r="H85" s="99" t="s">
        <v>1027</v>
      </c>
      <c r="I85" s="106"/>
      <c r="J85" s="103" t="s">
        <v>1105</v>
      </c>
      <c r="K85" s="97" t="str">
        <f t="shared" si="1"/>
        <v>21CN</v>
      </c>
      <c r="L85" s="110"/>
      <c r="M85" s="100"/>
    </row>
    <row r="86" spans="1:13" ht="17" x14ac:dyDescent="0.2">
      <c r="A86" s="17">
        <v>83</v>
      </c>
      <c r="B86" s="95" t="str">
        <f t="shared" si="2"/>
        <v>TK.KM231.2023</v>
      </c>
      <c r="C86" s="96">
        <v>8393981012</v>
      </c>
      <c r="D86" s="103">
        <v>757</v>
      </c>
      <c r="E86" s="111">
        <v>1602</v>
      </c>
      <c r="F86" s="98">
        <f>-942934*11/12</f>
        <v>-864356.16666666663</v>
      </c>
      <c r="G86" s="98"/>
      <c r="H86" s="99" t="s">
        <v>1034</v>
      </c>
      <c r="I86" s="106"/>
      <c r="J86" s="103" t="s">
        <v>1106</v>
      </c>
      <c r="K86" s="97" t="str">
        <f t="shared" ref="K86:K149" si="5">RIGHT(H86,2)&amp;"CN"</f>
        <v>23CN</v>
      </c>
      <c r="L86" s="110"/>
      <c r="M86" s="100"/>
    </row>
    <row r="87" spans="1:13" ht="17" x14ac:dyDescent="0.2">
      <c r="A87" s="17">
        <v>84</v>
      </c>
      <c r="B87" s="95" t="str">
        <f t="shared" si="3"/>
        <v>TK.KM232.2017</v>
      </c>
      <c r="C87" s="96" t="s">
        <v>1096</v>
      </c>
      <c r="D87" s="103">
        <v>757</v>
      </c>
      <c r="E87" s="111">
        <v>1602</v>
      </c>
      <c r="F87" s="98">
        <f>F88*2/12</f>
        <v>42962.333333333336</v>
      </c>
      <c r="G87" s="98"/>
      <c r="H87" s="99" t="s">
        <v>1087</v>
      </c>
      <c r="I87" s="106"/>
      <c r="J87" s="103" t="s">
        <v>1107</v>
      </c>
      <c r="K87" s="97" t="str">
        <f t="shared" si="5"/>
        <v>17CN</v>
      </c>
      <c r="L87" s="110"/>
      <c r="M87" s="100"/>
    </row>
    <row r="88" spans="1:13" ht="17" x14ac:dyDescent="0.2">
      <c r="A88" s="17">
        <v>85</v>
      </c>
      <c r="B88" s="95" t="str">
        <f t="shared" si="3"/>
        <v>TK.KM232.2018</v>
      </c>
      <c r="C88" s="96" t="s">
        <v>1096</v>
      </c>
      <c r="D88" s="103">
        <v>757</v>
      </c>
      <c r="E88" s="111">
        <v>1602</v>
      </c>
      <c r="F88" s="98">
        <v>257774</v>
      </c>
      <c r="G88" s="98"/>
      <c r="H88" s="99" t="s">
        <v>1023</v>
      </c>
      <c r="I88" s="106"/>
      <c r="J88" s="103" t="s">
        <v>1107</v>
      </c>
      <c r="K88" s="97" t="str">
        <f t="shared" si="5"/>
        <v>18CN</v>
      </c>
      <c r="L88" s="110"/>
      <c r="M88" s="100"/>
    </row>
    <row r="89" spans="1:13" ht="17" x14ac:dyDescent="0.2">
      <c r="A89" s="17">
        <v>86</v>
      </c>
      <c r="B89" s="95" t="str">
        <f t="shared" si="2"/>
        <v>TK.KM232.2019</v>
      </c>
      <c r="C89" s="96" t="s">
        <v>1096</v>
      </c>
      <c r="D89" s="103">
        <v>757</v>
      </c>
      <c r="E89" s="111">
        <v>1602</v>
      </c>
      <c r="F89" s="98">
        <v>257774</v>
      </c>
      <c r="G89" s="98"/>
      <c r="H89" s="99" t="s">
        <v>1025</v>
      </c>
      <c r="I89" s="106"/>
      <c r="J89" s="103" t="s">
        <v>1107</v>
      </c>
      <c r="K89" s="97" t="str">
        <f t="shared" si="5"/>
        <v>19CN</v>
      </c>
      <c r="L89" s="110"/>
      <c r="M89" s="100"/>
    </row>
    <row r="90" spans="1:13" ht="17" x14ac:dyDescent="0.2">
      <c r="A90" s="17">
        <v>87</v>
      </c>
      <c r="B90" s="95" t="str">
        <f t="shared" si="3"/>
        <v>TK.KM232.2020</v>
      </c>
      <c r="C90" s="96" t="s">
        <v>1096</v>
      </c>
      <c r="D90" s="103">
        <v>757</v>
      </c>
      <c r="E90" s="111">
        <v>1602</v>
      </c>
      <c r="F90" s="98">
        <v>257774</v>
      </c>
      <c r="G90" s="98"/>
      <c r="H90" s="99" t="s">
        <v>1026</v>
      </c>
      <c r="I90" s="106"/>
      <c r="J90" s="103" t="s">
        <v>1107</v>
      </c>
      <c r="K90" s="97" t="str">
        <f t="shared" si="5"/>
        <v>20CN</v>
      </c>
      <c r="L90" s="110"/>
      <c r="M90" s="100"/>
    </row>
    <row r="91" spans="1:13" ht="17" x14ac:dyDescent="0.2">
      <c r="A91" s="17">
        <v>88</v>
      </c>
      <c r="B91" s="95" t="str">
        <f t="shared" si="3"/>
        <v>TK.KM232.2021</v>
      </c>
      <c r="C91" s="96" t="s">
        <v>1096</v>
      </c>
      <c r="D91" s="103">
        <v>757</v>
      </c>
      <c r="E91" s="111">
        <v>1602</v>
      </c>
      <c r="F91" s="98">
        <v>257774</v>
      </c>
      <c r="G91" s="98"/>
      <c r="H91" s="99" t="s">
        <v>1027</v>
      </c>
      <c r="I91" s="106"/>
      <c r="J91" s="103" t="s">
        <v>1107</v>
      </c>
      <c r="K91" s="97" t="str">
        <f t="shared" si="5"/>
        <v>21CN</v>
      </c>
      <c r="L91" s="110"/>
      <c r="M91" s="100"/>
    </row>
    <row r="92" spans="1:13" s="41" customFormat="1" ht="17" x14ac:dyDescent="0.2">
      <c r="A92" s="116">
        <v>89</v>
      </c>
      <c r="B92" s="95" t="str">
        <f t="shared" si="3"/>
        <v>TK.KM233.2012</v>
      </c>
      <c r="C92" s="118" t="s">
        <v>1184</v>
      </c>
      <c r="D92" s="119">
        <v>757</v>
      </c>
      <c r="E92" s="120">
        <v>1602</v>
      </c>
      <c r="F92" s="121">
        <f>F93</f>
        <v>61769</v>
      </c>
      <c r="G92" s="121"/>
      <c r="H92" s="122" t="s">
        <v>18</v>
      </c>
      <c r="I92" s="123"/>
      <c r="J92" s="119" t="s">
        <v>1198</v>
      </c>
      <c r="K92" s="124" t="str">
        <f t="shared" si="5"/>
        <v>12CN</v>
      </c>
      <c r="L92" s="110"/>
      <c r="M92" s="125"/>
    </row>
    <row r="93" spans="1:13" ht="17" x14ac:dyDescent="0.2">
      <c r="A93" s="17">
        <v>90</v>
      </c>
      <c r="B93" s="95" t="str">
        <f t="shared" si="3"/>
        <v>TK.KM233.2013</v>
      </c>
      <c r="C93" s="96" t="s">
        <v>1184</v>
      </c>
      <c r="D93" s="103">
        <v>757</v>
      </c>
      <c r="E93" s="111">
        <v>1602</v>
      </c>
      <c r="F93" s="98">
        <v>61769</v>
      </c>
      <c r="G93" s="98"/>
      <c r="H93" s="99" t="s">
        <v>21</v>
      </c>
      <c r="I93" s="106"/>
      <c r="J93" s="103" t="s">
        <v>1198</v>
      </c>
      <c r="K93" s="97" t="str">
        <f t="shared" si="5"/>
        <v>13CN</v>
      </c>
      <c r="L93" s="110"/>
      <c r="M93" s="100"/>
    </row>
    <row r="94" spans="1:13" ht="17" x14ac:dyDescent="0.2">
      <c r="A94" s="17">
        <v>91</v>
      </c>
      <c r="B94" s="95" t="str">
        <f t="shared" si="3"/>
        <v>TK.KM233.2014</v>
      </c>
      <c r="C94" s="96" t="s">
        <v>1184</v>
      </c>
      <c r="D94" s="103">
        <v>757</v>
      </c>
      <c r="E94" s="111">
        <v>1602</v>
      </c>
      <c r="F94" s="98">
        <v>61769</v>
      </c>
      <c r="G94" s="98"/>
      <c r="H94" s="99" t="s">
        <v>15</v>
      </c>
      <c r="I94" s="106"/>
      <c r="J94" s="103" t="s">
        <v>1198</v>
      </c>
      <c r="K94" s="97" t="str">
        <f t="shared" si="5"/>
        <v>14CN</v>
      </c>
      <c r="L94" s="110"/>
      <c r="M94" s="100"/>
    </row>
    <row r="95" spans="1:13" ht="17" x14ac:dyDescent="0.2">
      <c r="A95" s="17">
        <v>92</v>
      </c>
      <c r="B95" s="95" t="str">
        <f t="shared" si="3"/>
        <v>TK.KM233.2015</v>
      </c>
      <c r="C95" s="96" t="s">
        <v>1184</v>
      </c>
      <c r="D95" s="103">
        <v>757</v>
      </c>
      <c r="E95" s="111">
        <v>1602</v>
      </c>
      <c r="F95" s="98">
        <v>61769</v>
      </c>
      <c r="G95" s="98"/>
      <c r="H95" s="99" t="s">
        <v>12</v>
      </c>
      <c r="I95" s="106"/>
      <c r="J95" s="103" t="s">
        <v>1198</v>
      </c>
      <c r="K95" s="97" t="str">
        <f t="shared" si="5"/>
        <v>15CN</v>
      </c>
      <c r="L95" s="110"/>
      <c r="M95" s="100"/>
    </row>
    <row r="96" spans="1:13" ht="17" x14ac:dyDescent="0.2">
      <c r="A96" s="17">
        <v>93</v>
      </c>
      <c r="B96" s="95" t="str">
        <f t="shared" si="3"/>
        <v>TK.KM233.2016</v>
      </c>
      <c r="C96" s="96" t="s">
        <v>1184</v>
      </c>
      <c r="D96" s="103">
        <v>757</v>
      </c>
      <c r="E96" s="111">
        <v>1602</v>
      </c>
      <c r="F96" s="98">
        <v>61769</v>
      </c>
      <c r="G96" s="98"/>
      <c r="H96" s="99" t="s">
        <v>14</v>
      </c>
      <c r="I96" s="106"/>
      <c r="J96" s="103" t="s">
        <v>1198</v>
      </c>
      <c r="K96" s="97" t="str">
        <f t="shared" si="5"/>
        <v>16CN</v>
      </c>
      <c r="L96" s="110"/>
      <c r="M96" s="100"/>
    </row>
    <row r="97" spans="1:13" ht="17" x14ac:dyDescent="0.2">
      <c r="A97" s="17">
        <v>94</v>
      </c>
      <c r="B97" s="95" t="str">
        <f t="shared" si="3"/>
        <v>TK.KM233.2017</v>
      </c>
      <c r="C97" s="96" t="s">
        <v>1184</v>
      </c>
      <c r="D97" s="103">
        <v>757</v>
      </c>
      <c r="E97" s="111">
        <v>1602</v>
      </c>
      <c r="F97" s="98">
        <v>85234</v>
      </c>
      <c r="G97" s="98"/>
      <c r="H97" s="99" t="s">
        <v>24</v>
      </c>
      <c r="I97" s="106"/>
      <c r="J97" s="103" t="s">
        <v>1198</v>
      </c>
      <c r="K97" s="97" t="str">
        <f t="shared" si="5"/>
        <v>17CN</v>
      </c>
      <c r="L97" s="110"/>
      <c r="M97" s="100"/>
    </row>
    <row r="98" spans="1:13" ht="17" x14ac:dyDescent="0.2">
      <c r="A98" s="17">
        <v>95</v>
      </c>
      <c r="B98" s="95" t="str">
        <f t="shared" si="3"/>
        <v>TK.KM233.2018</v>
      </c>
      <c r="C98" s="96" t="s">
        <v>1184</v>
      </c>
      <c r="D98" s="103">
        <v>757</v>
      </c>
      <c r="E98" s="111">
        <v>1602</v>
      </c>
      <c r="F98" s="98">
        <v>85234</v>
      </c>
      <c r="G98" s="98"/>
      <c r="H98" s="99" t="s">
        <v>25</v>
      </c>
      <c r="I98" s="106"/>
      <c r="J98" s="103" t="s">
        <v>1198</v>
      </c>
      <c r="K98" s="97" t="str">
        <f t="shared" si="5"/>
        <v>18CN</v>
      </c>
      <c r="L98" s="110"/>
      <c r="M98" s="100"/>
    </row>
    <row r="99" spans="1:13" ht="17" x14ac:dyDescent="0.2">
      <c r="A99" s="17">
        <v>96</v>
      </c>
      <c r="B99" s="95" t="str">
        <f t="shared" si="3"/>
        <v>TK.KM233.2019</v>
      </c>
      <c r="C99" s="96" t="s">
        <v>1184</v>
      </c>
      <c r="D99" s="103">
        <v>757</v>
      </c>
      <c r="E99" s="111">
        <v>1602</v>
      </c>
      <c r="F99" s="98">
        <v>85234</v>
      </c>
      <c r="G99" s="98"/>
      <c r="H99" s="99" t="s">
        <v>26</v>
      </c>
      <c r="I99" s="106"/>
      <c r="J99" s="103" t="s">
        <v>1198</v>
      </c>
      <c r="K99" s="97" t="str">
        <f t="shared" si="5"/>
        <v>19CN</v>
      </c>
      <c r="L99" s="110"/>
      <c r="M99" s="100"/>
    </row>
    <row r="100" spans="1:13" ht="17" x14ac:dyDescent="0.2">
      <c r="A100" s="17">
        <v>97</v>
      </c>
      <c r="B100" s="95" t="str">
        <f t="shared" si="3"/>
        <v>TK.KM233.2020</v>
      </c>
      <c r="C100" s="96" t="s">
        <v>1184</v>
      </c>
      <c r="D100" s="103">
        <v>757</v>
      </c>
      <c r="E100" s="111">
        <v>1602</v>
      </c>
      <c r="F100" s="98">
        <v>85234</v>
      </c>
      <c r="G100" s="98"/>
      <c r="H100" s="99" t="s">
        <v>27</v>
      </c>
      <c r="I100" s="106"/>
      <c r="J100" s="103" t="s">
        <v>1198</v>
      </c>
      <c r="K100" s="97" t="str">
        <f t="shared" si="5"/>
        <v>20CN</v>
      </c>
      <c r="L100" s="110"/>
      <c r="M100" s="100"/>
    </row>
    <row r="101" spans="1:13" ht="17" x14ac:dyDescent="0.2">
      <c r="A101" s="17">
        <v>98</v>
      </c>
      <c r="B101" s="95" t="str">
        <f t="shared" si="3"/>
        <v>TK.KM233.2021</v>
      </c>
      <c r="C101" s="96" t="s">
        <v>1184</v>
      </c>
      <c r="D101" s="103">
        <v>757</v>
      </c>
      <c r="E101" s="111">
        <v>1602</v>
      </c>
      <c r="F101" s="98">
        <v>85234</v>
      </c>
      <c r="G101" s="98"/>
      <c r="H101" s="99" t="s">
        <v>28</v>
      </c>
      <c r="I101" s="106"/>
      <c r="J101" s="103" t="s">
        <v>1198</v>
      </c>
      <c r="K101" s="97" t="str">
        <f t="shared" si="5"/>
        <v>21CN</v>
      </c>
      <c r="L101" s="110"/>
      <c r="M101" s="100"/>
    </row>
    <row r="102" spans="1:13" ht="17" x14ac:dyDescent="0.2">
      <c r="A102" s="17">
        <v>99</v>
      </c>
      <c r="B102" s="95" t="str">
        <f t="shared" si="3"/>
        <v>TK.KM234.2018</v>
      </c>
      <c r="C102" s="96">
        <v>8429977365</v>
      </c>
      <c r="D102" s="103">
        <v>757</v>
      </c>
      <c r="E102" s="111">
        <v>1602</v>
      </c>
      <c r="F102" s="98">
        <f>F103*6/12</f>
        <v>15750</v>
      </c>
      <c r="G102" s="98"/>
      <c r="H102" s="99" t="s">
        <v>25</v>
      </c>
      <c r="I102" s="106"/>
      <c r="J102" s="103" t="s">
        <v>1186</v>
      </c>
      <c r="K102" s="97" t="str">
        <f t="shared" si="5"/>
        <v>18CN</v>
      </c>
      <c r="L102" s="110"/>
      <c r="M102" s="100"/>
    </row>
    <row r="103" spans="1:13" ht="17" x14ac:dyDescent="0.2">
      <c r="A103" s="17">
        <v>100</v>
      </c>
      <c r="B103" s="95" t="str">
        <f t="shared" si="3"/>
        <v>TK.KM234.2019</v>
      </c>
      <c r="C103" s="96">
        <v>8429977365</v>
      </c>
      <c r="D103" s="103">
        <v>757</v>
      </c>
      <c r="E103" s="111">
        <v>1602</v>
      </c>
      <c r="F103" s="98">
        <v>31500</v>
      </c>
      <c r="G103" s="98"/>
      <c r="H103" s="99" t="s">
        <v>26</v>
      </c>
      <c r="I103" s="106"/>
      <c r="J103" s="103" t="s">
        <v>1186</v>
      </c>
      <c r="K103" s="97" t="str">
        <f t="shared" si="5"/>
        <v>19CN</v>
      </c>
      <c r="L103" s="110"/>
      <c r="M103" s="100"/>
    </row>
    <row r="104" spans="1:13" ht="17" x14ac:dyDescent="0.2">
      <c r="A104" s="17">
        <v>101</v>
      </c>
      <c r="B104" s="95" t="str">
        <f t="shared" si="3"/>
        <v>TK.KM234.2020</v>
      </c>
      <c r="C104" s="96">
        <v>8429977365</v>
      </c>
      <c r="D104" s="103">
        <v>757</v>
      </c>
      <c r="E104" s="111">
        <v>1602</v>
      </c>
      <c r="F104" s="98">
        <v>31500</v>
      </c>
      <c r="G104" s="98"/>
      <c r="H104" s="99" t="s">
        <v>27</v>
      </c>
      <c r="I104" s="106"/>
      <c r="J104" s="103" t="s">
        <v>1186</v>
      </c>
      <c r="K104" s="97" t="str">
        <f t="shared" si="5"/>
        <v>20CN</v>
      </c>
      <c r="L104" s="110"/>
      <c r="M104" s="100"/>
    </row>
    <row r="105" spans="1:13" ht="17" x14ac:dyDescent="0.2">
      <c r="A105" s="17">
        <v>102</v>
      </c>
      <c r="B105" s="95" t="str">
        <f t="shared" si="3"/>
        <v>TK.KM234.2021</v>
      </c>
      <c r="C105" s="96">
        <v>8429977365</v>
      </c>
      <c r="D105" s="103">
        <v>757</v>
      </c>
      <c r="E105" s="111">
        <v>1602</v>
      </c>
      <c r="F105" s="98">
        <v>31500</v>
      </c>
      <c r="G105" s="98"/>
      <c r="H105" s="99" t="s">
        <v>28</v>
      </c>
      <c r="I105" s="106"/>
      <c r="J105" s="103" t="s">
        <v>1186</v>
      </c>
      <c r="K105" s="97" t="str">
        <f t="shared" si="5"/>
        <v>21CN</v>
      </c>
      <c r="L105" s="110"/>
      <c r="M105" s="100"/>
    </row>
    <row r="106" spans="1:13" ht="17" x14ac:dyDescent="0.2">
      <c r="A106" s="17">
        <v>103</v>
      </c>
      <c r="B106" s="95" t="str">
        <f t="shared" si="3"/>
        <v>TK.KM235.2023</v>
      </c>
      <c r="C106" s="96" t="s">
        <v>1185</v>
      </c>
      <c r="D106" s="103">
        <v>757</v>
      </c>
      <c r="E106" s="111">
        <v>1602</v>
      </c>
      <c r="F106" s="98">
        <v>-264690</v>
      </c>
      <c r="G106" s="98"/>
      <c r="H106" s="99" t="s">
        <v>30</v>
      </c>
      <c r="I106" s="106"/>
      <c r="J106" s="103" t="s">
        <v>1187</v>
      </c>
      <c r="K106" s="97" t="str">
        <f t="shared" si="5"/>
        <v>23CN</v>
      </c>
      <c r="L106" s="110"/>
      <c r="M106" s="100"/>
    </row>
    <row r="107" spans="1:13" ht="17" x14ac:dyDescent="0.2">
      <c r="A107" s="17">
        <v>104</v>
      </c>
      <c r="B107" s="95" t="str">
        <f t="shared" si="3"/>
        <v>TK.KM236.2018</v>
      </c>
      <c r="C107" s="96">
        <v>8461628305</v>
      </c>
      <c r="D107" s="103">
        <v>757</v>
      </c>
      <c r="E107" s="111">
        <v>1602</v>
      </c>
      <c r="F107" s="98">
        <v>94090</v>
      </c>
      <c r="G107" s="98"/>
      <c r="H107" s="99" t="s">
        <v>25</v>
      </c>
      <c r="I107" s="106"/>
      <c r="J107" s="103" t="s">
        <v>1188</v>
      </c>
      <c r="K107" s="97" t="str">
        <f t="shared" si="5"/>
        <v>18CN</v>
      </c>
      <c r="L107" s="110"/>
      <c r="M107" s="100"/>
    </row>
    <row r="108" spans="1:13" ht="17" x14ac:dyDescent="0.2">
      <c r="A108" s="17">
        <v>105</v>
      </c>
      <c r="B108" s="95" t="str">
        <f t="shared" si="3"/>
        <v>TK.KM236.2019</v>
      </c>
      <c r="C108" s="96">
        <v>8461628305</v>
      </c>
      <c r="D108" s="103">
        <v>757</v>
      </c>
      <c r="E108" s="111">
        <v>1602</v>
      </c>
      <c r="F108" s="98">
        <v>94090</v>
      </c>
      <c r="G108" s="98"/>
      <c r="H108" s="99" t="s">
        <v>26</v>
      </c>
      <c r="I108" s="106"/>
      <c r="J108" s="103" t="s">
        <v>1188</v>
      </c>
      <c r="K108" s="97" t="str">
        <f t="shared" si="5"/>
        <v>19CN</v>
      </c>
      <c r="L108" s="110"/>
      <c r="M108" s="100"/>
    </row>
    <row r="109" spans="1:13" ht="17" x14ac:dyDescent="0.2">
      <c r="A109" s="17">
        <v>106</v>
      </c>
      <c r="B109" s="95" t="str">
        <f t="shared" si="3"/>
        <v>TK.KM236.2020</v>
      </c>
      <c r="C109" s="96">
        <v>8461628305</v>
      </c>
      <c r="D109" s="103">
        <v>757</v>
      </c>
      <c r="E109" s="111">
        <v>1602</v>
      </c>
      <c r="F109" s="98">
        <v>94090</v>
      </c>
      <c r="G109" s="98"/>
      <c r="H109" s="99" t="s">
        <v>27</v>
      </c>
      <c r="I109" s="106"/>
      <c r="J109" s="103" t="s">
        <v>1188</v>
      </c>
      <c r="K109" s="97" t="str">
        <f t="shared" si="5"/>
        <v>20CN</v>
      </c>
      <c r="L109" s="110"/>
      <c r="M109" s="100"/>
    </row>
    <row r="110" spans="1:13" ht="17" x14ac:dyDescent="0.2">
      <c r="A110" s="17">
        <v>107</v>
      </c>
      <c r="B110" s="95" t="str">
        <f t="shared" si="3"/>
        <v>TK.KM236.2021</v>
      </c>
      <c r="C110" s="96">
        <v>8461628305</v>
      </c>
      <c r="D110" s="103">
        <v>757</v>
      </c>
      <c r="E110" s="111">
        <v>1602</v>
      </c>
      <c r="F110" s="98">
        <v>94090</v>
      </c>
      <c r="G110" s="98"/>
      <c r="H110" s="99" t="s">
        <v>28</v>
      </c>
      <c r="I110" s="106"/>
      <c r="J110" s="103" t="s">
        <v>1188</v>
      </c>
      <c r="K110" s="97" t="str">
        <f t="shared" si="5"/>
        <v>21CN</v>
      </c>
      <c r="L110" s="110"/>
      <c r="M110" s="100"/>
    </row>
    <row r="111" spans="1:13" ht="17" x14ac:dyDescent="0.2">
      <c r="A111" s="17">
        <v>108</v>
      </c>
      <c r="B111" s="95" t="str">
        <f t="shared" si="3"/>
        <v>TK.KM237.2020</v>
      </c>
      <c r="C111" s="96">
        <v>8331634731</v>
      </c>
      <c r="D111" s="103">
        <v>757</v>
      </c>
      <c r="E111" s="111">
        <v>1602</v>
      </c>
      <c r="F111" s="98">
        <v>340675</v>
      </c>
      <c r="G111" s="98"/>
      <c r="H111" s="99" t="s">
        <v>27</v>
      </c>
      <c r="I111" s="106"/>
      <c r="J111" s="103" t="s">
        <v>1189</v>
      </c>
      <c r="K111" s="97" t="str">
        <f t="shared" si="5"/>
        <v>20CN</v>
      </c>
      <c r="L111" s="110"/>
      <c r="M111" s="100"/>
    </row>
    <row r="112" spans="1:13" ht="17" x14ac:dyDescent="0.2">
      <c r="A112" s="17">
        <v>109</v>
      </c>
      <c r="B112" s="95" t="str">
        <f t="shared" si="3"/>
        <v>TK.KM237.2021</v>
      </c>
      <c r="C112" s="96">
        <v>8331634731</v>
      </c>
      <c r="D112" s="103">
        <v>757</v>
      </c>
      <c r="E112" s="111">
        <v>1602</v>
      </c>
      <c r="F112" s="98">
        <v>340675</v>
      </c>
      <c r="G112" s="98"/>
      <c r="H112" s="99" t="s">
        <v>28</v>
      </c>
      <c r="I112" s="106"/>
      <c r="J112" s="103" t="s">
        <v>1189</v>
      </c>
      <c r="K112" s="97" t="str">
        <f t="shared" si="5"/>
        <v>21CN</v>
      </c>
      <c r="L112" s="110"/>
      <c r="M112" s="100"/>
    </row>
    <row r="113" spans="1:13" ht="17" x14ac:dyDescent="0.2">
      <c r="A113" s="17">
        <v>110</v>
      </c>
      <c r="B113" s="95" t="str">
        <f t="shared" si="3"/>
        <v>TK.KM238.2018</v>
      </c>
      <c r="C113" s="96">
        <v>8511991877</v>
      </c>
      <c r="D113" s="103">
        <v>757</v>
      </c>
      <c r="E113" s="111">
        <v>1602</v>
      </c>
      <c r="F113" s="98">
        <v>18740</v>
      </c>
      <c r="G113" s="98"/>
      <c r="H113" s="99" t="s">
        <v>25</v>
      </c>
      <c r="I113" s="106"/>
      <c r="J113" s="103" t="s">
        <v>1190</v>
      </c>
      <c r="K113" s="97" t="str">
        <f t="shared" si="5"/>
        <v>18CN</v>
      </c>
      <c r="L113" s="110"/>
      <c r="M113" s="100"/>
    </row>
    <row r="114" spans="1:13" ht="17" x14ac:dyDescent="0.2">
      <c r="A114" s="17">
        <v>111</v>
      </c>
      <c r="B114" s="95" t="str">
        <f t="shared" si="3"/>
        <v>TK.KM238.2019</v>
      </c>
      <c r="C114" s="96">
        <v>8511991877</v>
      </c>
      <c r="D114" s="103">
        <v>757</v>
      </c>
      <c r="E114" s="111">
        <v>1602</v>
      </c>
      <c r="F114" s="98">
        <v>37479</v>
      </c>
      <c r="G114" s="98"/>
      <c r="H114" s="99" t="s">
        <v>26</v>
      </c>
      <c r="I114" s="106"/>
      <c r="J114" s="103" t="s">
        <v>1190</v>
      </c>
      <c r="K114" s="97" t="str">
        <f t="shared" si="5"/>
        <v>19CN</v>
      </c>
      <c r="L114" s="110"/>
      <c r="M114" s="100"/>
    </row>
    <row r="115" spans="1:13" ht="17" x14ac:dyDescent="0.2">
      <c r="A115" s="17">
        <v>112</v>
      </c>
      <c r="B115" s="95" t="str">
        <f t="shared" si="3"/>
        <v>TK.KM238.2020</v>
      </c>
      <c r="C115" s="96">
        <v>8511991877</v>
      </c>
      <c r="D115" s="103">
        <v>757</v>
      </c>
      <c r="E115" s="111">
        <v>1602</v>
      </c>
      <c r="F115" s="98">
        <v>37479</v>
      </c>
      <c r="G115" s="98"/>
      <c r="H115" s="99" t="s">
        <v>27</v>
      </c>
      <c r="I115" s="106"/>
      <c r="J115" s="103" t="s">
        <v>1190</v>
      </c>
      <c r="K115" s="97" t="str">
        <f t="shared" si="5"/>
        <v>20CN</v>
      </c>
      <c r="L115" s="110"/>
      <c r="M115" s="100"/>
    </row>
    <row r="116" spans="1:13" ht="17" x14ac:dyDescent="0.2">
      <c r="A116" s="17">
        <v>113</v>
      </c>
      <c r="B116" s="95" t="str">
        <f t="shared" si="3"/>
        <v>TK.KM238.2021</v>
      </c>
      <c r="C116" s="96">
        <v>8511991877</v>
      </c>
      <c r="D116" s="103">
        <v>757</v>
      </c>
      <c r="E116" s="111">
        <v>1602</v>
      </c>
      <c r="F116" s="98">
        <v>37479</v>
      </c>
      <c r="G116" s="98"/>
      <c r="H116" s="99" t="s">
        <v>28</v>
      </c>
      <c r="I116" s="106"/>
      <c r="J116" s="103" t="s">
        <v>1190</v>
      </c>
      <c r="K116" s="97" t="str">
        <f t="shared" si="5"/>
        <v>21CN</v>
      </c>
      <c r="L116" s="110"/>
      <c r="M116" s="100"/>
    </row>
    <row r="117" spans="1:13" ht="17" x14ac:dyDescent="0.2">
      <c r="A117" s="17">
        <v>114</v>
      </c>
      <c r="B117" s="95" t="str">
        <f t="shared" si="3"/>
        <v>TK.KM239.2019</v>
      </c>
      <c r="C117" s="96">
        <v>8010230261</v>
      </c>
      <c r="D117" s="103">
        <v>757</v>
      </c>
      <c r="E117" s="111">
        <v>1602</v>
      </c>
      <c r="F117" s="98">
        <v>125928</v>
      </c>
      <c r="G117" s="98"/>
      <c r="H117" s="99" t="s">
        <v>26</v>
      </c>
      <c r="I117" s="106"/>
      <c r="J117" s="103" t="s">
        <v>1191</v>
      </c>
      <c r="K117" s="97" t="str">
        <f t="shared" si="5"/>
        <v>19CN</v>
      </c>
      <c r="L117" s="110"/>
      <c r="M117" s="100"/>
    </row>
    <row r="118" spans="1:13" ht="17" x14ac:dyDescent="0.2">
      <c r="A118" s="17">
        <v>115</v>
      </c>
      <c r="B118" s="95" t="str">
        <f t="shared" si="3"/>
        <v>TK.KM239.2020</v>
      </c>
      <c r="C118" s="96">
        <v>8010230261</v>
      </c>
      <c r="D118" s="103">
        <v>757</v>
      </c>
      <c r="E118" s="111">
        <v>1602</v>
      </c>
      <c r="F118" s="98">
        <v>125928</v>
      </c>
      <c r="G118" s="98"/>
      <c r="H118" s="99" t="s">
        <v>27</v>
      </c>
      <c r="I118" s="106"/>
      <c r="J118" s="103" t="s">
        <v>1191</v>
      </c>
      <c r="K118" s="97" t="str">
        <f t="shared" si="5"/>
        <v>20CN</v>
      </c>
      <c r="L118" s="110"/>
      <c r="M118" s="100"/>
    </row>
    <row r="119" spans="1:13" ht="17" x14ac:dyDescent="0.2">
      <c r="A119" s="17">
        <v>116</v>
      </c>
      <c r="B119" s="95" t="str">
        <f t="shared" si="3"/>
        <v>TK.KM239.2021</v>
      </c>
      <c r="C119" s="96">
        <v>8010230261</v>
      </c>
      <c r="D119" s="103">
        <v>757</v>
      </c>
      <c r="E119" s="111">
        <v>1602</v>
      </c>
      <c r="F119" s="98">
        <v>125928</v>
      </c>
      <c r="G119" s="98"/>
      <c r="H119" s="99" t="s">
        <v>28</v>
      </c>
      <c r="I119" s="106"/>
      <c r="J119" s="103" t="s">
        <v>1191</v>
      </c>
      <c r="K119" s="97" t="str">
        <f t="shared" si="5"/>
        <v>21CN</v>
      </c>
      <c r="L119" s="110"/>
      <c r="M119" s="100"/>
    </row>
    <row r="120" spans="1:13" ht="17" x14ac:dyDescent="0.2">
      <c r="A120" s="17">
        <v>117</v>
      </c>
      <c r="B120" s="95" t="str">
        <f t="shared" si="3"/>
        <v>TK.KM240.2013</v>
      </c>
      <c r="C120" s="96">
        <v>8118746076</v>
      </c>
      <c r="D120" s="103">
        <v>757</v>
      </c>
      <c r="E120" s="111">
        <v>1602</v>
      </c>
      <c r="F120" s="98">
        <f>F121*1</f>
        <v>1184746</v>
      </c>
      <c r="G120" s="98"/>
      <c r="H120" s="99" t="s">
        <v>21</v>
      </c>
      <c r="I120" s="106"/>
      <c r="J120" s="103" t="s">
        <v>1192</v>
      </c>
      <c r="K120" s="97" t="str">
        <f t="shared" si="5"/>
        <v>13CN</v>
      </c>
      <c r="L120" s="110"/>
      <c r="M120" s="100"/>
    </row>
    <row r="121" spans="1:13" ht="17" x14ac:dyDescent="0.2">
      <c r="A121" s="17">
        <v>118</v>
      </c>
      <c r="B121" s="95" t="str">
        <f t="shared" ref="B121:B184" si="6">"TK.KM"&amp;IF(AND(C121=C120,J121=J120),MID(B120,6,3),MID(B120,6,3)+1)&amp;"."&amp;RIGHT(H121,4)</f>
        <v>TK.KM240.2014</v>
      </c>
      <c r="C121" s="96">
        <v>8118746076</v>
      </c>
      <c r="D121" s="103">
        <v>757</v>
      </c>
      <c r="E121" s="111">
        <v>1602</v>
      </c>
      <c r="F121" s="98">
        <v>1184746</v>
      </c>
      <c r="G121" s="98"/>
      <c r="H121" s="99" t="s">
        <v>15</v>
      </c>
      <c r="I121" s="106"/>
      <c r="J121" s="103" t="s">
        <v>1192</v>
      </c>
      <c r="K121" s="97" t="str">
        <f t="shared" si="5"/>
        <v>14CN</v>
      </c>
      <c r="L121" s="110"/>
      <c r="M121" s="100"/>
    </row>
    <row r="122" spans="1:13" ht="17" x14ac:dyDescent="0.2">
      <c r="A122" s="17">
        <v>119</v>
      </c>
      <c r="B122" s="95" t="str">
        <f t="shared" si="6"/>
        <v>TK.KM240.2015</v>
      </c>
      <c r="C122" s="96">
        <v>8118746076</v>
      </c>
      <c r="D122" s="103">
        <v>757</v>
      </c>
      <c r="E122" s="111">
        <v>1602</v>
      </c>
      <c r="F122" s="98">
        <v>1184746</v>
      </c>
      <c r="G122" s="98"/>
      <c r="H122" s="99" t="s">
        <v>12</v>
      </c>
      <c r="I122" s="106"/>
      <c r="J122" s="103" t="s">
        <v>1192</v>
      </c>
      <c r="K122" s="97" t="str">
        <f t="shared" si="5"/>
        <v>15CN</v>
      </c>
      <c r="L122" s="110"/>
      <c r="M122" s="100"/>
    </row>
    <row r="123" spans="1:13" ht="17" x14ac:dyDescent="0.2">
      <c r="A123" s="17">
        <v>120</v>
      </c>
      <c r="B123" s="95" t="str">
        <f t="shared" si="6"/>
        <v>TK.KM240.2016</v>
      </c>
      <c r="C123" s="96">
        <v>8118746076</v>
      </c>
      <c r="D123" s="103">
        <v>757</v>
      </c>
      <c r="E123" s="111">
        <v>1602</v>
      </c>
      <c r="F123" s="98">
        <v>1184746</v>
      </c>
      <c r="G123" s="98"/>
      <c r="H123" s="99" t="s">
        <v>14</v>
      </c>
      <c r="I123" s="106"/>
      <c r="J123" s="103" t="s">
        <v>1192</v>
      </c>
      <c r="K123" s="97" t="str">
        <f t="shared" si="5"/>
        <v>16CN</v>
      </c>
      <c r="L123" s="110"/>
      <c r="M123" s="100"/>
    </row>
    <row r="124" spans="1:13" ht="17" x14ac:dyDescent="0.2">
      <c r="A124" s="17">
        <v>121</v>
      </c>
      <c r="B124" s="95" t="str">
        <f t="shared" si="6"/>
        <v>TK.KM240.2017</v>
      </c>
      <c r="C124" s="96">
        <v>8118746076</v>
      </c>
      <c r="D124" s="103">
        <v>757</v>
      </c>
      <c r="E124" s="111">
        <v>1602</v>
      </c>
      <c r="F124" s="98">
        <v>4140240</v>
      </c>
      <c r="G124" s="98"/>
      <c r="H124" s="99" t="s">
        <v>24</v>
      </c>
      <c r="I124" s="106"/>
      <c r="J124" s="103" t="s">
        <v>1192</v>
      </c>
      <c r="K124" s="97" t="str">
        <f t="shared" si="5"/>
        <v>17CN</v>
      </c>
      <c r="L124" s="110"/>
      <c r="M124" s="100"/>
    </row>
    <row r="125" spans="1:13" ht="17" x14ac:dyDescent="0.2">
      <c r="A125" s="17">
        <v>122</v>
      </c>
      <c r="B125" s="95" t="str">
        <f t="shared" si="6"/>
        <v>TK.KM240.2018</v>
      </c>
      <c r="C125" s="96">
        <v>8118746076</v>
      </c>
      <c r="D125" s="103">
        <v>757</v>
      </c>
      <c r="E125" s="111">
        <v>1602</v>
      </c>
      <c r="F125" s="98">
        <v>4140240</v>
      </c>
      <c r="G125" s="98"/>
      <c r="H125" s="99" t="s">
        <v>25</v>
      </c>
      <c r="I125" s="106"/>
      <c r="J125" s="103" t="s">
        <v>1192</v>
      </c>
      <c r="K125" s="97" t="str">
        <f t="shared" si="5"/>
        <v>18CN</v>
      </c>
      <c r="L125" s="110"/>
      <c r="M125" s="100"/>
    </row>
    <row r="126" spans="1:13" ht="17" x14ac:dyDescent="0.2">
      <c r="A126" s="17">
        <v>123</v>
      </c>
      <c r="B126" s="95" t="str">
        <f t="shared" si="6"/>
        <v>TK.KM240.2019</v>
      </c>
      <c r="C126" s="96">
        <v>8118746076</v>
      </c>
      <c r="D126" s="103">
        <v>757</v>
      </c>
      <c r="E126" s="111">
        <v>1602</v>
      </c>
      <c r="F126" s="98">
        <v>4140240</v>
      </c>
      <c r="G126" s="98"/>
      <c r="H126" s="99" t="s">
        <v>26</v>
      </c>
      <c r="I126" s="106"/>
      <c r="J126" s="103" t="s">
        <v>1192</v>
      </c>
      <c r="K126" s="97" t="str">
        <f t="shared" si="5"/>
        <v>19CN</v>
      </c>
      <c r="L126" s="110"/>
      <c r="M126" s="100"/>
    </row>
    <row r="127" spans="1:13" ht="17" x14ac:dyDescent="0.2">
      <c r="A127" s="17">
        <v>124</v>
      </c>
      <c r="B127" s="95" t="str">
        <f t="shared" si="6"/>
        <v>TK.KM240.2020</v>
      </c>
      <c r="C127" s="96">
        <v>8118746076</v>
      </c>
      <c r="D127" s="103">
        <v>757</v>
      </c>
      <c r="E127" s="111">
        <v>1602</v>
      </c>
      <c r="F127" s="98">
        <v>4140240</v>
      </c>
      <c r="G127" s="98"/>
      <c r="H127" s="99" t="s">
        <v>27</v>
      </c>
      <c r="I127" s="106"/>
      <c r="J127" s="103" t="s">
        <v>1192</v>
      </c>
      <c r="K127" s="97" t="str">
        <f t="shared" si="5"/>
        <v>20CN</v>
      </c>
      <c r="L127" s="110"/>
      <c r="M127" s="100"/>
    </row>
    <row r="128" spans="1:13" ht="17" x14ac:dyDescent="0.2">
      <c r="A128" s="17">
        <v>125</v>
      </c>
      <c r="B128" s="95" t="str">
        <f t="shared" si="6"/>
        <v>TK.KM240.2021</v>
      </c>
      <c r="C128" s="96">
        <v>8118746076</v>
      </c>
      <c r="D128" s="103">
        <v>757</v>
      </c>
      <c r="E128" s="111">
        <v>1602</v>
      </c>
      <c r="F128" s="98">
        <v>4140240</v>
      </c>
      <c r="G128" s="98"/>
      <c r="H128" s="99" t="s">
        <v>28</v>
      </c>
      <c r="I128" s="106"/>
      <c r="J128" s="103" t="s">
        <v>1192</v>
      </c>
      <c r="K128" s="97" t="str">
        <f t="shared" si="5"/>
        <v>21CN</v>
      </c>
      <c r="L128" s="110"/>
      <c r="M128" s="100"/>
    </row>
    <row r="129" spans="1:13" ht="17" x14ac:dyDescent="0.2">
      <c r="A129" s="17">
        <v>126</v>
      </c>
      <c r="B129" s="95" t="str">
        <f t="shared" si="6"/>
        <v>TK.KM241.2023</v>
      </c>
      <c r="C129" s="96">
        <v>8582901911</v>
      </c>
      <c r="D129" s="103">
        <v>757</v>
      </c>
      <c r="E129" s="111">
        <v>1602</v>
      </c>
      <c r="F129" s="98">
        <v>-53250</v>
      </c>
      <c r="G129" s="98"/>
      <c r="H129" s="99" t="s">
        <v>30</v>
      </c>
      <c r="I129" s="106"/>
      <c r="J129" s="103" t="s">
        <v>1193</v>
      </c>
      <c r="K129" s="97" t="str">
        <f t="shared" si="5"/>
        <v>23CN</v>
      </c>
      <c r="L129" s="110"/>
      <c r="M129" s="100"/>
    </row>
    <row r="130" spans="1:13" ht="17" x14ac:dyDescent="0.2">
      <c r="A130" s="17">
        <v>127</v>
      </c>
      <c r="B130" s="95" t="str">
        <f t="shared" si="6"/>
        <v>TK.KM242.2022</v>
      </c>
      <c r="C130" s="96">
        <v>3300809118</v>
      </c>
      <c r="D130" s="103">
        <v>757</v>
      </c>
      <c r="E130" s="111">
        <v>1602</v>
      </c>
      <c r="F130" s="98">
        <v>-213000</v>
      </c>
      <c r="G130" s="98"/>
      <c r="H130" s="99" t="s">
        <v>29</v>
      </c>
      <c r="I130" s="106"/>
      <c r="J130" s="103" t="s">
        <v>1194</v>
      </c>
      <c r="K130" s="97" t="str">
        <f t="shared" si="5"/>
        <v>22CN</v>
      </c>
      <c r="L130" s="110"/>
      <c r="M130" s="100"/>
    </row>
    <row r="131" spans="1:13" ht="17" x14ac:dyDescent="0.2">
      <c r="A131" s="17">
        <v>128</v>
      </c>
      <c r="B131" s="95" t="str">
        <f t="shared" si="6"/>
        <v>TK.KM243.2022</v>
      </c>
      <c r="C131" s="96">
        <v>8044669642</v>
      </c>
      <c r="D131" s="103">
        <v>757</v>
      </c>
      <c r="E131" s="111">
        <v>1602</v>
      </c>
      <c r="F131" s="98">
        <v>0</v>
      </c>
      <c r="G131" s="98"/>
      <c r="H131" s="99" t="s">
        <v>29</v>
      </c>
      <c r="I131" s="106"/>
      <c r="J131" s="103" t="s">
        <v>1195</v>
      </c>
      <c r="K131" s="97" t="str">
        <f t="shared" si="5"/>
        <v>22CN</v>
      </c>
      <c r="L131" s="110"/>
      <c r="M131" s="100"/>
    </row>
    <row r="132" spans="1:13" s="41" customFormat="1" ht="17" x14ac:dyDescent="0.2">
      <c r="A132" s="116">
        <v>129</v>
      </c>
      <c r="B132" s="126" t="str">
        <f t="shared" si="6"/>
        <v>TK.KM244.2012</v>
      </c>
      <c r="C132" s="118">
        <v>8861171038</v>
      </c>
      <c r="D132" s="119">
        <v>757</v>
      </c>
      <c r="E132" s="120">
        <v>1602</v>
      </c>
      <c r="F132" s="121">
        <v>0</v>
      </c>
      <c r="G132" s="121"/>
      <c r="H132" s="122" t="s">
        <v>18</v>
      </c>
      <c r="I132" s="123"/>
      <c r="J132" s="119" t="s">
        <v>1229</v>
      </c>
      <c r="K132" s="124" t="str">
        <f t="shared" si="5"/>
        <v>12CN</v>
      </c>
      <c r="L132" s="110"/>
      <c r="M132" s="125"/>
    </row>
    <row r="133" spans="1:13" ht="17" x14ac:dyDescent="0.2">
      <c r="A133" s="17">
        <v>130</v>
      </c>
      <c r="B133" s="95" t="str">
        <f t="shared" si="6"/>
        <v>TK.KM244.2013</v>
      </c>
      <c r="C133" s="96">
        <v>8861171038</v>
      </c>
      <c r="D133" s="103">
        <v>757</v>
      </c>
      <c r="E133" s="111">
        <v>1602</v>
      </c>
      <c r="F133" s="98">
        <v>0</v>
      </c>
      <c r="G133" s="98"/>
      <c r="H133" s="99" t="s">
        <v>21</v>
      </c>
      <c r="I133" s="106"/>
      <c r="J133" s="103" t="s">
        <v>1229</v>
      </c>
      <c r="K133" s="97" t="str">
        <f t="shared" si="5"/>
        <v>13CN</v>
      </c>
      <c r="L133" s="110"/>
      <c r="M133" s="100"/>
    </row>
    <row r="134" spans="1:13" ht="17" x14ac:dyDescent="0.2">
      <c r="A134" s="17">
        <v>131</v>
      </c>
      <c r="B134" s="95" t="str">
        <f t="shared" si="6"/>
        <v>TK.KM244.2014</v>
      </c>
      <c r="C134" s="96">
        <v>8861171038</v>
      </c>
      <c r="D134" s="103">
        <v>757</v>
      </c>
      <c r="E134" s="111">
        <v>1602</v>
      </c>
      <c r="F134" s="98">
        <v>0</v>
      </c>
      <c r="G134" s="98"/>
      <c r="H134" s="99" t="s">
        <v>15</v>
      </c>
      <c r="I134" s="106"/>
      <c r="J134" s="103" t="s">
        <v>1229</v>
      </c>
      <c r="K134" s="97" t="str">
        <f t="shared" si="5"/>
        <v>14CN</v>
      </c>
      <c r="L134" s="110"/>
      <c r="M134" s="100"/>
    </row>
    <row r="135" spans="1:13" ht="17" x14ac:dyDescent="0.2">
      <c r="A135" s="17">
        <v>132</v>
      </c>
      <c r="B135" s="95" t="str">
        <f t="shared" si="6"/>
        <v>TK.KM244.2015</v>
      </c>
      <c r="C135" s="96">
        <v>8861171038</v>
      </c>
      <c r="D135" s="103">
        <v>757</v>
      </c>
      <c r="E135" s="111">
        <v>1602</v>
      </c>
      <c r="F135" s="98">
        <v>0</v>
      </c>
      <c r="G135" s="98"/>
      <c r="H135" s="99" t="s">
        <v>12</v>
      </c>
      <c r="I135" s="106"/>
      <c r="J135" s="103" t="s">
        <v>1229</v>
      </c>
      <c r="K135" s="97" t="str">
        <f t="shared" si="5"/>
        <v>15CN</v>
      </c>
      <c r="L135" s="110"/>
      <c r="M135" s="100"/>
    </row>
    <row r="136" spans="1:13" ht="17" x14ac:dyDescent="0.2">
      <c r="A136" s="17">
        <v>133</v>
      </c>
      <c r="B136" s="95" t="str">
        <f t="shared" si="6"/>
        <v>TK.KM244.2016</v>
      </c>
      <c r="C136" s="96">
        <v>8861171038</v>
      </c>
      <c r="D136" s="103">
        <v>757</v>
      </c>
      <c r="E136" s="111">
        <v>1602</v>
      </c>
      <c r="F136" s="98">
        <v>0</v>
      </c>
      <c r="G136" s="98"/>
      <c r="H136" s="99" t="s">
        <v>14</v>
      </c>
      <c r="I136" s="106"/>
      <c r="J136" s="103" t="s">
        <v>1229</v>
      </c>
      <c r="K136" s="97" t="str">
        <f t="shared" si="5"/>
        <v>16CN</v>
      </c>
      <c r="L136" s="110"/>
      <c r="M136" s="100"/>
    </row>
    <row r="137" spans="1:13" ht="17" x14ac:dyDescent="0.2">
      <c r="A137" s="17">
        <v>134</v>
      </c>
      <c r="B137" s="95" t="str">
        <f t="shared" si="6"/>
        <v>TK.KM244.2017</v>
      </c>
      <c r="C137" s="96">
        <v>8861171038</v>
      </c>
      <c r="D137" s="103">
        <v>757</v>
      </c>
      <c r="E137" s="111">
        <v>1602</v>
      </c>
      <c r="F137" s="98">
        <v>14700</v>
      </c>
      <c r="G137" s="98"/>
      <c r="H137" s="99" t="s">
        <v>24</v>
      </c>
      <c r="I137" s="106"/>
      <c r="J137" s="103" t="s">
        <v>1229</v>
      </c>
      <c r="K137" s="97" t="str">
        <f t="shared" si="5"/>
        <v>17CN</v>
      </c>
      <c r="L137" s="110"/>
      <c r="M137" s="100"/>
    </row>
    <row r="138" spans="1:13" ht="17" x14ac:dyDescent="0.2">
      <c r="A138" s="17">
        <v>135</v>
      </c>
      <c r="B138" s="95" t="str">
        <f t="shared" si="6"/>
        <v>TK.KM244.2018</v>
      </c>
      <c r="C138" s="96">
        <v>8861171038</v>
      </c>
      <c r="D138" s="103">
        <v>757</v>
      </c>
      <c r="E138" s="111">
        <v>1602</v>
      </c>
      <c r="F138" s="98">
        <v>14700</v>
      </c>
      <c r="G138" s="98"/>
      <c r="H138" s="99" t="s">
        <v>25</v>
      </c>
      <c r="I138" s="106"/>
      <c r="J138" s="103" t="s">
        <v>1229</v>
      </c>
      <c r="K138" s="97" t="str">
        <f t="shared" si="5"/>
        <v>18CN</v>
      </c>
      <c r="L138" s="110"/>
      <c r="M138" s="100"/>
    </row>
    <row r="139" spans="1:13" ht="17" x14ac:dyDescent="0.2">
      <c r="A139" s="17">
        <v>136</v>
      </c>
      <c r="B139" s="95" t="str">
        <f t="shared" si="6"/>
        <v>TK.KM244.2019</v>
      </c>
      <c r="C139" s="96">
        <v>8861171038</v>
      </c>
      <c r="D139" s="103">
        <v>757</v>
      </c>
      <c r="E139" s="111">
        <v>1602</v>
      </c>
      <c r="F139" s="98">
        <v>14700</v>
      </c>
      <c r="G139" s="98"/>
      <c r="H139" s="99" t="s">
        <v>26</v>
      </c>
      <c r="I139" s="106"/>
      <c r="J139" s="103" t="s">
        <v>1229</v>
      </c>
      <c r="K139" s="97" t="str">
        <f t="shared" si="5"/>
        <v>19CN</v>
      </c>
      <c r="L139" s="110"/>
      <c r="M139" s="100"/>
    </row>
    <row r="140" spans="1:13" ht="17" x14ac:dyDescent="0.2">
      <c r="A140" s="17">
        <v>137</v>
      </c>
      <c r="B140" s="95" t="str">
        <f t="shared" si="6"/>
        <v>TK.KM244.2020</v>
      </c>
      <c r="C140" s="96">
        <v>8861171038</v>
      </c>
      <c r="D140" s="103">
        <v>757</v>
      </c>
      <c r="E140" s="111">
        <v>1602</v>
      </c>
      <c r="F140" s="98">
        <v>14700</v>
      </c>
      <c r="G140" s="98"/>
      <c r="H140" s="99" t="s">
        <v>27</v>
      </c>
      <c r="I140" s="106"/>
      <c r="J140" s="103" t="s">
        <v>1229</v>
      </c>
      <c r="K140" s="97" t="str">
        <f t="shared" si="5"/>
        <v>20CN</v>
      </c>
      <c r="L140" s="110"/>
      <c r="M140" s="100"/>
    </row>
    <row r="141" spans="1:13" ht="17" x14ac:dyDescent="0.2">
      <c r="A141" s="17">
        <v>138</v>
      </c>
      <c r="B141" s="95" t="str">
        <f t="shared" si="6"/>
        <v>TK.KM245.2021</v>
      </c>
      <c r="C141" s="96">
        <v>8154219195</v>
      </c>
      <c r="D141" s="103">
        <v>757</v>
      </c>
      <c r="E141" s="111">
        <v>1602</v>
      </c>
      <c r="F141" s="98">
        <v>14700</v>
      </c>
      <c r="G141" s="98"/>
      <c r="H141" s="99" t="s">
        <v>28</v>
      </c>
      <c r="I141" s="106"/>
      <c r="J141" s="103" t="s">
        <v>1229</v>
      </c>
      <c r="K141" s="97" t="str">
        <f t="shared" si="5"/>
        <v>21CN</v>
      </c>
      <c r="L141" s="110"/>
      <c r="M141" s="100"/>
    </row>
    <row r="142" spans="1:13" ht="17" x14ac:dyDescent="0.2">
      <c r="A142" s="17">
        <v>139</v>
      </c>
      <c r="B142" s="95" t="str">
        <f t="shared" si="6"/>
        <v>TK.KM246.2012</v>
      </c>
      <c r="C142" s="96">
        <v>8154219195</v>
      </c>
      <c r="D142" s="103">
        <v>757</v>
      </c>
      <c r="E142" s="111">
        <v>1602</v>
      </c>
      <c r="F142" s="98">
        <v>0</v>
      </c>
      <c r="G142" s="98"/>
      <c r="H142" s="99" t="s">
        <v>18</v>
      </c>
      <c r="I142" s="106"/>
      <c r="J142" s="103" t="s">
        <v>1230</v>
      </c>
      <c r="K142" s="97" t="str">
        <f t="shared" si="5"/>
        <v>12CN</v>
      </c>
      <c r="L142" s="110"/>
      <c r="M142" s="100"/>
    </row>
    <row r="143" spans="1:13" ht="17" x14ac:dyDescent="0.2">
      <c r="A143" s="17">
        <v>140</v>
      </c>
      <c r="B143" s="95" t="str">
        <f t="shared" si="6"/>
        <v>TK.KM246.2013</v>
      </c>
      <c r="C143" s="96">
        <v>8154219195</v>
      </c>
      <c r="D143" s="103">
        <v>757</v>
      </c>
      <c r="E143" s="111">
        <v>1602</v>
      </c>
      <c r="F143" s="98">
        <v>0</v>
      </c>
      <c r="G143" s="98"/>
      <c r="H143" s="99" t="s">
        <v>21</v>
      </c>
      <c r="I143" s="106"/>
      <c r="J143" s="103" t="s">
        <v>1230</v>
      </c>
      <c r="K143" s="97" t="str">
        <f t="shared" si="5"/>
        <v>13CN</v>
      </c>
      <c r="L143" s="110"/>
      <c r="M143" s="100"/>
    </row>
    <row r="144" spans="1:13" ht="17" x14ac:dyDescent="0.2">
      <c r="A144" s="17">
        <v>141</v>
      </c>
      <c r="B144" s="95" t="str">
        <f t="shared" si="6"/>
        <v>TK.KM246.2014</v>
      </c>
      <c r="C144" s="96">
        <v>8154219195</v>
      </c>
      <c r="D144" s="103">
        <v>757</v>
      </c>
      <c r="E144" s="111">
        <v>1602</v>
      </c>
      <c r="F144" s="98">
        <v>0</v>
      </c>
      <c r="G144" s="98"/>
      <c r="H144" s="99" t="s">
        <v>15</v>
      </c>
      <c r="I144" s="106"/>
      <c r="J144" s="103" t="s">
        <v>1230</v>
      </c>
      <c r="K144" s="97" t="str">
        <f t="shared" si="5"/>
        <v>14CN</v>
      </c>
      <c r="L144" s="110"/>
      <c r="M144" s="100"/>
    </row>
    <row r="145" spans="1:13" ht="17" x14ac:dyDescent="0.2">
      <c r="A145" s="17">
        <v>142</v>
      </c>
      <c r="B145" s="95" t="str">
        <f t="shared" si="6"/>
        <v>TK.KM246.2015</v>
      </c>
      <c r="C145" s="96">
        <v>8154219195</v>
      </c>
      <c r="D145" s="103">
        <v>757</v>
      </c>
      <c r="E145" s="111">
        <v>1602</v>
      </c>
      <c r="F145" s="98">
        <v>0</v>
      </c>
      <c r="G145" s="98"/>
      <c r="H145" s="99" t="s">
        <v>12</v>
      </c>
      <c r="I145" s="106"/>
      <c r="J145" s="103" t="s">
        <v>1230</v>
      </c>
      <c r="K145" s="97" t="str">
        <f t="shared" si="5"/>
        <v>15CN</v>
      </c>
      <c r="L145" s="110"/>
      <c r="M145" s="100"/>
    </row>
    <row r="146" spans="1:13" ht="17" x14ac:dyDescent="0.2">
      <c r="A146" s="17">
        <v>143</v>
      </c>
      <c r="B146" s="95" t="str">
        <f t="shared" si="6"/>
        <v>TK.KM246.2016</v>
      </c>
      <c r="C146" s="96">
        <v>8154219195</v>
      </c>
      <c r="D146" s="103">
        <v>757</v>
      </c>
      <c r="E146" s="111">
        <v>1602</v>
      </c>
      <c r="F146" s="98">
        <v>0</v>
      </c>
      <c r="G146" s="98"/>
      <c r="H146" s="99" t="s">
        <v>14</v>
      </c>
      <c r="I146" s="106"/>
      <c r="J146" s="103" t="s">
        <v>1230</v>
      </c>
      <c r="K146" s="97" t="str">
        <f t="shared" si="5"/>
        <v>16CN</v>
      </c>
      <c r="L146" s="110"/>
      <c r="M146" s="100"/>
    </row>
    <row r="147" spans="1:13" ht="17" x14ac:dyDescent="0.2">
      <c r="A147" s="17">
        <v>144</v>
      </c>
      <c r="B147" s="95" t="str">
        <f t="shared" si="6"/>
        <v>TK.KM246.2017</v>
      </c>
      <c r="C147" s="96">
        <v>8154219195</v>
      </c>
      <c r="D147" s="103">
        <v>757</v>
      </c>
      <c r="E147" s="111">
        <v>1602</v>
      </c>
      <c r="F147" s="98">
        <v>128045</v>
      </c>
      <c r="G147" s="98"/>
      <c r="H147" s="99" t="s">
        <v>24</v>
      </c>
      <c r="I147" s="106"/>
      <c r="J147" s="103" t="s">
        <v>1230</v>
      </c>
      <c r="K147" s="97" t="str">
        <f t="shared" si="5"/>
        <v>17CN</v>
      </c>
      <c r="L147" s="110"/>
      <c r="M147" s="100"/>
    </row>
    <row r="148" spans="1:13" ht="17" x14ac:dyDescent="0.2">
      <c r="A148" s="17">
        <v>145</v>
      </c>
      <c r="B148" s="95" t="str">
        <f t="shared" si="6"/>
        <v>TK.KM246.2018</v>
      </c>
      <c r="C148" s="96">
        <v>8154219195</v>
      </c>
      <c r="D148" s="103">
        <v>757</v>
      </c>
      <c r="E148" s="111">
        <v>1602</v>
      </c>
      <c r="F148" s="98">
        <v>128045</v>
      </c>
      <c r="G148" s="98"/>
      <c r="H148" s="99" t="s">
        <v>25</v>
      </c>
      <c r="I148" s="106"/>
      <c r="J148" s="103" t="s">
        <v>1230</v>
      </c>
      <c r="K148" s="97" t="str">
        <f t="shared" si="5"/>
        <v>18CN</v>
      </c>
      <c r="L148" s="110"/>
      <c r="M148" s="100"/>
    </row>
    <row r="149" spans="1:13" ht="17" x14ac:dyDescent="0.2">
      <c r="A149" s="17">
        <v>146</v>
      </c>
      <c r="B149" s="95" t="str">
        <f t="shared" si="6"/>
        <v>TK.KM246.2019</v>
      </c>
      <c r="C149" s="96">
        <v>8154219195</v>
      </c>
      <c r="D149" s="103">
        <v>757</v>
      </c>
      <c r="E149" s="111">
        <v>1602</v>
      </c>
      <c r="F149" s="98">
        <v>128045</v>
      </c>
      <c r="G149" s="98"/>
      <c r="H149" s="99" t="s">
        <v>26</v>
      </c>
      <c r="I149" s="106"/>
      <c r="J149" s="103" t="s">
        <v>1230</v>
      </c>
      <c r="K149" s="97" t="str">
        <f t="shared" si="5"/>
        <v>19CN</v>
      </c>
      <c r="L149" s="110"/>
      <c r="M149" s="100"/>
    </row>
    <row r="150" spans="1:13" ht="17" x14ac:dyDescent="0.2">
      <c r="A150" s="17">
        <v>147</v>
      </c>
      <c r="B150" s="95" t="str">
        <f t="shared" si="6"/>
        <v>TK.KM246.2020</v>
      </c>
      <c r="C150" s="96">
        <v>8154219195</v>
      </c>
      <c r="D150" s="103">
        <v>757</v>
      </c>
      <c r="E150" s="111">
        <v>1602</v>
      </c>
      <c r="F150" s="98">
        <v>128045</v>
      </c>
      <c r="G150" s="98"/>
      <c r="H150" s="99" t="s">
        <v>27</v>
      </c>
      <c r="I150" s="106"/>
      <c r="J150" s="103" t="s">
        <v>1230</v>
      </c>
      <c r="K150" s="97" t="str">
        <f t="shared" ref="K150:K213" si="7">RIGHT(H150,2)&amp;"CN"</f>
        <v>20CN</v>
      </c>
      <c r="L150" s="110"/>
      <c r="M150" s="100"/>
    </row>
    <row r="151" spans="1:13" ht="17" x14ac:dyDescent="0.2">
      <c r="A151" s="17">
        <v>148</v>
      </c>
      <c r="B151" s="95" t="str">
        <f t="shared" si="6"/>
        <v>TK.KM247.2021</v>
      </c>
      <c r="C151" s="96">
        <v>8117337948</v>
      </c>
      <c r="D151" s="103">
        <v>757</v>
      </c>
      <c r="E151" s="111">
        <v>1602</v>
      </c>
      <c r="F151" s="98">
        <v>128045</v>
      </c>
      <c r="G151" s="98"/>
      <c r="H151" s="99" t="s">
        <v>28</v>
      </c>
      <c r="I151" s="106"/>
      <c r="J151" s="103" t="s">
        <v>1230</v>
      </c>
      <c r="K151" s="97" t="str">
        <f t="shared" si="7"/>
        <v>21CN</v>
      </c>
      <c r="L151" s="110"/>
      <c r="M151" s="100"/>
    </row>
    <row r="152" spans="1:13" ht="17" x14ac:dyDescent="0.2">
      <c r="A152" s="17">
        <v>149</v>
      </c>
      <c r="B152" s="95" t="str">
        <f t="shared" si="6"/>
        <v>TK.KM248.2018</v>
      </c>
      <c r="C152" s="96">
        <v>8117337948</v>
      </c>
      <c r="D152" s="103">
        <v>757</v>
      </c>
      <c r="E152" s="111">
        <v>1602</v>
      </c>
      <c r="F152" s="98">
        <v>79200</v>
      </c>
      <c r="G152" s="98"/>
      <c r="H152" s="99" t="s">
        <v>25</v>
      </c>
      <c r="I152" s="106"/>
      <c r="J152" s="103" t="s">
        <v>1231</v>
      </c>
      <c r="K152" s="97" t="str">
        <f t="shared" si="7"/>
        <v>18CN</v>
      </c>
      <c r="L152" s="110"/>
      <c r="M152" s="100"/>
    </row>
    <row r="153" spans="1:13" ht="17" x14ac:dyDescent="0.2">
      <c r="A153" s="17">
        <v>150</v>
      </c>
      <c r="B153" s="95" t="str">
        <f t="shared" si="6"/>
        <v>TK.KM248.2019</v>
      </c>
      <c r="C153" s="96">
        <v>8117337948</v>
      </c>
      <c r="D153" s="103">
        <v>757</v>
      </c>
      <c r="E153" s="111">
        <v>1602</v>
      </c>
      <c r="F153" s="98">
        <v>118800</v>
      </c>
      <c r="G153" s="98"/>
      <c r="H153" s="99" t="s">
        <v>26</v>
      </c>
      <c r="I153" s="106"/>
      <c r="J153" s="103" t="s">
        <v>1231</v>
      </c>
      <c r="K153" s="97" t="str">
        <f t="shared" si="7"/>
        <v>19CN</v>
      </c>
      <c r="L153" s="110"/>
      <c r="M153" s="100"/>
    </row>
    <row r="154" spans="1:13" ht="17" x14ac:dyDescent="0.2">
      <c r="A154" s="17">
        <v>151</v>
      </c>
      <c r="B154" s="95" t="str">
        <f t="shared" si="6"/>
        <v>TK.KM248.2020</v>
      </c>
      <c r="C154" s="96">
        <v>8117337948</v>
      </c>
      <c r="D154" s="103">
        <v>757</v>
      </c>
      <c r="E154" s="111">
        <v>1602</v>
      </c>
      <c r="F154" s="98">
        <v>118800</v>
      </c>
      <c r="G154" s="98"/>
      <c r="H154" s="99" t="s">
        <v>27</v>
      </c>
      <c r="I154" s="106"/>
      <c r="J154" s="103" t="s">
        <v>1231</v>
      </c>
      <c r="K154" s="97" t="str">
        <f t="shared" si="7"/>
        <v>20CN</v>
      </c>
      <c r="L154" s="110"/>
      <c r="M154" s="100"/>
    </row>
    <row r="155" spans="1:13" ht="17" x14ac:dyDescent="0.2">
      <c r="A155" s="17">
        <v>152</v>
      </c>
      <c r="B155" s="95" t="str">
        <f t="shared" si="6"/>
        <v>TK.KM249.2021</v>
      </c>
      <c r="C155" s="96" t="s">
        <v>1227</v>
      </c>
      <c r="D155" s="103">
        <v>757</v>
      </c>
      <c r="E155" s="111">
        <v>1602</v>
      </c>
      <c r="F155" s="98">
        <v>118800</v>
      </c>
      <c r="G155" s="98"/>
      <c r="H155" s="99" t="s">
        <v>28</v>
      </c>
      <c r="I155" s="106"/>
      <c r="J155" s="103" t="s">
        <v>1231</v>
      </c>
      <c r="K155" s="97" t="str">
        <f t="shared" si="7"/>
        <v>21CN</v>
      </c>
      <c r="L155" s="110"/>
      <c r="M155" s="100"/>
    </row>
    <row r="156" spans="1:13" ht="17" x14ac:dyDescent="0.2">
      <c r="A156" s="17">
        <v>153</v>
      </c>
      <c r="B156" s="95" t="str">
        <f t="shared" si="6"/>
        <v>TK.KM250.2014</v>
      </c>
      <c r="C156" s="96" t="s">
        <v>1227</v>
      </c>
      <c r="D156" s="103">
        <v>757</v>
      </c>
      <c r="E156" s="111">
        <v>1602</v>
      </c>
      <c r="F156" s="98">
        <v>33418</v>
      </c>
      <c r="G156" s="98"/>
      <c r="H156" s="99" t="s">
        <v>15</v>
      </c>
      <c r="I156" s="106"/>
      <c r="J156" s="103" t="s">
        <v>1232</v>
      </c>
      <c r="K156" s="97" t="str">
        <f t="shared" si="7"/>
        <v>14CN</v>
      </c>
      <c r="L156" s="110"/>
      <c r="M156" s="100"/>
    </row>
    <row r="157" spans="1:13" ht="17" x14ac:dyDescent="0.2">
      <c r="A157" s="17">
        <v>154</v>
      </c>
      <c r="B157" s="95" t="str">
        <f t="shared" si="6"/>
        <v>TK.KM250.2015</v>
      </c>
      <c r="C157" s="96" t="s">
        <v>1227</v>
      </c>
      <c r="D157" s="103">
        <v>757</v>
      </c>
      <c r="E157" s="111">
        <v>1602</v>
      </c>
      <c r="F157" s="98">
        <v>36456</v>
      </c>
      <c r="G157" s="98"/>
      <c r="H157" s="99" t="s">
        <v>12</v>
      </c>
      <c r="I157" s="106"/>
      <c r="J157" s="103" t="s">
        <v>1232</v>
      </c>
      <c r="K157" s="97" t="str">
        <f t="shared" si="7"/>
        <v>15CN</v>
      </c>
      <c r="L157" s="110"/>
      <c r="M157" s="100"/>
    </row>
    <row r="158" spans="1:13" ht="17" x14ac:dyDescent="0.2">
      <c r="A158" s="17">
        <v>155</v>
      </c>
      <c r="B158" s="95" t="str">
        <f t="shared" si="6"/>
        <v>TK.KM250.2016</v>
      </c>
      <c r="C158" s="96" t="s">
        <v>1227</v>
      </c>
      <c r="D158" s="103">
        <v>757</v>
      </c>
      <c r="E158" s="111">
        <v>1602</v>
      </c>
      <c r="F158" s="98">
        <v>36456</v>
      </c>
      <c r="G158" s="98"/>
      <c r="H158" s="99" t="s">
        <v>14</v>
      </c>
      <c r="I158" s="106"/>
      <c r="J158" s="103" t="s">
        <v>1232</v>
      </c>
      <c r="K158" s="97" t="str">
        <f t="shared" si="7"/>
        <v>16CN</v>
      </c>
      <c r="L158" s="110"/>
      <c r="M158" s="100"/>
    </row>
    <row r="159" spans="1:13" ht="17" x14ac:dyDescent="0.2">
      <c r="A159" s="17">
        <v>156</v>
      </c>
      <c r="B159" s="95" t="str">
        <f t="shared" si="6"/>
        <v>TK.KM250.2017</v>
      </c>
      <c r="C159" s="96" t="s">
        <v>1227</v>
      </c>
      <c r="D159" s="103">
        <v>757</v>
      </c>
      <c r="E159" s="111">
        <v>1602</v>
      </c>
      <c r="F159" s="98">
        <v>53568</v>
      </c>
      <c r="G159" s="98"/>
      <c r="H159" s="99" t="s">
        <v>24</v>
      </c>
      <c r="I159" s="106"/>
      <c r="J159" s="103" t="s">
        <v>1232</v>
      </c>
      <c r="K159" s="97" t="str">
        <f t="shared" si="7"/>
        <v>17CN</v>
      </c>
      <c r="L159" s="110"/>
      <c r="M159" s="100"/>
    </row>
    <row r="160" spans="1:13" ht="17" x14ac:dyDescent="0.2">
      <c r="A160" s="17">
        <v>157</v>
      </c>
      <c r="B160" s="95" t="str">
        <f t="shared" si="6"/>
        <v>TK.KM250.2018</v>
      </c>
      <c r="C160" s="96" t="s">
        <v>1227</v>
      </c>
      <c r="D160" s="103">
        <v>757</v>
      </c>
      <c r="E160" s="111">
        <v>1602</v>
      </c>
      <c r="F160" s="98">
        <v>53568</v>
      </c>
      <c r="G160" s="98"/>
      <c r="H160" s="99" t="s">
        <v>25</v>
      </c>
      <c r="I160" s="106"/>
      <c r="J160" s="103" t="s">
        <v>1232</v>
      </c>
      <c r="K160" s="97" t="str">
        <f t="shared" si="7"/>
        <v>18CN</v>
      </c>
      <c r="L160" s="110"/>
      <c r="M160" s="100"/>
    </row>
    <row r="161" spans="1:13" ht="17" x14ac:dyDescent="0.2">
      <c r="A161" s="17">
        <v>158</v>
      </c>
      <c r="B161" s="95" t="str">
        <f t="shared" si="6"/>
        <v>TK.KM250.2019</v>
      </c>
      <c r="C161" s="96" t="s">
        <v>1227</v>
      </c>
      <c r="D161" s="103">
        <v>757</v>
      </c>
      <c r="E161" s="111">
        <v>1602</v>
      </c>
      <c r="F161" s="98">
        <v>53568</v>
      </c>
      <c r="G161" s="98"/>
      <c r="H161" s="99" t="s">
        <v>26</v>
      </c>
      <c r="I161" s="106"/>
      <c r="J161" s="103" t="s">
        <v>1232</v>
      </c>
      <c r="K161" s="97" t="str">
        <f t="shared" si="7"/>
        <v>19CN</v>
      </c>
      <c r="L161" s="110"/>
      <c r="M161" s="100"/>
    </row>
    <row r="162" spans="1:13" ht="17" x14ac:dyDescent="0.2">
      <c r="A162" s="17">
        <v>159</v>
      </c>
      <c r="B162" s="95" t="str">
        <f t="shared" si="6"/>
        <v>TK.KM250.2020</v>
      </c>
      <c r="C162" s="96" t="s">
        <v>1227</v>
      </c>
      <c r="D162" s="103">
        <v>757</v>
      </c>
      <c r="E162" s="111">
        <v>1602</v>
      </c>
      <c r="F162" s="98">
        <v>53568</v>
      </c>
      <c r="G162" s="98"/>
      <c r="H162" s="99" t="s">
        <v>27</v>
      </c>
      <c r="I162" s="106"/>
      <c r="J162" s="103" t="s">
        <v>1232</v>
      </c>
      <c r="K162" s="97" t="str">
        <f t="shared" si="7"/>
        <v>20CN</v>
      </c>
      <c r="L162" s="110"/>
      <c r="M162" s="100"/>
    </row>
    <row r="163" spans="1:13" ht="17" x14ac:dyDescent="0.2">
      <c r="A163" s="17">
        <v>160</v>
      </c>
      <c r="B163" s="95" t="str">
        <f t="shared" si="6"/>
        <v>TK.KM251.2021</v>
      </c>
      <c r="C163" s="96">
        <v>8050239630</v>
      </c>
      <c r="D163" s="103">
        <v>757</v>
      </c>
      <c r="E163" s="111">
        <v>1602</v>
      </c>
      <c r="F163" s="98">
        <v>53568</v>
      </c>
      <c r="G163" s="98"/>
      <c r="H163" s="99" t="s">
        <v>28</v>
      </c>
      <c r="I163" s="106"/>
      <c r="J163" s="103" t="s">
        <v>1232</v>
      </c>
      <c r="K163" s="97" t="str">
        <f t="shared" si="7"/>
        <v>21CN</v>
      </c>
      <c r="L163" s="110"/>
      <c r="M163" s="100"/>
    </row>
    <row r="164" spans="1:13" ht="17" x14ac:dyDescent="0.2">
      <c r="A164" s="17">
        <v>161</v>
      </c>
      <c r="B164" s="95" t="str">
        <f t="shared" si="6"/>
        <v>TK.KM252.2017</v>
      </c>
      <c r="C164" s="96">
        <v>8050239630</v>
      </c>
      <c r="D164" s="103">
        <v>757</v>
      </c>
      <c r="E164" s="111">
        <v>1602</v>
      </c>
      <c r="F164" s="98">
        <v>83043</v>
      </c>
      <c r="G164" s="98"/>
      <c r="H164" s="99" t="s">
        <v>24</v>
      </c>
      <c r="I164" s="106"/>
      <c r="J164" s="103" t="s">
        <v>1233</v>
      </c>
      <c r="K164" s="97" t="str">
        <f t="shared" si="7"/>
        <v>17CN</v>
      </c>
      <c r="L164" s="110"/>
      <c r="M164" s="100"/>
    </row>
    <row r="165" spans="1:13" ht="17" x14ac:dyDescent="0.2">
      <c r="A165" s="17">
        <v>162</v>
      </c>
      <c r="B165" s="95" t="str">
        <f t="shared" si="6"/>
        <v>TK.KM252.2018</v>
      </c>
      <c r="C165" s="96">
        <v>8050239630</v>
      </c>
      <c r="D165" s="103">
        <v>757</v>
      </c>
      <c r="E165" s="111">
        <v>1602</v>
      </c>
      <c r="F165" s="98">
        <v>249128</v>
      </c>
      <c r="G165" s="98"/>
      <c r="H165" s="99" t="s">
        <v>25</v>
      </c>
      <c r="I165" s="106"/>
      <c r="J165" s="103" t="s">
        <v>1233</v>
      </c>
      <c r="K165" s="97" t="str">
        <f t="shared" si="7"/>
        <v>18CN</v>
      </c>
      <c r="L165" s="110"/>
      <c r="M165" s="100"/>
    </row>
    <row r="166" spans="1:13" ht="17" x14ac:dyDescent="0.2">
      <c r="A166" s="17">
        <v>163</v>
      </c>
      <c r="B166" s="95" t="str">
        <f t="shared" si="6"/>
        <v>TK.KM252.2019</v>
      </c>
      <c r="C166" s="96">
        <v>8050239630</v>
      </c>
      <c r="D166" s="103">
        <v>757</v>
      </c>
      <c r="E166" s="111">
        <v>1602</v>
      </c>
      <c r="F166" s="98">
        <v>249128</v>
      </c>
      <c r="G166" s="98"/>
      <c r="H166" s="99" t="s">
        <v>26</v>
      </c>
      <c r="I166" s="106"/>
      <c r="J166" s="103" t="s">
        <v>1233</v>
      </c>
      <c r="K166" s="97" t="str">
        <f t="shared" si="7"/>
        <v>19CN</v>
      </c>
      <c r="L166" s="110"/>
      <c r="M166" s="100"/>
    </row>
    <row r="167" spans="1:13" ht="17" x14ac:dyDescent="0.2">
      <c r="A167" s="17">
        <v>164</v>
      </c>
      <c r="B167" s="95" t="str">
        <f t="shared" si="6"/>
        <v>TK.KM252.2020</v>
      </c>
      <c r="C167" s="96">
        <v>8050239630</v>
      </c>
      <c r="D167" s="103">
        <v>757</v>
      </c>
      <c r="E167" s="111">
        <v>1602</v>
      </c>
      <c r="F167" s="98">
        <v>249128</v>
      </c>
      <c r="G167" s="98"/>
      <c r="H167" s="99" t="s">
        <v>27</v>
      </c>
      <c r="I167" s="106"/>
      <c r="J167" s="103" t="s">
        <v>1233</v>
      </c>
      <c r="K167" s="97" t="str">
        <f t="shared" si="7"/>
        <v>20CN</v>
      </c>
      <c r="L167" s="110"/>
      <c r="M167" s="100"/>
    </row>
    <row r="168" spans="1:13" ht="17" x14ac:dyDescent="0.2">
      <c r="A168" s="17">
        <v>165</v>
      </c>
      <c r="B168" s="95" t="str">
        <f t="shared" si="6"/>
        <v>TK.KM253.2021</v>
      </c>
      <c r="C168" s="96">
        <v>8007079596</v>
      </c>
      <c r="D168" s="103">
        <v>757</v>
      </c>
      <c r="E168" s="111">
        <v>1602</v>
      </c>
      <c r="F168" s="98">
        <v>249128</v>
      </c>
      <c r="G168" s="98"/>
      <c r="H168" s="99" t="s">
        <v>28</v>
      </c>
      <c r="I168" s="106"/>
      <c r="J168" s="103" t="s">
        <v>1233</v>
      </c>
      <c r="K168" s="97" t="str">
        <f t="shared" si="7"/>
        <v>21CN</v>
      </c>
      <c r="L168" s="110"/>
      <c r="M168" s="100"/>
    </row>
    <row r="169" spans="1:13" ht="17" x14ac:dyDescent="0.2">
      <c r="A169" s="17">
        <v>166</v>
      </c>
      <c r="B169" s="95" t="str">
        <f t="shared" si="6"/>
        <v>TK.KM254.2019</v>
      </c>
      <c r="C169" s="96">
        <v>8007079596</v>
      </c>
      <c r="D169" s="103">
        <v>757</v>
      </c>
      <c r="E169" s="111">
        <v>1602</v>
      </c>
      <c r="F169" s="98">
        <v>48613</v>
      </c>
      <c r="G169" s="98"/>
      <c r="H169" s="99" t="s">
        <v>26</v>
      </c>
      <c r="I169" s="106"/>
      <c r="J169" s="103" t="s">
        <v>1234</v>
      </c>
      <c r="K169" s="97" t="str">
        <f t="shared" si="7"/>
        <v>19CN</v>
      </c>
      <c r="L169" s="110"/>
      <c r="M169" s="100"/>
    </row>
    <row r="170" spans="1:13" ht="17" x14ac:dyDescent="0.2">
      <c r="A170" s="17">
        <v>167</v>
      </c>
      <c r="B170" s="95" t="str">
        <f t="shared" si="6"/>
        <v>TK.KM254.2020</v>
      </c>
      <c r="C170" s="96">
        <v>8007079596</v>
      </c>
      <c r="D170" s="103">
        <v>757</v>
      </c>
      <c r="E170" s="111">
        <v>1602</v>
      </c>
      <c r="F170" s="98">
        <v>194452</v>
      </c>
      <c r="G170" s="98"/>
      <c r="H170" s="99" t="s">
        <v>27</v>
      </c>
      <c r="I170" s="106"/>
      <c r="J170" s="103" t="s">
        <v>1234</v>
      </c>
      <c r="K170" s="97" t="str">
        <f t="shared" si="7"/>
        <v>20CN</v>
      </c>
      <c r="L170" s="110"/>
      <c r="M170" s="100"/>
    </row>
    <row r="171" spans="1:13" ht="17" x14ac:dyDescent="0.2">
      <c r="A171" s="17">
        <v>168</v>
      </c>
      <c r="B171" s="95" t="str">
        <f t="shared" si="6"/>
        <v>TK.KM255.2021</v>
      </c>
      <c r="C171" s="96">
        <v>8583835179</v>
      </c>
      <c r="D171" s="103">
        <v>757</v>
      </c>
      <c r="E171" s="111">
        <v>1602</v>
      </c>
      <c r="F171" s="98">
        <v>194452</v>
      </c>
      <c r="G171" s="98"/>
      <c r="H171" s="99" t="s">
        <v>28</v>
      </c>
      <c r="I171" s="106"/>
      <c r="J171" s="103" t="s">
        <v>1234</v>
      </c>
      <c r="K171" s="97" t="str">
        <f t="shared" si="7"/>
        <v>21CN</v>
      </c>
      <c r="L171" s="110"/>
      <c r="M171" s="100"/>
    </row>
    <row r="172" spans="1:13" ht="17" x14ac:dyDescent="0.2">
      <c r="A172" s="17">
        <v>169</v>
      </c>
      <c r="B172" s="95" t="str">
        <f t="shared" si="6"/>
        <v>TK.KM256.2012</v>
      </c>
      <c r="C172" s="96">
        <v>8583835179</v>
      </c>
      <c r="D172" s="103">
        <v>757</v>
      </c>
      <c r="E172" s="111">
        <v>1602</v>
      </c>
      <c r="F172" s="98">
        <v>0</v>
      </c>
      <c r="G172" s="98"/>
      <c r="H172" s="99" t="s">
        <v>18</v>
      </c>
      <c r="I172" s="106"/>
      <c r="J172" s="103" t="s">
        <v>1235</v>
      </c>
      <c r="K172" s="97" t="str">
        <f t="shared" si="7"/>
        <v>12CN</v>
      </c>
      <c r="L172" s="110"/>
      <c r="M172" s="100"/>
    </row>
    <row r="173" spans="1:13" ht="17" x14ac:dyDescent="0.2">
      <c r="A173" s="17">
        <v>170</v>
      </c>
      <c r="B173" s="95" t="str">
        <f t="shared" si="6"/>
        <v>TK.KM256.2013</v>
      </c>
      <c r="C173" s="96">
        <v>8583835179</v>
      </c>
      <c r="D173" s="103">
        <v>757</v>
      </c>
      <c r="E173" s="111">
        <v>1602</v>
      </c>
      <c r="F173" s="98">
        <v>0</v>
      </c>
      <c r="G173" s="98"/>
      <c r="H173" s="99" t="s">
        <v>21</v>
      </c>
      <c r="I173" s="106"/>
      <c r="J173" s="103" t="s">
        <v>1235</v>
      </c>
      <c r="K173" s="97" t="str">
        <f t="shared" si="7"/>
        <v>13CN</v>
      </c>
      <c r="L173" s="110"/>
      <c r="M173" s="100"/>
    </row>
    <row r="174" spans="1:13" ht="17" x14ac:dyDescent="0.2">
      <c r="A174" s="17">
        <v>171</v>
      </c>
      <c r="B174" s="95" t="str">
        <f t="shared" si="6"/>
        <v>TK.KM256.2014</v>
      </c>
      <c r="C174" s="96">
        <v>8583835179</v>
      </c>
      <c r="D174" s="103">
        <v>757</v>
      </c>
      <c r="E174" s="111">
        <v>1602</v>
      </c>
      <c r="F174" s="98">
        <v>0</v>
      </c>
      <c r="G174" s="98"/>
      <c r="H174" s="99" t="s">
        <v>15</v>
      </c>
      <c r="I174" s="106"/>
      <c r="J174" s="103" t="s">
        <v>1235</v>
      </c>
      <c r="K174" s="97" t="str">
        <f t="shared" si="7"/>
        <v>14CN</v>
      </c>
      <c r="L174" s="110"/>
      <c r="M174" s="100"/>
    </row>
    <row r="175" spans="1:13" ht="17" x14ac:dyDescent="0.2">
      <c r="A175" s="17">
        <v>172</v>
      </c>
      <c r="B175" s="95" t="str">
        <f t="shared" si="6"/>
        <v>TK.KM256.2015</v>
      </c>
      <c r="C175" s="96">
        <v>8583835179</v>
      </c>
      <c r="D175" s="103">
        <v>757</v>
      </c>
      <c r="E175" s="111">
        <v>1602</v>
      </c>
      <c r="F175" s="98">
        <v>0</v>
      </c>
      <c r="G175" s="98"/>
      <c r="H175" s="99" t="s">
        <v>12</v>
      </c>
      <c r="I175" s="106"/>
      <c r="J175" s="103" t="s">
        <v>1235</v>
      </c>
      <c r="K175" s="97" t="str">
        <f t="shared" si="7"/>
        <v>15CN</v>
      </c>
      <c r="L175" s="110"/>
      <c r="M175" s="100"/>
    </row>
    <row r="176" spans="1:13" ht="17" x14ac:dyDescent="0.2">
      <c r="A176" s="17">
        <v>173</v>
      </c>
      <c r="B176" s="95" t="str">
        <f t="shared" si="6"/>
        <v>TK.KM256.2016</v>
      </c>
      <c r="C176" s="96">
        <v>8583835179</v>
      </c>
      <c r="D176" s="103">
        <v>757</v>
      </c>
      <c r="E176" s="111">
        <v>1602</v>
      </c>
      <c r="F176" s="98">
        <v>0</v>
      </c>
      <c r="G176" s="98"/>
      <c r="H176" s="99" t="s">
        <v>14</v>
      </c>
      <c r="I176" s="106"/>
      <c r="J176" s="103" t="s">
        <v>1235</v>
      </c>
      <c r="K176" s="97" t="str">
        <f t="shared" si="7"/>
        <v>16CN</v>
      </c>
      <c r="L176" s="110"/>
      <c r="M176" s="100"/>
    </row>
    <row r="177" spans="1:13" ht="17" x14ac:dyDescent="0.2">
      <c r="A177" s="17">
        <v>174</v>
      </c>
      <c r="B177" s="95" t="str">
        <f t="shared" si="6"/>
        <v>TK.KM256.2017</v>
      </c>
      <c r="C177" s="96">
        <v>8583835179</v>
      </c>
      <c r="D177" s="103">
        <v>757</v>
      </c>
      <c r="E177" s="111">
        <v>1602</v>
      </c>
      <c r="F177" s="98">
        <v>106920</v>
      </c>
      <c r="G177" s="98"/>
      <c r="H177" s="99" t="s">
        <v>24</v>
      </c>
      <c r="I177" s="106"/>
      <c r="J177" s="103" t="s">
        <v>1235</v>
      </c>
      <c r="K177" s="97" t="str">
        <f t="shared" si="7"/>
        <v>17CN</v>
      </c>
      <c r="L177" s="110"/>
      <c r="M177" s="100"/>
    </row>
    <row r="178" spans="1:13" ht="17" x14ac:dyDescent="0.2">
      <c r="A178" s="17">
        <v>175</v>
      </c>
      <c r="B178" s="95" t="str">
        <f t="shared" si="6"/>
        <v>TK.KM256.2018</v>
      </c>
      <c r="C178" s="96">
        <v>8583835179</v>
      </c>
      <c r="D178" s="103">
        <v>757</v>
      </c>
      <c r="E178" s="111">
        <v>1602</v>
      </c>
      <c r="F178" s="98">
        <v>106920</v>
      </c>
      <c r="G178" s="98"/>
      <c r="H178" s="99" t="s">
        <v>25</v>
      </c>
      <c r="I178" s="106"/>
      <c r="J178" s="103" t="s">
        <v>1235</v>
      </c>
      <c r="K178" s="97" t="str">
        <f t="shared" si="7"/>
        <v>18CN</v>
      </c>
      <c r="L178" s="110"/>
      <c r="M178" s="100"/>
    </row>
    <row r="179" spans="1:13" ht="17" x14ac:dyDescent="0.2">
      <c r="A179" s="17">
        <v>176</v>
      </c>
      <c r="B179" s="95" t="str">
        <f t="shared" si="6"/>
        <v>TK.KM256.2019</v>
      </c>
      <c r="C179" s="96">
        <v>8583835179</v>
      </c>
      <c r="D179" s="103">
        <v>757</v>
      </c>
      <c r="E179" s="111">
        <v>1602</v>
      </c>
      <c r="F179" s="98">
        <v>106920</v>
      </c>
      <c r="G179" s="98"/>
      <c r="H179" s="99" t="s">
        <v>26</v>
      </c>
      <c r="I179" s="106"/>
      <c r="J179" s="103" t="s">
        <v>1235</v>
      </c>
      <c r="K179" s="97" t="str">
        <f t="shared" si="7"/>
        <v>19CN</v>
      </c>
      <c r="L179" s="110"/>
      <c r="M179" s="100"/>
    </row>
    <row r="180" spans="1:13" ht="17" x14ac:dyDescent="0.2">
      <c r="A180" s="17">
        <v>177</v>
      </c>
      <c r="B180" s="95" t="str">
        <f t="shared" si="6"/>
        <v>TK.KM256.2020</v>
      </c>
      <c r="C180" s="96">
        <v>8583835179</v>
      </c>
      <c r="D180" s="103">
        <v>757</v>
      </c>
      <c r="E180" s="111">
        <v>1602</v>
      </c>
      <c r="F180" s="98">
        <v>106920</v>
      </c>
      <c r="G180" s="98"/>
      <c r="H180" s="99" t="s">
        <v>27</v>
      </c>
      <c r="I180" s="106"/>
      <c r="J180" s="103" t="s">
        <v>1235</v>
      </c>
      <c r="K180" s="97" t="str">
        <f t="shared" si="7"/>
        <v>20CN</v>
      </c>
      <c r="L180" s="110"/>
      <c r="M180" s="100"/>
    </row>
    <row r="181" spans="1:13" ht="17" x14ac:dyDescent="0.2">
      <c r="A181" s="17">
        <v>178</v>
      </c>
      <c r="B181" s="95" t="str">
        <f t="shared" si="6"/>
        <v>TK.KM257.2021</v>
      </c>
      <c r="C181" s="96">
        <v>8153014942</v>
      </c>
      <c r="D181" s="103">
        <v>757</v>
      </c>
      <c r="E181" s="111">
        <v>1602</v>
      </c>
      <c r="F181" s="98">
        <v>106920</v>
      </c>
      <c r="G181" s="98"/>
      <c r="H181" s="99" t="s">
        <v>28</v>
      </c>
      <c r="I181" s="106"/>
      <c r="J181" s="103" t="s">
        <v>1235</v>
      </c>
      <c r="K181" s="97" t="str">
        <f t="shared" si="7"/>
        <v>21CN</v>
      </c>
      <c r="L181" s="110"/>
      <c r="M181" s="100"/>
    </row>
    <row r="182" spans="1:13" ht="17" x14ac:dyDescent="0.2">
      <c r="A182" s="17">
        <v>179</v>
      </c>
      <c r="B182" s="95" t="str">
        <f t="shared" si="6"/>
        <v>TK.KM258.2019</v>
      </c>
      <c r="C182" s="96">
        <v>8153014942</v>
      </c>
      <c r="D182" s="103">
        <v>757</v>
      </c>
      <c r="E182" s="111">
        <v>1602</v>
      </c>
      <c r="F182" s="98">
        <v>39600</v>
      </c>
      <c r="G182" s="98"/>
      <c r="H182" s="99" t="s">
        <v>26</v>
      </c>
      <c r="I182" s="106"/>
      <c r="J182" s="103" t="s">
        <v>1236</v>
      </c>
      <c r="K182" s="97" t="str">
        <f t="shared" si="7"/>
        <v>19CN</v>
      </c>
      <c r="L182" s="110"/>
      <c r="M182" s="100"/>
    </row>
    <row r="183" spans="1:13" ht="17" x14ac:dyDescent="0.2">
      <c r="A183" s="17">
        <v>180</v>
      </c>
      <c r="B183" s="95" t="str">
        <f t="shared" si="6"/>
        <v>TK.KM258.2020</v>
      </c>
      <c r="C183" s="96">
        <v>8153014942</v>
      </c>
      <c r="D183" s="103">
        <v>757</v>
      </c>
      <c r="E183" s="111">
        <v>1602</v>
      </c>
      <c r="F183" s="98">
        <v>118800</v>
      </c>
      <c r="G183" s="98"/>
      <c r="H183" s="99" t="s">
        <v>27</v>
      </c>
      <c r="I183" s="106"/>
      <c r="J183" s="103" t="s">
        <v>1236</v>
      </c>
      <c r="K183" s="97" t="str">
        <f t="shared" si="7"/>
        <v>20CN</v>
      </c>
      <c r="L183" s="110"/>
      <c r="M183" s="100"/>
    </row>
    <row r="184" spans="1:13" ht="17" x14ac:dyDescent="0.2">
      <c r="A184" s="17">
        <v>181</v>
      </c>
      <c r="B184" s="95" t="str">
        <f t="shared" si="6"/>
        <v>TK.KM259.2021</v>
      </c>
      <c r="C184" s="96">
        <v>8057226863</v>
      </c>
      <c r="D184" s="103">
        <v>757</v>
      </c>
      <c r="E184" s="111">
        <v>1602</v>
      </c>
      <c r="F184" s="98">
        <v>118800</v>
      </c>
      <c r="G184" s="98"/>
      <c r="H184" s="99" t="s">
        <v>28</v>
      </c>
      <c r="I184" s="106"/>
      <c r="J184" s="103" t="s">
        <v>1236</v>
      </c>
      <c r="K184" s="97" t="str">
        <f t="shared" si="7"/>
        <v>21CN</v>
      </c>
      <c r="L184" s="110"/>
      <c r="M184" s="100"/>
    </row>
    <row r="185" spans="1:13" ht="17" x14ac:dyDescent="0.2">
      <c r="A185" s="17">
        <v>182</v>
      </c>
      <c r="B185" s="95" t="str">
        <f t="shared" ref="B185:B248" si="8">"TK.KM"&amp;IF(AND(C185=C184,J185=J184),MID(B184,6,3),MID(B184,6,3)+1)&amp;"."&amp;RIGHT(H185,4)</f>
        <v>TK.KM260.2017</v>
      </c>
      <c r="C185" s="96">
        <v>8057226863</v>
      </c>
      <c r="D185" s="103">
        <v>757</v>
      </c>
      <c r="E185" s="111">
        <v>1602</v>
      </c>
      <c r="F185" s="98">
        <v>17820</v>
      </c>
      <c r="G185" s="98"/>
      <c r="H185" s="99" t="s">
        <v>24</v>
      </c>
      <c r="I185" s="106"/>
      <c r="J185" s="103" t="s">
        <v>1237</v>
      </c>
      <c r="K185" s="97" t="str">
        <f t="shared" si="7"/>
        <v>17CN</v>
      </c>
      <c r="L185" s="110"/>
      <c r="M185" s="100"/>
    </row>
    <row r="186" spans="1:13" ht="17" x14ac:dyDescent="0.2">
      <c r="A186" s="17">
        <v>183</v>
      </c>
      <c r="B186" s="95" t="str">
        <f t="shared" si="8"/>
        <v>TK.KM260.2018</v>
      </c>
      <c r="C186" s="96">
        <v>8057226863</v>
      </c>
      <c r="D186" s="103">
        <v>757</v>
      </c>
      <c r="E186" s="111">
        <v>1602</v>
      </c>
      <c r="F186" s="98">
        <v>106920</v>
      </c>
      <c r="G186" s="98"/>
      <c r="H186" s="99" t="s">
        <v>25</v>
      </c>
      <c r="I186" s="106"/>
      <c r="J186" s="103" t="s">
        <v>1237</v>
      </c>
      <c r="K186" s="97" t="str">
        <f t="shared" si="7"/>
        <v>18CN</v>
      </c>
      <c r="L186" s="110"/>
      <c r="M186" s="100"/>
    </row>
    <row r="187" spans="1:13" ht="17" x14ac:dyDescent="0.2">
      <c r="A187" s="17">
        <v>184</v>
      </c>
      <c r="B187" s="95" t="str">
        <f t="shared" si="8"/>
        <v>TK.KM260.2019</v>
      </c>
      <c r="C187" s="96">
        <v>8057226863</v>
      </c>
      <c r="D187" s="103">
        <v>757</v>
      </c>
      <c r="E187" s="111">
        <v>1602</v>
      </c>
      <c r="F187" s="98">
        <v>106920</v>
      </c>
      <c r="G187" s="98"/>
      <c r="H187" s="99" t="s">
        <v>26</v>
      </c>
      <c r="I187" s="106"/>
      <c r="J187" s="103" t="s">
        <v>1237</v>
      </c>
      <c r="K187" s="97" t="str">
        <f t="shared" si="7"/>
        <v>19CN</v>
      </c>
      <c r="L187" s="110"/>
      <c r="M187" s="100"/>
    </row>
    <row r="188" spans="1:13" ht="17" x14ac:dyDescent="0.2">
      <c r="A188" s="17">
        <v>185</v>
      </c>
      <c r="B188" s="95" t="str">
        <f t="shared" si="8"/>
        <v>TK.KM260.2020</v>
      </c>
      <c r="C188" s="96">
        <v>8057226863</v>
      </c>
      <c r="D188" s="103">
        <v>757</v>
      </c>
      <c r="E188" s="111">
        <v>1602</v>
      </c>
      <c r="F188" s="98">
        <v>106920</v>
      </c>
      <c r="G188" s="98"/>
      <c r="H188" s="99" t="s">
        <v>27</v>
      </c>
      <c r="I188" s="106"/>
      <c r="J188" s="103" t="s">
        <v>1237</v>
      </c>
      <c r="K188" s="97" t="str">
        <f t="shared" si="7"/>
        <v>20CN</v>
      </c>
      <c r="L188" s="110"/>
      <c r="M188" s="100"/>
    </row>
    <row r="189" spans="1:13" ht="17" x14ac:dyDescent="0.2">
      <c r="A189" s="17">
        <v>186</v>
      </c>
      <c r="B189" s="95" t="str">
        <f t="shared" si="8"/>
        <v>TK.KM261.2021</v>
      </c>
      <c r="C189" s="96" t="s">
        <v>1228</v>
      </c>
      <c r="D189" s="103">
        <v>757</v>
      </c>
      <c r="E189" s="111">
        <v>1602</v>
      </c>
      <c r="F189" s="98">
        <v>106920</v>
      </c>
      <c r="G189" s="98"/>
      <c r="H189" s="99" t="s">
        <v>28</v>
      </c>
      <c r="I189" s="106"/>
      <c r="J189" s="103" t="s">
        <v>1237</v>
      </c>
      <c r="K189" s="97" t="str">
        <f t="shared" si="7"/>
        <v>21CN</v>
      </c>
      <c r="L189" s="110"/>
      <c r="M189" s="100"/>
    </row>
    <row r="190" spans="1:13" ht="17" x14ac:dyDescent="0.2">
      <c r="A190" s="17">
        <v>187</v>
      </c>
      <c r="B190" s="95" t="str">
        <f t="shared" si="8"/>
        <v>TK.KM262.2012</v>
      </c>
      <c r="C190" s="96" t="s">
        <v>1228</v>
      </c>
      <c r="D190" s="103">
        <v>757</v>
      </c>
      <c r="E190" s="111">
        <v>1602</v>
      </c>
      <c r="F190" s="98">
        <v>0</v>
      </c>
      <c r="G190" s="98"/>
      <c r="H190" s="99" t="s">
        <v>18</v>
      </c>
      <c r="I190" s="106"/>
      <c r="J190" s="103" t="s">
        <v>1238</v>
      </c>
      <c r="K190" s="97" t="str">
        <f t="shared" si="7"/>
        <v>12CN</v>
      </c>
      <c r="L190" s="110"/>
      <c r="M190" s="100"/>
    </row>
    <row r="191" spans="1:13" ht="17" x14ac:dyDescent="0.2">
      <c r="A191" s="17">
        <v>188</v>
      </c>
      <c r="B191" s="95" t="str">
        <f t="shared" si="8"/>
        <v>TK.KM262.2013</v>
      </c>
      <c r="C191" s="96" t="s">
        <v>1228</v>
      </c>
      <c r="D191" s="103">
        <v>757</v>
      </c>
      <c r="E191" s="111">
        <v>1602</v>
      </c>
      <c r="F191" s="98">
        <v>0</v>
      </c>
      <c r="G191" s="98"/>
      <c r="H191" s="99" t="s">
        <v>21</v>
      </c>
      <c r="I191" s="106"/>
      <c r="J191" s="103" t="s">
        <v>1238</v>
      </c>
      <c r="K191" s="97" t="str">
        <f t="shared" si="7"/>
        <v>13CN</v>
      </c>
      <c r="L191" s="110"/>
      <c r="M191" s="100"/>
    </row>
    <row r="192" spans="1:13" ht="17" x14ac:dyDescent="0.2">
      <c r="A192" s="17">
        <v>189</v>
      </c>
      <c r="B192" s="95" t="str">
        <f t="shared" si="8"/>
        <v>TK.KM262.2014</v>
      </c>
      <c r="C192" s="96" t="s">
        <v>1228</v>
      </c>
      <c r="D192" s="103">
        <v>757</v>
      </c>
      <c r="E192" s="111">
        <v>1602</v>
      </c>
      <c r="F192" s="98">
        <v>0</v>
      </c>
      <c r="G192" s="98"/>
      <c r="H192" s="99" t="s">
        <v>15</v>
      </c>
      <c r="I192" s="106"/>
      <c r="J192" s="103" t="s">
        <v>1238</v>
      </c>
      <c r="K192" s="97" t="str">
        <f t="shared" si="7"/>
        <v>14CN</v>
      </c>
      <c r="L192" s="110"/>
      <c r="M192" s="100"/>
    </row>
    <row r="193" spans="1:13" ht="17" x14ac:dyDescent="0.2">
      <c r="A193" s="17">
        <v>190</v>
      </c>
      <c r="B193" s="95" t="str">
        <f t="shared" si="8"/>
        <v>TK.KM262.2015</v>
      </c>
      <c r="C193" s="96" t="s">
        <v>1228</v>
      </c>
      <c r="D193" s="103">
        <v>757</v>
      </c>
      <c r="E193" s="111">
        <v>1602</v>
      </c>
      <c r="F193" s="98">
        <v>0</v>
      </c>
      <c r="G193" s="98"/>
      <c r="H193" s="99" t="s">
        <v>12</v>
      </c>
      <c r="I193" s="106"/>
      <c r="J193" s="103" t="s">
        <v>1238</v>
      </c>
      <c r="K193" s="97" t="str">
        <f t="shared" si="7"/>
        <v>15CN</v>
      </c>
      <c r="L193" s="110"/>
      <c r="M193" s="100"/>
    </row>
    <row r="194" spans="1:13" ht="17" x14ac:dyDescent="0.2">
      <c r="A194" s="17">
        <v>191</v>
      </c>
      <c r="B194" s="95" t="str">
        <f t="shared" si="8"/>
        <v>TK.KM262.2016</v>
      </c>
      <c r="C194" s="96" t="s">
        <v>1228</v>
      </c>
      <c r="D194" s="103">
        <v>757</v>
      </c>
      <c r="E194" s="111">
        <v>1602</v>
      </c>
      <c r="F194" s="98">
        <v>0</v>
      </c>
      <c r="G194" s="98"/>
      <c r="H194" s="99" t="s">
        <v>14</v>
      </c>
      <c r="I194" s="106"/>
      <c r="J194" s="103" t="s">
        <v>1238</v>
      </c>
      <c r="K194" s="97" t="str">
        <f t="shared" si="7"/>
        <v>16CN</v>
      </c>
      <c r="L194" s="110"/>
      <c r="M194" s="100"/>
    </row>
    <row r="195" spans="1:13" ht="17" x14ac:dyDescent="0.2">
      <c r="A195" s="17">
        <v>192</v>
      </c>
      <c r="B195" s="95" t="str">
        <f t="shared" si="8"/>
        <v>TK.KM262.2017</v>
      </c>
      <c r="C195" s="96" t="s">
        <v>1228</v>
      </c>
      <c r="D195" s="103">
        <v>757</v>
      </c>
      <c r="E195" s="111">
        <v>1602</v>
      </c>
      <c r="F195" s="98">
        <v>0</v>
      </c>
      <c r="G195" s="98"/>
      <c r="H195" s="99" t="s">
        <v>24</v>
      </c>
      <c r="I195" s="106"/>
      <c r="J195" s="103" t="s">
        <v>1238</v>
      </c>
      <c r="K195" s="97" t="str">
        <f t="shared" si="7"/>
        <v>17CN</v>
      </c>
      <c r="L195" s="110"/>
      <c r="M195" s="100"/>
    </row>
    <row r="196" spans="1:13" ht="17" x14ac:dyDescent="0.2">
      <c r="A196" s="17">
        <v>193</v>
      </c>
      <c r="B196" s="95" t="str">
        <f t="shared" si="8"/>
        <v>TK.KM262.2018</v>
      </c>
      <c r="C196" s="96" t="s">
        <v>1228</v>
      </c>
      <c r="D196" s="103">
        <v>757</v>
      </c>
      <c r="E196" s="111">
        <v>1602</v>
      </c>
      <c r="F196" s="98">
        <v>0</v>
      </c>
      <c r="G196" s="98"/>
      <c r="H196" s="99" t="s">
        <v>25</v>
      </c>
      <c r="I196" s="106"/>
      <c r="J196" s="103" t="s">
        <v>1238</v>
      </c>
      <c r="K196" s="97" t="str">
        <f t="shared" si="7"/>
        <v>18CN</v>
      </c>
      <c r="L196" s="110"/>
      <c r="M196" s="100"/>
    </row>
    <row r="197" spans="1:13" ht="17" x14ac:dyDescent="0.2">
      <c r="A197" s="17">
        <v>194</v>
      </c>
      <c r="B197" s="95" t="str">
        <f t="shared" si="8"/>
        <v>TK.KM262.2019</v>
      </c>
      <c r="C197" s="96" t="s">
        <v>1228</v>
      </c>
      <c r="D197" s="103">
        <v>757</v>
      </c>
      <c r="E197" s="111">
        <v>1602</v>
      </c>
      <c r="F197" s="98">
        <v>0</v>
      </c>
      <c r="G197" s="98"/>
      <c r="H197" s="99" t="s">
        <v>26</v>
      </c>
      <c r="I197" s="106"/>
      <c r="J197" s="103" t="s">
        <v>1238</v>
      </c>
      <c r="K197" s="97" t="str">
        <f t="shared" si="7"/>
        <v>19CN</v>
      </c>
      <c r="L197" s="110"/>
      <c r="M197" s="100"/>
    </row>
    <row r="198" spans="1:13" ht="17" x14ac:dyDescent="0.2">
      <c r="A198" s="17">
        <v>195</v>
      </c>
      <c r="B198" s="95" t="str">
        <f t="shared" si="8"/>
        <v>TK.KM262.2020</v>
      </c>
      <c r="C198" s="96" t="s">
        <v>1228</v>
      </c>
      <c r="D198" s="103">
        <v>757</v>
      </c>
      <c r="E198" s="111">
        <v>1602</v>
      </c>
      <c r="F198" s="98">
        <v>0</v>
      </c>
      <c r="G198" s="98"/>
      <c r="H198" s="99" t="s">
        <v>27</v>
      </c>
      <c r="I198" s="106"/>
      <c r="J198" s="103" t="s">
        <v>1238</v>
      </c>
      <c r="K198" s="97" t="str">
        <f t="shared" si="7"/>
        <v>20CN</v>
      </c>
      <c r="L198" s="110"/>
      <c r="M198" s="100"/>
    </row>
    <row r="199" spans="1:13" ht="17" x14ac:dyDescent="0.2">
      <c r="A199" s="17">
        <v>196</v>
      </c>
      <c r="B199" s="95" t="str">
        <f t="shared" si="8"/>
        <v>TK.KM263.2021</v>
      </c>
      <c r="C199" s="96">
        <v>8054937474</v>
      </c>
      <c r="D199" s="103">
        <v>757</v>
      </c>
      <c r="E199" s="111">
        <v>1602</v>
      </c>
      <c r="F199" s="98">
        <v>0</v>
      </c>
      <c r="G199" s="98"/>
      <c r="H199" s="99" t="s">
        <v>28</v>
      </c>
      <c r="I199" s="106"/>
      <c r="J199" s="103" t="s">
        <v>1238</v>
      </c>
      <c r="K199" s="97" t="str">
        <f t="shared" si="7"/>
        <v>21CN</v>
      </c>
      <c r="L199" s="110"/>
      <c r="M199" s="100"/>
    </row>
    <row r="200" spans="1:13" ht="17" x14ac:dyDescent="0.2">
      <c r="A200" s="17">
        <v>197</v>
      </c>
      <c r="B200" s="95" t="str">
        <f t="shared" si="8"/>
        <v>TK.KM264.2023</v>
      </c>
      <c r="C200" s="96"/>
      <c r="D200" s="103">
        <v>757</v>
      </c>
      <c r="E200" s="111">
        <v>1602</v>
      </c>
      <c r="F200" s="98">
        <v>-50015</v>
      </c>
      <c r="G200" s="98"/>
      <c r="H200" s="99" t="s">
        <v>30</v>
      </c>
      <c r="I200" s="106"/>
      <c r="J200" s="103" t="s">
        <v>1239</v>
      </c>
      <c r="K200" s="97" t="str">
        <f t="shared" si="7"/>
        <v>23CN</v>
      </c>
      <c r="L200" s="110"/>
      <c r="M200" s="100"/>
    </row>
    <row r="201" spans="1:13" s="41" customFormat="1" ht="17" x14ac:dyDescent="0.2">
      <c r="A201" s="17">
        <v>198</v>
      </c>
      <c r="B201" s="95" t="str">
        <f t="shared" si="8"/>
        <v>TK.KM265.2018</v>
      </c>
      <c r="C201" s="118">
        <v>8006090438</v>
      </c>
      <c r="D201" s="103">
        <v>757</v>
      </c>
      <c r="E201" s="111">
        <v>1602</v>
      </c>
      <c r="F201" s="121">
        <v>102432</v>
      </c>
      <c r="G201" s="121"/>
      <c r="H201" s="122" t="s">
        <v>25</v>
      </c>
      <c r="I201" s="123"/>
      <c r="J201" s="119" t="s">
        <v>1257</v>
      </c>
      <c r="K201" s="97" t="str">
        <f t="shared" si="7"/>
        <v>18CN</v>
      </c>
      <c r="L201" s="110"/>
      <c r="M201" s="125"/>
    </row>
    <row r="202" spans="1:13" ht="17" x14ac:dyDescent="0.2">
      <c r="A202" s="17">
        <v>199</v>
      </c>
      <c r="B202" s="95" t="str">
        <f t="shared" si="8"/>
        <v>TK.KM265.2019</v>
      </c>
      <c r="C202" s="96">
        <v>8006090438</v>
      </c>
      <c r="D202" s="103">
        <v>757</v>
      </c>
      <c r="E202" s="111">
        <v>1602</v>
      </c>
      <c r="F202" s="98">
        <v>153648</v>
      </c>
      <c r="G202" s="98"/>
      <c r="H202" s="99" t="s">
        <v>26</v>
      </c>
      <c r="I202" s="106"/>
      <c r="J202" s="103" t="s">
        <v>1257</v>
      </c>
      <c r="K202" s="97" t="str">
        <f t="shared" si="7"/>
        <v>19CN</v>
      </c>
      <c r="L202" s="110"/>
      <c r="M202" s="100"/>
    </row>
    <row r="203" spans="1:13" ht="17" x14ac:dyDescent="0.2">
      <c r="A203" s="17">
        <v>200</v>
      </c>
      <c r="B203" s="95" t="str">
        <f t="shared" si="8"/>
        <v>TK.KM265.2020</v>
      </c>
      <c r="C203" s="96">
        <v>8006090438</v>
      </c>
      <c r="D203" s="103">
        <v>757</v>
      </c>
      <c r="E203" s="111">
        <v>1602</v>
      </c>
      <c r="F203" s="98">
        <v>153648</v>
      </c>
      <c r="G203" s="98"/>
      <c r="H203" s="99" t="s">
        <v>27</v>
      </c>
      <c r="I203" s="106"/>
      <c r="J203" s="103" t="s">
        <v>1257</v>
      </c>
      <c r="K203" s="97" t="str">
        <f t="shared" si="7"/>
        <v>20CN</v>
      </c>
      <c r="L203" s="110"/>
      <c r="M203" s="100"/>
    </row>
    <row r="204" spans="1:13" ht="17" x14ac:dyDescent="0.2">
      <c r="A204" s="17">
        <v>201</v>
      </c>
      <c r="B204" s="95" t="str">
        <f t="shared" si="8"/>
        <v>TK.KM265.2021</v>
      </c>
      <c r="C204" s="96">
        <v>8006090438</v>
      </c>
      <c r="D204" s="103">
        <v>757</v>
      </c>
      <c r="E204" s="111">
        <v>1602</v>
      </c>
      <c r="F204" s="98">
        <v>153648</v>
      </c>
      <c r="G204" s="98"/>
      <c r="H204" s="99" t="s">
        <v>28</v>
      </c>
      <c r="I204" s="106"/>
      <c r="J204" s="103" t="s">
        <v>1257</v>
      </c>
      <c r="K204" s="97" t="str">
        <f t="shared" si="7"/>
        <v>21CN</v>
      </c>
      <c r="L204" s="110"/>
      <c r="M204" s="100"/>
    </row>
    <row r="205" spans="1:13" ht="17" x14ac:dyDescent="0.2">
      <c r="A205" s="17">
        <v>202</v>
      </c>
      <c r="B205" s="95" t="str">
        <f t="shared" si="8"/>
        <v>TK.KM266.2019</v>
      </c>
      <c r="C205" s="96">
        <v>8006090438</v>
      </c>
      <c r="D205" s="103">
        <v>757</v>
      </c>
      <c r="E205" s="111">
        <v>1602</v>
      </c>
      <c r="F205" s="98">
        <v>173030</v>
      </c>
      <c r="G205" s="98"/>
      <c r="H205" s="99" t="s">
        <v>26</v>
      </c>
      <c r="I205" s="106"/>
      <c r="J205" s="103" t="s">
        <v>1258</v>
      </c>
      <c r="K205" s="97" t="str">
        <f t="shared" si="7"/>
        <v>19CN</v>
      </c>
      <c r="L205" s="110"/>
      <c r="M205" s="100"/>
    </row>
    <row r="206" spans="1:13" ht="17" x14ac:dyDescent="0.2">
      <c r="A206" s="17">
        <v>203</v>
      </c>
      <c r="B206" s="95" t="str">
        <f t="shared" si="8"/>
        <v>TK.KM266.2020</v>
      </c>
      <c r="C206" s="96">
        <v>8006090438</v>
      </c>
      <c r="D206" s="103">
        <v>757</v>
      </c>
      <c r="E206" s="111">
        <v>1602</v>
      </c>
      <c r="F206" s="98">
        <v>188760</v>
      </c>
      <c r="G206" s="98"/>
      <c r="H206" s="99" t="s">
        <v>27</v>
      </c>
      <c r="I206" s="106"/>
      <c r="J206" s="103" t="s">
        <v>1258</v>
      </c>
      <c r="K206" s="97" t="str">
        <f t="shared" si="7"/>
        <v>20CN</v>
      </c>
      <c r="L206" s="110"/>
      <c r="M206" s="100"/>
    </row>
    <row r="207" spans="1:13" ht="17" x14ac:dyDescent="0.2">
      <c r="A207" s="17">
        <v>204</v>
      </c>
      <c r="B207" s="95" t="str">
        <f t="shared" si="8"/>
        <v>TK.KM266.2021</v>
      </c>
      <c r="C207" s="96">
        <v>8006090438</v>
      </c>
      <c r="D207" s="103">
        <v>757</v>
      </c>
      <c r="E207" s="111">
        <v>1602</v>
      </c>
      <c r="F207" s="98">
        <v>188760</v>
      </c>
      <c r="G207" s="98"/>
      <c r="H207" s="99" t="s">
        <v>28</v>
      </c>
      <c r="I207" s="106"/>
      <c r="J207" s="103" t="s">
        <v>1258</v>
      </c>
      <c r="K207" s="97" t="str">
        <f t="shared" si="7"/>
        <v>21CN</v>
      </c>
      <c r="L207" s="110"/>
      <c r="M207" s="100"/>
    </row>
    <row r="208" spans="1:13" ht="17" x14ac:dyDescent="0.2">
      <c r="A208" s="17">
        <v>205</v>
      </c>
      <c r="B208" s="95" t="str">
        <f t="shared" si="8"/>
        <v>TK.KM267.2022</v>
      </c>
      <c r="C208" s="96">
        <v>8318382764</v>
      </c>
      <c r="D208" s="103">
        <v>757</v>
      </c>
      <c r="E208" s="111">
        <v>1602</v>
      </c>
      <c r="F208" s="98">
        <v>-319950</v>
      </c>
      <c r="G208" s="98"/>
      <c r="H208" s="99" t="s">
        <v>29</v>
      </c>
      <c r="I208" s="106"/>
      <c r="J208" s="103" t="s">
        <v>1259</v>
      </c>
      <c r="K208" s="97" t="str">
        <f t="shared" si="7"/>
        <v>22CN</v>
      </c>
      <c r="L208" s="110"/>
      <c r="M208" s="100"/>
    </row>
    <row r="209" spans="1:13" ht="17" x14ac:dyDescent="0.2">
      <c r="A209" s="17">
        <v>206</v>
      </c>
      <c r="B209" s="95" t="str">
        <f t="shared" si="8"/>
        <v>TK.KM268.2022</v>
      </c>
      <c r="C209" s="96">
        <v>8318382764</v>
      </c>
      <c r="D209" s="103">
        <v>757</v>
      </c>
      <c r="E209" s="111">
        <v>1602</v>
      </c>
      <c r="F209" s="98">
        <v>-319950</v>
      </c>
      <c r="G209" s="98"/>
      <c r="H209" s="99" t="s">
        <v>29</v>
      </c>
      <c r="I209" s="106"/>
      <c r="J209" s="103" t="s">
        <v>1260</v>
      </c>
      <c r="K209" s="97" t="str">
        <f t="shared" si="7"/>
        <v>22CN</v>
      </c>
      <c r="L209" s="110"/>
      <c r="M209" s="100"/>
    </row>
    <row r="210" spans="1:13" ht="17" x14ac:dyDescent="0.2">
      <c r="A210" s="17">
        <v>207</v>
      </c>
      <c r="B210" s="95" t="str">
        <f t="shared" si="8"/>
        <v>TK.KM269.2023</v>
      </c>
      <c r="C210" s="96">
        <v>8871449564</v>
      </c>
      <c r="D210" s="103">
        <v>757</v>
      </c>
      <c r="E210" s="111">
        <v>1602</v>
      </c>
      <c r="F210" s="98">
        <v>-40977</v>
      </c>
      <c r="G210" s="98"/>
      <c r="H210" s="99" t="s">
        <v>30</v>
      </c>
      <c r="I210" s="106"/>
      <c r="J210" s="103" t="s">
        <v>1261</v>
      </c>
      <c r="K210" s="97" t="str">
        <f t="shared" si="7"/>
        <v>23CN</v>
      </c>
      <c r="L210" s="110"/>
      <c r="M210" s="100"/>
    </row>
    <row r="211" spans="1:13" ht="17" x14ac:dyDescent="0.2">
      <c r="A211" s="17">
        <v>208</v>
      </c>
      <c r="B211" s="95" t="str">
        <f t="shared" si="8"/>
        <v>TK.KM270.2012</v>
      </c>
      <c r="C211" s="96">
        <v>8429687088</v>
      </c>
      <c r="D211" s="103">
        <v>757</v>
      </c>
      <c r="E211" s="111">
        <v>1602</v>
      </c>
      <c r="F211" s="98">
        <v>36960</v>
      </c>
      <c r="G211" s="98"/>
      <c r="H211" s="99" t="s">
        <v>18</v>
      </c>
      <c r="I211" s="106"/>
      <c r="J211" s="103" t="s">
        <v>1270</v>
      </c>
      <c r="K211" s="97" t="str">
        <f t="shared" si="7"/>
        <v>12CN</v>
      </c>
      <c r="L211" s="110"/>
      <c r="M211" s="100"/>
    </row>
    <row r="212" spans="1:13" ht="17" x14ac:dyDescent="0.2">
      <c r="A212" s="17">
        <v>209</v>
      </c>
      <c r="B212" s="95" t="str">
        <f t="shared" si="8"/>
        <v>TK.KM270.2013</v>
      </c>
      <c r="C212" s="96">
        <v>8429687088</v>
      </c>
      <c r="D212" s="103">
        <v>757</v>
      </c>
      <c r="E212" s="111">
        <v>1602</v>
      </c>
      <c r="F212" s="98">
        <v>36960</v>
      </c>
      <c r="G212" s="98"/>
      <c r="H212" s="99" t="s">
        <v>21</v>
      </c>
      <c r="I212" s="106"/>
      <c r="J212" s="103" t="s">
        <v>1270</v>
      </c>
      <c r="K212" s="97" t="str">
        <f t="shared" si="7"/>
        <v>13CN</v>
      </c>
      <c r="L212" s="110"/>
      <c r="M212" s="100"/>
    </row>
    <row r="213" spans="1:13" ht="17" x14ac:dyDescent="0.2">
      <c r="A213" s="17">
        <v>210</v>
      </c>
      <c r="B213" s="95" t="str">
        <f t="shared" si="8"/>
        <v>TK.KM270.2014</v>
      </c>
      <c r="C213" s="96">
        <v>8429687088</v>
      </c>
      <c r="D213" s="103">
        <v>757</v>
      </c>
      <c r="E213" s="111">
        <v>1602</v>
      </c>
      <c r="F213" s="98">
        <v>36960</v>
      </c>
      <c r="G213" s="98"/>
      <c r="H213" s="99" t="s">
        <v>15</v>
      </c>
      <c r="I213" s="106"/>
      <c r="J213" s="103" t="s">
        <v>1270</v>
      </c>
      <c r="K213" s="97" t="str">
        <f t="shared" si="7"/>
        <v>14CN</v>
      </c>
      <c r="L213" s="110"/>
      <c r="M213" s="100"/>
    </row>
    <row r="214" spans="1:13" ht="17" x14ac:dyDescent="0.2">
      <c r="A214" s="17">
        <v>211</v>
      </c>
      <c r="B214" s="95" t="str">
        <f t="shared" si="8"/>
        <v>TK.KM270.2015</v>
      </c>
      <c r="C214" s="96">
        <v>8429687088</v>
      </c>
      <c r="D214" s="103">
        <v>757</v>
      </c>
      <c r="E214" s="111">
        <v>1602</v>
      </c>
      <c r="F214" s="98">
        <v>36960</v>
      </c>
      <c r="G214" s="98"/>
      <c r="H214" s="99" t="s">
        <v>12</v>
      </c>
      <c r="I214" s="106"/>
      <c r="J214" s="103" t="s">
        <v>1270</v>
      </c>
      <c r="K214" s="97" t="str">
        <f t="shared" ref="K214:K277" si="9">RIGHT(H214,2)&amp;"CN"</f>
        <v>15CN</v>
      </c>
      <c r="L214" s="110"/>
      <c r="M214" s="100"/>
    </row>
    <row r="215" spans="1:13" ht="17" x14ac:dyDescent="0.2">
      <c r="A215" s="17">
        <v>212</v>
      </c>
      <c r="B215" s="95" t="str">
        <f t="shared" si="8"/>
        <v>TK.KM270.2016</v>
      </c>
      <c r="C215" s="96">
        <v>8429687088</v>
      </c>
      <c r="D215" s="103">
        <v>757</v>
      </c>
      <c r="E215" s="111">
        <v>1602</v>
      </c>
      <c r="F215" s="98">
        <v>36960</v>
      </c>
      <c r="G215" s="98"/>
      <c r="H215" s="99" t="s">
        <v>14</v>
      </c>
      <c r="I215" s="106"/>
      <c r="J215" s="103" t="s">
        <v>1270</v>
      </c>
      <c r="K215" s="97" t="str">
        <f t="shared" si="9"/>
        <v>16CN</v>
      </c>
      <c r="L215" s="110"/>
      <c r="M215" s="100"/>
    </row>
    <row r="216" spans="1:13" ht="17" x14ac:dyDescent="0.2">
      <c r="A216" s="17">
        <v>213</v>
      </c>
      <c r="B216" s="95" t="str">
        <f t="shared" si="8"/>
        <v>TK.KM270.2017</v>
      </c>
      <c r="C216" s="96">
        <v>8429687088</v>
      </c>
      <c r="D216" s="103">
        <v>757</v>
      </c>
      <c r="E216" s="111">
        <v>1602</v>
      </c>
      <c r="F216" s="98">
        <v>51000</v>
      </c>
      <c r="G216" s="98"/>
      <c r="H216" s="99" t="s">
        <v>24</v>
      </c>
      <c r="I216" s="106"/>
      <c r="J216" s="103" t="s">
        <v>1270</v>
      </c>
      <c r="K216" s="97" t="str">
        <f t="shared" si="9"/>
        <v>17CN</v>
      </c>
      <c r="L216" s="110"/>
      <c r="M216" s="100"/>
    </row>
    <row r="217" spans="1:13" ht="17" x14ac:dyDescent="0.2">
      <c r="A217" s="17">
        <v>214</v>
      </c>
      <c r="B217" s="95" t="str">
        <f t="shared" si="8"/>
        <v>TK.KM270.2018</v>
      </c>
      <c r="C217" s="96">
        <v>8429687088</v>
      </c>
      <c r="D217" s="103">
        <v>757</v>
      </c>
      <c r="E217" s="111">
        <v>1602</v>
      </c>
      <c r="F217" s="98">
        <v>51000</v>
      </c>
      <c r="G217" s="98"/>
      <c r="H217" s="99" t="s">
        <v>25</v>
      </c>
      <c r="I217" s="106"/>
      <c r="J217" s="103" t="s">
        <v>1270</v>
      </c>
      <c r="K217" s="97" t="str">
        <f t="shared" si="9"/>
        <v>18CN</v>
      </c>
      <c r="L217" s="110"/>
      <c r="M217" s="100"/>
    </row>
    <row r="218" spans="1:13" ht="17" x14ac:dyDescent="0.2">
      <c r="A218" s="17">
        <v>215</v>
      </c>
      <c r="B218" s="95" t="str">
        <f t="shared" si="8"/>
        <v>TK.KM270.2019</v>
      </c>
      <c r="C218" s="96">
        <v>8429687088</v>
      </c>
      <c r="D218" s="103">
        <v>757</v>
      </c>
      <c r="E218" s="111">
        <v>1602</v>
      </c>
      <c r="F218" s="98">
        <v>51000</v>
      </c>
      <c r="G218" s="98"/>
      <c r="H218" s="99" t="s">
        <v>26</v>
      </c>
      <c r="I218" s="106"/>
      <c r="J218" s="103" t="s">
        <v>1270</v>
      </c>
      <c r="K218" s="97" t="str">
        <f t="shared" si="9"/>
        <v>19CN</v>
      </c>
      <c r="L218" s="110"/>
      <c r="M218" s="100"/>
    </row>
    <row r="219" spans="1:13" ht="17" x14ac:dyDescent="0.2">
      <c r="A219" s="17">
        <v>216</v>
      </c>
      <c r="B219" s="95" t="str">
        <f t="shared" si="8"/>
        <v>TK.KM270.2020</v>
      </c>
      <c r="C219" s="96">
        <v>8429687088</v>
      </c>
      <c r="D219" s="103">
        <v>757</v>
      </c>
      <c r="E219" s="111">
        <v>1602</v>
      </c>
      <c r="F219" s="98">
        <v>51000</v>
      </c>
      <c r="G219" s="98"/>
      <c r="H219" s="99" t="s">
        <v>27</v>
      </c>
      <c r="I219" s="106"/>
      <c r="J219" s="103" t="s">
        <v>1270</v>
      </c>
      <c r="K219" s="97" t="str">
        <f t="shared" si="9"/>
        <v>20CN</v>
      </c>
      <c r="L219" s="110"/>
      <c r="M219" s="100"/>
    </row>
    <row r="220" spans="1:13" ht="17" x14ac:dyDescent="0.2">
      <c r="A220" s="17">
        <v>217</v>
      </c>
      <c r="B220" s="95" t="str">
        <f t="shared" si="8"/>
        <v>TK.KM270.2021</v>
      </c>
      <c r="C220" s="96">
        <v>8429687088</v>
      </c>
      <c r="D220" s="103">
        <v>757</v>
      </c>
      <c r="E220" s="111">
        <v>1602</v>
      </c>
      <c r="F220" s="98">
        <v>51000</v>
      </c>
      <c r="G220" s="98"/>
      <c r="H220" s="99" t="s">
        <v>28</v>
      </c>
      <c r="I220" s="106"/>
      <c r="J220" s="103" t="s">
        <v>1270</v>
      </c>
      <c r="K220" s="97" t="str">
        <f t="shared" si="9"/>
        <v>21CN</v>
      </c>
      <c r="L220" s="110"/>
      <c r="M220" s="100"/>
    </row>
    <row r="221" spans="1:13" ht="17" x14ac:dyDescent="0.2">
      <c r="A221" s="17">
        <v>218</v>
      </c>
      <c r="B221" s="95" t="str">
        <f t="shared" si="8"/>
        <v>TK.KM271.2012</v>
      </c>
      <c r="C221" s="96">
        <v>4300738927</v>
      </c>
      <c r="D221" s="103">
        <v>757</v>
      </c>
      <c r="E221" s="111">
        <v>1602</v>
      </c>
      <c r="F221" s="98">
        <v>235404</v>
      </c>
      <c r="G221" s="98"/>
      <c r="H221" s="99" t="s">
        <v>18</v>
      </c>
      <c r="I221" s="106"/>
      <c r="J221" s="103" t="s">
        <v>1269</v>
      </c>
      <c r="K221" s="97" t="str">
        <f t="shared" si="9"/>
        <v>12CN</v>
      </c>
      <c r="L221" s="110"/>
      <c r="M221" s="100"/>
    </row>
    <row r="222" spans="1:13" ht="17" x14ac:dyDescent="0.2">
      <c r="A222" s="17">
        <v>219</v>
      </c>
      <c r="B222" s="95" t="str">
        <f t="shared" si="8"/>
        <v>TK.KM271.2013</v>
      </c>
      <c r="C222" s="96">
        <v>4300738927</v>
      </c>
      <c r="D222" s="103">
        <v>757</v>
      </c>
      <c r="E222" s="111">
        <v>1602</v>
      </c>
      <c r="F222" s="98">
        <v>235404</v>
      </c>
      <c r="G222" s="98"/>
      <c r="H222" s="99" t="s">
        <v>21</v>
      </c>
      <c r="I222" s="106"/>
      <c r="J222" s="103" t="s">
        <v>1269</v>
      </c>
      <c r="K222" s="97" t="str">
        <f t="shared" si="9"/>
        <v>13CN</v>
      </c>
      <c r="L222" s="110"/>
      <c r="M222" s="100"/>
    </row>
    <row r="223" spans="1:13" ht="17" x14ac:dyDescent="0.2">
      <c r="A223" s="17">
        <v>220</v>
      </c>
      <c r="B223" s="95" t="str">
        <f t="shared" si="8"/>
        <v>TK.KM271.2014</v>
      </c>
      <c r="C223" s="96">
        <v>4300738927</v>
      </c>
      <c r="D223" s="103">
        <v>757</v>
      </c>
      <c r="E223" s="111">
        <v>1602</v>
      </c>
      <c r="F223" s="98">
        <v>235404</v>
      </c>
      <c r="G223" s="98"/>
      <c r="H223" s="99" t="s">
        <v>15</v>
      </c>
      <c r="I223" s="106"/>
      <c r="J223" s="103" t="s">
        <v>1269</v>
      </c>
      <c r="K223" s="97" t="str">
        <f t="shared" si="9"/>
        <v>14CN</v>
      </c>
      <c r="L223" s="110"/>
      <c r="M223" s="100"/>
    </row>
    <row r="224" spans="1:13" ht="17" x14ac:dyDescent="0.2">
      <c r="A224" s="17">
        <v>221</v>
      </c>
      <c r="B224" s="95" t="str">
        <f t="shared" si="8"/>
        <v>TK.KM271.2015</v>
      </c>
      <c r="C224" s="96">
        <v>4300738927</v>
      </c>
      <c r="D224" s="103">
        <v>757</v>
      </c>
      <c r="E224" s="111">
        <v>1602</v>
      </c>
      <c r="F224" s="98">
        <v>235404</v>
      </c>
      <c r="G224" s="98"/>
      <c r="H224" s="99" t="s">
        <v>12</v>
      </c>
      <c r="I224" s="106"/>
      <c r="J224" s="103" t="s">
        <v>1269</v>
      </c>
      <c r="K224" s="97" t="str">
        <f t="shared" si="9"/>
        <v>15CN</v>
      </c>
      <c r="L224" s="110"/>
      <c r="M224" s="100"/>
    </row>
    <row r="225" spans="1:13" ht="17" x14ac:dyDescent="0.2">
      <c r="A225" s="17">
        <v>222</v>
      </c>
      <c r="B225" s="95" t="str">
        <f t="shared" si="8"/>
        <v>TK.KM271.2016</v>
      </c>
      <c r="C225" s="96">
        <v>4300738927</v>
      </c>
      <c r="D225" s="103">
        <v>757</v>
      </c>
      <c r="E225" s="111">
        <v>1602</v>
      </c>
      <c r="F225" s="98">
        <v>235404</v>
      </c>
      <c r="G225" s="98"/>
      <c r="H225" s="99" t="s">
        <v>14</v>
      </c>
      <c r="I225" s="106"/>
      <c r="J225" s="103" t="s">
        <v>1269</v>
      </c>
      <c r="K225" s="97" t="str">
        <f t="shared" si="9"/>
        <v>16CN</v>
      </c>
      <c r="L225" s="110"/>
      <c r="M225" s="100"/>
    </row>
    <row r="226" spans="1:13" ht="17" x14ac:dyDescent="0.2">
      <c r="A226" s="17">
        <v>223</v>
      </c>
      <c r="B226" s="95" t="str">
        <f t="shared" si="8"/>
        <v>TK.KM271.2017</v>
      </c>
      <c r="C226" s="96">
        <v>4300738927</v>
      </c>
      <c r="D226" s="103">
        <v>757</v>
      </c>
      <c r="E226" s="111">
        <v>1602</v>
      </c>
      <c r="F226" s="98">
        <v>282485</v>
      </c>
      <c r="G226" s="98"/>
      <c r="H226" s="99" t="s">
        <v>24</v>
      </c>
      <c r="I226" s="106"/>
      <c r="J226" s="103" t="s">
        <v>1269</v>
      </c>
      <c r="K226" s="97" t="str">
        <f t="shared" si="9"/>
        <v>17CN</v>
      </c>
      <c r="L226" s="110"/>
      <c r="M226" s="100"/>
    </row>
    <row r="227" spans="1:13" ht="17" x14ac:dyDescent="0.2">
      <c r="A227" s="17">
        <v>224</v>
      </c>
      <c r="B227" s="95" t="str">
        <f t="shared" si="8"/>
        <v>TK.KM271.2018</v>
      </c>
      <c r="C227" s="96">
        <v>4300738927</v>
      </c>
      <c r="D227" s="103">
        <v>757</v>
      </c>
      <c r="E227" s="111">
        <v>1602</v>
      </c>
      <c r="F227" s="98">
        <v>282485</v>
      </c>
      <c r="G227" s="98"/>
      <c r="H227" s="99" t="s">
        <v>25</v>
      </c>
      <c r="I227" s="106"/>
      <c r="J227" s="103" t="s">
        <v>1269</v>
      </c>
      <c r="K227" s="97" t="str">
        <f t="shared" si="9"/>
        <v>18CN</v>
      </c>
      <c r="L227" s="110"/>
      <c r="M227" s="100"/>
    </row>
    <row r="228" spans="1:13" ht="17" x14ac:dyDescent="0.2">
      <c r="A228" s="17">
        <v>225</v>
      </c>
      <c r="B228" s="95" t="str">
        <f t="shared" si="8"/>
        <v>TK.KM271.2019</v>
      </c>
      <c r="C228" s="96">
        <v>4300738927</v>
      </c>
      <c r="D228" s="103">
        <v>757</v>
      </c>
      <c r="E228" s="111">
        <v>1602</v>
      </c>
      <c r="F228" s="98">
        <v>282485</v>
      </c>
      <c r="G228" s="98"/>
      <c r="H228" s="99" t="s">
        <v>26</v>
      </c>
      <c r="I228" s="106"/>
      <c r="J228" s="103" t="s">
        <v>1269</v>
      </c>
      <c r="K228" s="97" t="str">
        <f t="shared" si="9"/>
        <v>19CN</v>
      </c>
      <c r="L228" s="110"/>
      <c r="M228" s="100"/>
    </row>
    <row r="229" spans="1:13" ht="17" x14ac:dyDescent="0.2">
      <c r="A229" s="17">
        <v>226</v>
      </c>
      <c r="B229" s="95" t="str">
        <f t="shared" si="8"/>
        <v>TK.KM271.2020</v>
      </c>
      <c r="C229" s="96">
        <v>4300738927</v>
      </c>
      <c r="D229" s="103">
        <v>757</v>
      </c>
      <c r="E229" s="111">
        <v>1602</v>
      </c>
      <c r="F229" s="98">
        <v>282485</v>
      </c>
      <c r="G229" s="98"/>
      <c r="H229" s="99" t="s">
        <v>27</v>
      </c>
      <c r="I229" s="106"/>
      <c r="J229" s="103" t="s">
        <v>1269</v>
      </c>
      <c r="K229" s="97" t="str">
        <f t="shared" si="9"/>
        <v>20CN</v>
      </c>
      <c r="L229" s="110"/>
      <c r="M229" s="100"/>
    </row>
    <row r="230" spans="1:13" ht="17" x14ac:dyDescent="0.2">
      <c r="A230" s="17">
        <v>227</v>
      </c>
      <c r="B230" s="95" t="str">
        <f t="shared" si="8"/>
        <v>TK.KM271.2021</v>
      </c>
      <c r="C230" s="96">
        <v>4300738927</v>
      </c>
      <c r="D230" s="103">
        <v>757</v>
      </c>
      <c r="E230" s="111">
        <v>1602</v>
      </c>
      <c r="F230" s="98">
        <v>282485</v>
      </c>
      <c r="G230" s="98"/>
      <c r="H230" s="99" t="s">
        <v>28</v>
      </c>
      <c r="I230" s="106"/>
      <c r="J230" s="103" t="s">
        <v>1269</v>
      </c>
      <c r="K230" s="97" t="str">
        <f t="shared" si="9"/>
        <v>21CN</v>
      </c>
      <c r="L230" s="110"/>
      <c r="M230" s="100"/>
    </row>
    <row r="231" spans="1:13" ht="17" x14ac:dyDescent="0.2">
      <c r="A231" s="17">
        <v>228</v>
      </c>
      <c r="B231" s="95" t="str">
        <f t="shared" si="8"/>
        <v>TK.KM272.2018</v>
      </c>
      <c r="C231" s="96" t="s">
        <v>1268</v>
      </c>
      <c r="D231" s="103">
        <v>757</v>
      </c>
      <c r="E231" s="111">
        <v>1602</v>
      </c>
      <c r="F231" s="98">
        <v>52250</v>
      </c>
      <c r="G231" s="98"/>
      <c r="H231" s="99" t="s">
        <v>25</v>
      </c>
      <c r="I231" s="106"/>
      <c r="J231" s="103" t="s">
        <v>1262</v>
      </c>
      <c r="K231" s="97" t="str">
        <f t="shared" si="9"/>
        <v>18CN</v>
      </c>
      <c r="L231" s="110"/>
      <c r="M231" s="100"/>
    </row>
    <row r="232" spans="1:13" ht="17" x14ac:dyDescent="0.2">
      <c r="A232" s="17">
        <v>229</v>
      </c>
      <c r="B232" s="95" t="str">
        <f t="shared" si="8"/>
        <v>TK.KM272.2019</v>
      </c>
      <c r="C232" s="96" t="s">
        <v>1268</v>
      </c>
      <c r="D232" s="103">
        <v>757</v>
      </c>
      <c r="E232" s="111">
        <v>1602</v>
      </c>
      <c r="F232" s="98">
        <v>125400</v>
      </c>
      <c r="G232" s="98"/>
      <c r="H232" s="99" t="s">
        <v>26</v>
      </c>
      <c r="I232" s="106"/>
      <c r="J232" s="103" t="s">
        <v>1262</v>
      </c>
      <c r="K232" s="97" t="str">
        <f t="shared" si="9"/>
        <v>19CN</v>
      </c>
      <c r="L232" s="110"/>
      <c r="M232" s="100"/>
    </row>
    <row r="233" spans="1:13" ht="17" x14ac:dyDescent="0.2">
      <c r="A233" s="17">
        <v>230</v>
      </c>
      <c r="B233" s="95" t="str">
        <f t="shared" si="8"/>
        <v>TK.KM272.2020</v>
      </c>
      <c r="C233" s="96" t="s">
        <v>1268</v>
      </c>
      <c r="D233" s="103">
        <v>757</v>
      </c>
      <c r="E233" s="111">
        <v>1602</v>
      </c>
      <c r="F233" s="98">
        <v>125400</v>
      </c>
      <c r="G233" s="98"/>
      <c r="H233" s="99" t="s">
        <v>27</v>
      </c>
      <c r="I233" s="106"/>
      <c r="J233" s="103" t="s">
        <v>1262</v>
      </c>
      <c r="K233" s="97" t="str">
        <f t="shared" si="9"/>
        <v>20CN</v>
      </c>
      <c r="L233" s="110"/>
      <c r="M233" s="100"/>
    </row>
    <row r="234" spans="1:13" ht="17" x14ac:dyDescent="0.2">
      <c r="A234" s="17">
        <v>231</v>
      </c>
      <c r="B234" s="95" t="str">
        <f t="shared" si="8"/>
        <v>TK.KM272.2021</v>
      </c>
      <c r="C234" s="96" t="s">
        <v>1268</v>
      </c>
      <c r="D234" s="103">
        <v>757</v>
      </c>
      <c r="E234" s="111">
        <v>1602</v>
      </c>
      <c r="F234" s="98">
        <v>125400</v>
      </c>
      <c r="G234" s="98"/>
      <c r="H234" s="99" t="s">
        <v>28</v>
      </c>
      <c r="I234" s="106"/>
      <c r="J234" s="103" t="s">
        <v>1262</v>
      </c>
      <c r="K234" s="97" t="str">
        <f t="shared" si="9"/>
        <v>21CN</v>
      </c>
      <c r="L234" s="110"/>
      <c r="M234" s="100"/>
    </row>
    <row r="235" spans="1:13" ht="17" x14ac:dyDescent="0.2">
      <c r="A235" s="17">
        <v>232</v>
      </c>
      <c r="B235" s="95" t="str">
        <f t="shared" si="8"/>
        <v>TK.KM273.2024</v>
      </c>
      <c r="C235" s="96">
        <v>8075034402</v>
      </c>
      <c r="D235" s="103">
        <v>757</v>
      </c>
      <c r="E235" s="111">
        <v>1602</v>
      </c>
      <c r="F235" s="98">
        <v>0</v>
      </c>
      <c r="G235" s="98"/>
      <c r="H235" s="99" t="s">
        <v>821</v>
      </c>
      <c r="I235" s="106"/>
      <c r="J235" s="103" t="s">
        <v>1263</v>
      </c>
      <c r="K235" s="97" t="str">
        <f t="shared" si="9"/>
        <v>24CN</v>
      </c>
      <c r="L235" s="110"/>
      <c r="M235" s="100"/>
    </row>
    <row r="236" spans="1:13" ht="17" x14ac:dyDescent="0.2">
      <c r="A236" s="17">
        <v>233</v>
      </c>
      <c r="B236" s="95" t="str">
        <f t="shared" si="8"/>
        <v>TK.KM274.2016</v>
      </c>
      <c r="C236" s="96">
        <v>8178575795</v>
      </c>
      <c r="D236" s="103">
        <v>757</v>
      </c>
      <c r="E236" s="111">
        <v>1602</v>
      </c>
      <c r="F236" s="98">
        <v>0</v>
      </c>
      <c r="G236" s="98"/>
      <c r="H236" s="99" t="s">
        <v>14</v>
      </c>
      <c r="I236" s="106"/>
      <c r="J236" s="103" t="s">
        <v>1264</v>
      </c>
      <c r="K236" s="97" t="str">
        <f t="shared" si="9"/>
        <v>16CN</v>
      </c>
      <c r="L236" s="110"/>
      <c r="M236" s="100"/>
    </row>
    <row r="237" spans="1:13" ht="17" x14ac:dyDescent="0.2">
      <c r="A237" s="17">
        <v>234</v>
      </c>
      <c r="B237" s="95" t="str">
        <f t="shared" si="8"/>
        <v>TK.KM274.2017</v>
      </c>
      <c r="C237" s="96">
        <v>8178575795</v>
      </c>
      <c r="D237" s="103">
        <v>757</v>
      </c>
      <c r="E237" s="111">
        <v>1602</v>
      </c>
      <c r="F237" s="98">
        <v>257774</v>
      </c>
      <c r="G237" s="98"/>
      <c r="H237" s="99" t="s">
        <v>24</v>
      </c>
      <c r="I237" s="106"/>
      <c r="J237" s="103" t="s">
        <v>1264</v>
      </c>
      <c r="K237" s="97" t="str">
        <f t="shared" si="9"/>
        <v>17CN</v>
      </c>
      <c r="L237" s="110"/>
      <c r="M237" s="100"/>
    </row>
    <row r="238" spans="1:13" ht="17" x14ac:dyDescent="0.2">
      <c r="A238" s="17">
        <v>235</v>
      </c>
      <c r="B238" s="95" t="str">
        <f t="shared" si="8"/>
        <v>TK.KM274.2018</v>
      </c>
      <c r="C238" s="96">
        <v>8178575795</v>
      </c>
      <c r="D238" s="103">
        <v>757</v>
      </c>
      <c r="E238" s="111">
        <v>1602</v>
      </c>
      <c r="F238" s="98">
        <v>257774</v>
      </c>
      <c r="G238" s="98"/>
      <c r="H238" s="99" t="s">
        <v>25</v>
      </c>
      <c r="I238" s="106"/>
      <c r="J238" s="103" t="s">
        <v>1264</v>
      </c>
      <c r="K238" s="97" t="str">
        <f t="shared" si="9"/>
        <v>18CN</v>
      </c>
      <c r="L238" s="110"/>
      <c r="M238" s="100"/>
    </row>
    <row r="239" spans="1:13" ht="17" x14ac:dyDescent="0.2">
      <c r="A239" s="17">
        <v>236</v>
      </c>
      <c r="B239" s="95" t="str">
        <f t="shared" si="8"/>
        <v>TK.KM274.2019</v>
      </c>
      <c r="C239" s="96">
        <v>8178575795</v>
      </c>
      <c r="D239" s="103">
        <v>757</v>
      </c>
      <c r="E239" s="111">
        <v>1602</v>
      </c>
      <c r="F239" s="98">
        <v>257774</v>
      </c>
      <c r="G239" s="98"/>
      <c r="H239" s="99" t="s">
        <v>26</v>
      </c>
      <c r="I239" s="106"/>
      <c r="J239" s="103" t="s">
        <v>1264</v>
      </c>
      <c r="K239" s="97" t="str">
        <f t="shared" si="9"/>
        <v>19CN</v>
      </c>
      <c r="L239" s="110"/>
      <c r="M239" s="100"/>
    </row>
    <row r="240" spans="1:13" ht="17" x14ac:dyDescent="0.2">
      <c r="A240" s="17">
        <v>237</v>
      </c>
      <c r="B240" s="95" t="str">
        <f t="shared" si="8"/>
        <v>TK.KM274.2020</v>
      </c>
      <c r="C240" s="96">
        <v>8178575795</v>
      </c>
      <c r="D240" s="103">
        <v>757</v>
      </c>
      <c r="E240" s="111">
        <v>1602</v>
      </c>
      <c r="F240" s="98">
        <v>257774</v>
      </c>
      <c r="G240" s="98"/>
      <c r="H240" s="99" t="s">
        <v>27</v>
      </c>
      <c r="I240" s="106"/>
      <c r="J240" s="103" t="s">
        <v>1264</v>
      </c>
      <c r="K240" s="97" t="str">
        <f t="shared" si="9"/>
        <v>20CN</v>
      </c>
      <c r="L240" s="110"/>
      <c r="M240" s="100"/>
    </row>
    <row r="241" spans="1:13" ht="17" x14ac:dyDescent="0.2">
      <c r="A241" s="17">
        <v>238</v>
      </c>
      <c r="B241" s="95" t="str">
        <f t="shared" si="8"/>
        <v>TK.KM274.2021</v>
      </c>
      <c r="C241" s="96">
        <v>8178575795</v>
      </c>
      <c r="D241" s="103">
        <v>757</v>
      </c>
      <c r="E241" s="111">
        <v>1602</v>
      </c>
      <c r="F241" s="98">
        <v>257774</v>
      </c>
      <c r="G241" s="98"/>
      <c r="H241" s="99" t="s">
        <v>28</v>
      </c>
      <c r="I241" s="106"/>
      <c r="J241" s="103" t="s">
        <v>1264</v>
      </c>
      <c r="K241" s="97" t="str">
        <f t="shared" si="9"/>
        <v>21CN</v>
      </c>
      <c r="L241" s="110"/>
      <c r="M241" s="100"/>
    </row>
    <row r="242" spans="1:13" ht="17" x14ac:dyDescent="0.2">
      <c r="A242" s="17">
        <v>239</v>
      </c>
      <c r="B242" s="95" t="str">
        <f t="shared" si="8"/>
        <v>TK.KM275.2023</v>
      </c>
      <c r="C242" s="96">
        <v>8078306252</v>
      </c>
      <c r="D242" s="103">
        <v>757</v>
      </c>
      <c r="E242" s="111">
        <v>1602</v>
      </c>
      <c r="F242" s="98">
        <v>-31073</v>
      </c>
      <c r="G242" s="98"/>
      <c r="H242" s="99" t="s">
        <v>30</v>
      </c>
      <c r="I242" s="106"/>
      <c r="J242" s="103" t="s">
        <v>1265</v>
      </c>
      <c r="K242" s="97" t="str">
        <f t="shared" si="9"/>
        <v>23CN</v>
      </c>
      <c r="L242" s="110"/>
      <c r="M242" s="100"/>
    </row>
    <row r="243" spans="1:13" ht="17" x14ac:dyDescent="0.2">
      <c r="A243" s="17">
        <v>240</v>
      </c>
      <c r="B243" s="95" t="str">
        <f t="shared" si="8"/>
        <v>TK.KM276.2024</v>
      </c>
      <c r="C243" s="96">
        <v>8017690807</v>
      </c>
      <c r="D243" s="103">
        <v>757</v>
      </c>
      <c r="E243" s="111">
        <v>1602</v>
      </c>
      <c r="F243" s="98">
        <v>0</v>
      </c>
      <c r="G243" s="98"/>
      <c r="H243" s="99" t="s">
        <v>821</v>
      </c>
      <c r="I243" s="106"/>
      <c r="J243" s="103" t="s">
        <v>1266</v>
      </c>
      <c r="K243" s="97" t="str">
        <f t="shared" si="9"/>
        <v>24CN</v>
      </c>
      <c r="L243" s="110"/>
      <c r="M243" s="100"/>
    </row>
    <row r="244" spans="1:13" ht="17" x14ac:dyDescent="0.2">
      <c r="A244" s="17">
        <v>241</v>
      </c>
      <c r="B244" s="95" t="str">
        <f t="shared" si="8"/>
        <v>TK.KM277.2021</v>
      </c>
      <c r="C244" s="96">
        <v>8251727405</v>
      </c>
      <c r="D244" s="103">
        <v>757</v>
      </c>
      <c r="E244" s="111">
        <v>1602</v>
      </c>
      <c r="F244" s="98">
        <v>288944</v>
      </c>
      <c r="G244" s="98"/>
      <c r="H244" s="99" t="s">
        <v>28</v>
      </c>
      <c r="I244" s="106"/>
      <c r="J244" s="103" t="s">
        <v>1267</v>
      </c>
      <c r="K244" s="97" t="str">
        <f t="shared" si="9"/>
        <v>21CN</v>
      </c>
      <c r="L244" s="110"/>
      <c r="M244" s="100"/>
    </row>
    <row r="245" spans="1:13" s="41" customFormat="1" ht="17" x14ac:dyDescent="0.2">
      <c r="A245" s="116">
        <v>242</v>
      </c>
      <c r="B245" s="126" t="str">
        <f t="shared" si="8"/>
        <v>TK.KM278.2018</v>
      </c>
      <c r="C245" s="118">
        <v>8507234144</v>
      </c>
      <c r="D245" s="119">
        <v>757</v>
      </c>
      <c r="E245" s="120">
        <v>1602</v>
      </c>
      <c r="F245" s="121">
        <v>120528</v>
      </c>
      <c r="G245" s="121"/>
      <c r="H245" s="122" t="s">
        <v>25</v>
      </c>
      <c r="I245" s="121" t="s">
        <v>1397</v>
      </c>
      <c r="J245" s="119" t="s">
        <v>1398</v>
      </c>
      <c r="K245" s="124" t="str">
        <f t="shared" si="9"/>
        <v>18CN</v>
      </c>
      <c r="L245" s="110"/>
      <c r="M245" s="125"/>
    </row>
    <row r="246" spans="1:13" ht="17" x14ac:dyDescent="0.2">
      <c r="A246" s="17">
        <v>243</v>
      </c>
      <c r="B246" s="95" t="str">
        <f t="shared" si="8"/>
        <v>TK.KM278.2019</v>
      </c>
      <c r="C246" s="96">
        <v>8507234144</v>
      </c>
      <c r="D246" s="103">
        <v>757</v>
      </c>
      <c r="E246" s="111">
        <v>1602</v>
      </c>
      <c r="F246" s="98">
        <v>160704</v>
      </c>
      <c r="G246" s="98"/>
      <c r="H246" s="99" t="s">
        <v>26</v>
      </c>
      <c r="I246" s="98" t="s">
        <v>1397</v>
      </c>
      <c r="J246" s="103" t="s">
        <v>1398</v>
      </c>
      <c r="K246" s="97" t="str">
        <f t="shared" si="9"/>
        <v>19CN</v>
      </c>
      <c r="L246" s="110"/>
      <c r="M246" s="100"/>
    </row>
    <row r="247" spans="1:13" ht="17" x14ac:dyDescent="0.2">
      <c r="A247" s="17">
        <v>244</v>
      </c>
      <c r="B247" s="95" t="str">
        <f t="shared" si="8"/>
        <v>TK.KM278.2020</v>
      </c>
      <c r="C247" s="96">
        <v>8507234144</v>
      </c>
      <c r="D247" s="103">
        <v>757</v>
      </c>
      <c r="E247" s="111">
        <v>1602</v>
      </c>
      <c r="F247" s="98">
        <v>160704</v>
      </c>
      <c r="G247" s="98"/>
      <c r="H247" s="99" t="s">
        <v>27</v>
      </c>
      <c r="I247" s="98" t="s">
        <v>1397</v>
      </c>
      <c r="J247" s="103" t="s">
        <v>1398</v>
      </c>
      <c r="K247" s="97" t="str">
        <f t="shared" si="9"/>
        <v>20CN</v>
      </c>
      <c r="L247" s="110"/>
      <c r="M247" s="100"/>
    </row>
    <row r="248" spans="1:13" ht="17" x14ac:dyDescent="0.2">
      <c r="A248" s="17">
        <v>245</v>
      </c>
      <c r="B248" s="95" t="str">
        <f t="shared" si="8"/>
        <v>TK.KM278.2021</v>
      </c>
      <c r="C248" s="96">
        <v>8507234144</v>
      </c>
      <c r="D248" s="103">
        <v>757</v>
      </c>
      <c r="E248" s="111">
        <v>1602</v>
      </c>
      <c r="F248" s="98">
        <v>160704</v>
      </c>
      <c r="G248" s="98"/>
      <c r="H248" s="99" t="s">
        <v>28</v>
      </c>
      <c r="I248" s="98" t="s">
        <v>1397</v>
      </c>
      <c r="J248" s="103" t="s">
        <v>1398</v>
      </c>
      <c r="K248" s="97" t="str">
        <f t="shared" si="9"/>
        <v>21CN</v>
      </c>
      <c r="L248" s="110"/>
      <c r="M248" s="100"/>
    </row>
    <row r="249" spans="1:13" ht="17" x14ac:dyDescent="0.2">
      <c r="A249" s="17">
        <v>246</v>
      </c>
      <c r="B249" s="95" t="str">
        <f t="shared" ref="B249:B312" si="10">"TK.KM"&amp;IF(AND(C249=C248,J249=J248),MID(B248,6,3),MID(B248,6,3)+1)&amp;"."&amp;RIGHT(H249,4)</f>
        <v>TK.KM279.2019</v>
      </c>
      <c r="C249" s="96">
        <v>8071177343</v>
      </c>
      <c r="D249" s="103">
        <v>757</v>
      </c>
      <c r="E249" s="111">
        <v>1602</v>
      </c>
      <c r="F249" s="98">
        <v>51637.5</v>
      </c>
      <c r="G249" s="98"/>
      <c r="H249" s="99" t="s">
        <v>26</v>
      </c>
      <c r="I249" s="98" t="s">
        <v>1399</v>
      </c>
      <c r="J249" s="103" t="s">
        <v>1400</v>
      </c>
      <c r="K249" s="97" t="str">
        <f t="shared" si="9"/>
        <v>19CN</v>
      </c>
      <c r="L249" s="110"/>
      <c r="M249" s="100"/>
    </row>
    <row r="250" spans="1:13" ht="17" x14ac:dyDescent="0.2">
      <c r="A250" s="17">
        <v>247</v>
      </c>
      <c r="B250" s="95" t="str">
        <f t="shared" si="10"/>
        <v>TK.KM279.2020</v>
      </c>
      <c r="C250" s="96">
        <v>8071177343</v>
      </c>
      <c r="D250" s="103">
        <v>757</v>
      </c>
      <c r="E250" s="111">
        <v>1602</v>
      </c>
      <c r="F250" s="98">
        <v>68850</v>
      </c>
      <c r="G250" s="98"/>
      <c r="H250" s="99" t="s">
        <v>27</v>
      </c>
      <c r="I250" s="98" t="s">
        <v>1399</v>
      </c>
      <c r="J250" s="103" t="s">
        <v>1400</v>
      </c>
      <c r="K250" s="97" t="str">
        <f t="shared" si="9"/>
        <v>20CN</v>
      </c>
      <c r="L250" s="110"/>
      <c r="M250" s="100"/>
    </row>
    <row r="251" spans="1:13" ht="17" x14ac:dyDescent="0.2">
      <c r="A251" s="17">
        <v>248</v>
      </c>
      <c r="B251" s="95" t="str">
        <f t="shared" si="10"/>
        <v>TK.KM279.2021</v>
      </c>
      <c r="C251" s="96">
        <v>8071177343</v>
      </c>
      <c r="D251" s="103">
        <v>757</v>
      </c>
      <c r="E251" s="111">
        <v>1602</v>
      </c>
      <c r="F251" s="98">
        <v>68850</v>
      </c>
      <c r="G251" s="98"/>
      <c r="H251" s="99" t="s">
        <v>28</v>
      </c>
      <c r="I251" s="98" t="s">
        <v>1399</v>
      </c>
      <c r="J251" s="103" t="s">
        <v>1400</v>
      </c>
      <c r="K251" s="97" t="str">
        <f t="shared" si="9"/>
        <v>21CN</v>
      </c>
      <c r="L251" s="110"/>
      <c r="M251" s="100"/>
    </row>
    <row r="252" spans="1:13" ht="17" x14ac:dyDescent="0.2">
      <c r="A252" s="17">
        <v>249</v>
      </c>
      <c r="B252" s="95" t="str">
        <f t="shared" si="10"/>
        <v>TK.KM280.2023</v>
      </c>
      <c r="C252" s="96">
        <v>8180519967</v>
      </c>
      <c r="D252" s="103">
        <v>757</v>
      </c>
      <c r="E252" s="111">
        <v>1602</v>
      </c>
      <c r="F252" s="98">
        <v>-493200</v>
      </c>
      <c r="G252" s="98"/>
      <c r="H252" s="99" t="s">
        <v>30</v>
      </c>
      <c r="I252" s="98" t="s">
        <v>1401</v>
      </c>
      <c r="J252" s="103" t="s">
        <v>1402</v>
      </c>
      <c r="K252" s="97" t="str">
        <f t="shared" si="9"/>
        <v>23CN</v>
      </c>
      <c r="L252" s="110"/>
      <c r="M252" s="100"/>
    </row>
    <row r="253" spans="1:13" ht="17" x14ac:dyDescent="0.2">
      <c r="A253" s="17">
        <v>250</v>
      </c>
      <c r="B253" s="95" t="str">
        <f t="shared" si="10"/>
        <v>TK.KM281.2021</v>
      </c>
      <c r="C253" s="96">
        <v>8194485443</v>
      </c>
      <c r="D253" s="103">
        <v>757</v>
      </c>
      <c r="E253" s="111">
        <v>1602</v>
      </c>
      <c r="F253" s="98">
        <v>289980</v>
      </c>
      <c r="G253" s="98"/>
      <c r="H253" s="99" t="s">
        <v>28</v>
      </c>
      <c r="I253" s="98" t="s">
        <v>1403</v>
      </c>
      <c r="J253" s="103" t="s">
        <v>1404</v>
      </c>
      <c r="K253" s="97" t="str">
        <f t="shared" si="9"/>
        <v>21CN</v>
      </c>
      <c r="L253" s="110"/>
      <c r="M253" s="100"/>
    </row>
    <row r="254" spans="1:13" ht="17" x14ac:dyDescent="0.2">
      <c r="A254" s="17">
        <v>251</v>
      </c>
      <c r="B254" s="95" t="str">
        <f t="shared" si="10"/>
        <v>TK.KM282.2018</v>
      </c>
      <c r="C254" s="96">
        <v>8180193514</v>
      </c>
      <c r="D254" s="103">
        <v>757</v>
      </c>
      <c r="E254" s="111">
        <v>1602</v>
      </c>
      <c r="F254" s="98">
        <v>92400</v>
      </c>
      <c r="G254" s="98"/>
      <c r="H254" s="99" t="s">
        <v>25</v>
      </c>
      <c r="I254" s="98" t="s">
        <v>1405</v>
      </c>
      <c r="J254" s="103" t="s">
        <v>1406</v>
      </c>
      <c r="K254" s="97" t="str">
        <f t="shared" si="9"/>
        <v>18CN</v>
      </c>
      <c r="L254" s="110"/>
      <c r="M254" s="100"/>
    </row>
    <row r="255" spans="1:13" ht="17" x14ac:dyDescent="0.2">
      <c r="A255" s="17">
        <v>252</v>
      </c>
      <c r="B255" s="95" t="str">
        <f t="shared" si="10"/>
        <v>TK.KM282.2019</v>
      </c>
      <c r="C255" s="96">
        <v>8180193514</v>
      </c>
      <c r="D255" s="103">
        <v>757</v>
      </c>
      <c r="E255" s="111">
        <v>1602</v>
      </c>
      <c r="F255" s="98">
        <v>138600</v>
      </c>
      <c r="G255" s="98"/>
      <c r="H255" s="99" t="s">
        <v>26</v>
      </c>
      <c r="I255" s="98" t="s">
        <v>1405</v>
      </c>
      <c r="J255" s="103" t="s">
        <v>1406</v>
      </c>
      <c r="K255" s="97" t="str">
        <f t="shared" si="9"/>
        <v>19CN</v>
      </c>
      <c r="L255" s="110"/>
      <c r="M255" s="100"/>
    </row>
    <row r="256" spans="1:13" ht="17" x14ac:dyDescent="0.2">
      <c r="A256" s="17">
        <v>253</v>
      </c>
      <c r="B256" s="95" t="str">
        <f t="shared" si="10"/>
        <v>TK.KM282.2020</v>
      </c>
      <c r="C256" s="96">
        <v>8180193514</v>
      </c>
      <c r="D256" s="103">
        <v>757</v>
      </c>
      <c r="E256" s="111">
        <v>1602</v>
      </c>
      <c r="F256" s="98">
        <v>138600</v>
      </c>
      <c r="G256" s="98"/>
      <c r="H256" s="99" t="s">
        <v>27</v>
      </c>
      <c r="I256" s="98" t="s">
        <v>1405</v>
      </c>
      <c r="J256" s="103" t="s">
        <v>1406</v>
      </c>
      <c r="K256" s="97" t="str">
        <f t="shared" si="9"/>
        <v>20CN</v>
      </c>
      <c r="L256" s="110"/>
      <c r="M256" s="100"/>
    </row>
    <row r="257" spans="1:13" ht="17" x14ac:dyDescent="0.2">
      <c r="A257" s="17">
        <v>254</v>
      </c>
      <c r="B257" s="95" t="str">
        <f t="shared" si="10"/>
        <v>TK.KM282.2021</v>
      </c>
      <c r="C257" s="96">
        <v>8180193514</v>
      </c>
      <c r="D257" s="103">
        <v>757</v>
      </c>
      <c r="E257" s="111">
        <v>1602</v>
      </c>
      <c r="F257" s="98">
        <v>138600</v>
      </c>
      <c r="G257" s="98"/>
      <c r="H257" s="99" t="s">
        <v>28</v>
      </c>
      <c r="I257" s="98" t="s">
        <v>1405</v>
      </c>
      <c r="J257" s="103" t="s">
        <v>1406</v>
      </c>
      <c r="K257" s="97" t="str">
        <f t="shared" si="9"/>
        <v>21CN</v>
      </c>
      <c r="L257" s="110"/>
      <c r="M257" s="100"/>
    </row>
    <row r="258" spans="1:13" ht="17" x14ac:dyDescent="0.2">
      <c r="A258" s="17">
        <v>255</v>
      </c>
      <c r="B258" s="95" t="str">
        <f t="shared" si="10"/>
        <v>TK.KM283.2022</v>
      </c>
      <c r="C258" s="96">
        <v>8436311174</v>
      </c>
      <c r="D258" s="103">
        <v>757</v>
      </c>
      <c r="E258" s="111">
        <v>1602</v>
      </c>
      <c r="F258" s="98">
        <v>-2560058</v>
      </c>
      <c r="G258" s="98"/>
      <c r="H258" s="99" t="s">
        <v>29</v>
      </c>
      <c r="I258" s="98" t="s">
        <v>1407</v>
      </c>
      <c r="J258" s="103" t="s">
        <v>1408</v>
      </c>
      <c r="K258" s="97" t="str">
        <f t="shared" si="9"/>
        <v>22CN</v>
      </c>
      <c r="L258" s="110"/>
      <c r="M258" s="100"/>
    </row>
    <row r="259" spans="1:13" ht="17" x14ac:dyDescent="0.2">
      <c r="A259" s="17">
        <v>256</v>
      </c>
      <c r="B259" s="95" t="str">
        <f t="shared" si="10"/>
        <v>TK.KM284.2021</v>
      </c>
      <c r="C259" s="96">
        <v>8348838187</v>
      </c>
      <c r="D259" s="103">
        <v>757</v>
      </c>
      <c r="E259" s="111">
        <v>1602</v>
      </c>
      <c r="F259" s="98">
        <v>45584</v>
      </c>
      <c r="G259" s="98"/>
      <c r="H259" s="99" t="s">
        <v>28</v>
      </c>
      <c r="I259" s="98" t="s">
        <v>1409</v>
      </c>
      <c r="J259" s="103" t="s">
        <v>1410</v>
      </c>
      <c r="K259" s="97" t="str">
        <f t="shared" si="9"/>
        <v>21CN</v>
      </c>
      <c r="L259" s="110"/>
      <c r="M259" s="100"/>
    </row>
    <row r="260" spans="1:13" ht="17" x14ac:dyDescent="0.2">
      <c r="A260" s="17">
        <v>257</v>
      </c>
      <c r="B260" s="95" t="str">
        <f t="shared" si="10"/>
        <v>TK.KM285.2017</v>
      </c>
      <c r="C260" s="96">
        <v>8150654077</v>
      </c>
      <c r="D260" s="103">
        <v>757</v>
      </c>
      <c r="E260" s="111">
        <v>1602</v>
      </c>
      <c r="F260" s="98">
        <v>36000</v>
      </c>
      <c r="G260" s="98"/>
      <c r="H260" s="99" t="s">
        <v>24</v>
      </c>
      <c r="I260" s="98" t="s">
        <v>1411</v>
      </c>
      <c r="J260" s="103" t="s">
        <v>1412</v>
      </c>
      <c r="K260" s="97" t="str">
        <f t="shared" si="9"/>
        <v>17CN</v>
      </c>
      <c r="L260" s="110"/>
      <c r="M260" s="100"/>
    </row>
    <row r="261" spans="1:13" ht="17" x14ac:dyDescent="0.2">
      <c r="A261" s="17">
        <v>258</v>
      </c>
      <c r="B261" s="95" t="str">
        <f t="shared" si="10"/>
        <v>TK.KM285.2018</v>
      </c>
      <c r="C261" s="96">
        <v>8150654077</v>
      </c>
      <c r="D261" s="103">
        <v>757</v>
      </c>
      <c r="E261" s="111">
        <v>1602</v>
      </c>
      <c r="F261" s="98">
        <v>86400</v>
      </c>
      <c r="G261" s="98"/>
      <c r="H261" s="99" t="s">
        <v>25</v>
      </c>
      <c r="I261" s="98" t="s">
        <v>1411</v>
      </c>
      <c r="J261" s="103" t="s">
        <v>1412</v>
      </c>
      <c r="K261" s="97" t="str">
        <f t="shared" si="9"/>
        <v>18CN</v>
      </c>
      <c r="L261" s="110"/>
      <c r="M261" s="100"/>
    </row>
    <row r="262" spans="1:13" ht="17" x14ac:dyDescent="0.2">
      <c r="A262" s="17">
        <v>259</v>
      </c>
      <c r="B262" s="95" t="str">
        <f t="shared" si="10"/>
        <v>TK.KM285.2019</v>
      </c>
      <c r="C262" s="96">
        <v>8150654077</v>
      </c>
      <c r="D262" s="103">
        <v>757</v>
      </c>
      <c r="E262" s="111">
        <v>1602</v>
      </c>
      <c r="F262" s="98">
        <v>86400</v>
      </c>
      <c r="G262" s="98"/>
      <c r="H262" s="99" t="s">
        <v>26</v>
      </c>
      <c r="I262" s="98" t="s">
        <v>1411</v>
      </c>
      <c r="J262" s="103" t="s">
        <v>1412</v>
      </c>
      <c r="K262" s="97" t="str">
        <f t="shared" si="9"/>
        <v>19CN</v>
      </c>
      <c r="L262" s="110"/>
      <c r="M262" s="100"/>
    </row>
    <row r="263" spans="1:13" ht="17" x14ac:dyDescent="0.2">
      <c r="A263" s="17">
        <v>260</v>
      </c>
      <c r="B263" s="95" t="str">
        <f t="shared" si="10"/>
        <v>TK.KM285.2020</v>
      </c>
      <c r="C263" s="96">
        <v>8150654077</v>
      </c>
      <c r="D263" s="103">
        <v>757</v>
      </c>
      <c r="E263" s="111">
        <v>1602</v>
      </c>
      <c r="F263" s="98">
        <v>86400</v>
      </c>
      <c r="G263" s="98"/>
      <c r="H263" s="99" t="s">
        <v>27</v>
      </c>
      <c r="I263" s="98" t="s">
        <v>1411</v>
      </c>
      <c r="J263" s="103" t="s">
        <v>1412</v>
      </c>
      <c r="K263" s="97" t="str">
        <f t="shared" si="9"/>
        <v>20CN</v>
      </c>
      <c r="L263" s="110"/>
      <c r="M263" s="100"/>
    </row>
    <row r="264" spans="1:13" ht="17" x14ac:dyDescent="0.2">
      <c r="A264" s="17">
        <v>261</v>
      </c>
      <c r="B264" s="95" t="str">
        <f t="shared" si="10"/>
        <v>TK.KM285.2021</v>
      </c>
      <c r="C264" s="96">
        <v>8150654077</v>
      </c>
      <c r="D264" s="103">
        <v>757</v>
      </c>
      <c r="E264" s="111">
        <v>1602</v>
      </c>
      <c r="F264" s="98">
        <v>86400</v>
      </c>
      <c r="G264" s="98"/>
      <c r="H264" s="99" t="s">
        <v>28</v>
      </c>
      <c r="I264" s="98" t="s">
        <v>1411</v>
      </c>
      <c r="J264" s="103" t="s">
        <v>1412</v>
      </c>
      <c r="K264" s="97" t="str">
        <f t="shared" si="9"/>
        <v>21CN</v>
      </c>
      <c r="L264" s="110"/>
      <c r="M264" s="100"/>
    </row>
    <row r="265" spans="1:13" ht="17" x14ac:dyDescent="0.2">
      <c r="A265" s="17">
        <v>262</v>
      </c>
      <c r="B265" s="95" t="str">
        <f t="shared" si="10"/>
        <v>TK.KM286.2016</v>
      </c>
      <c r="C265" s="96" t="s">
        <v>1413</v>
      </c>
      <c r="D265" s="103">
        <v>757</v>
      </c>
      <c r="E265" s="111">
        <v>1602</v>
      </c>
      <c r="F265" s="98">
        <v>40000</v>
      </c>
      <c r="G265" s="98"/>
      <c r="H265" s="99" t="s">
        <v>14</v>
      </c>
      <c r="I265" s="98" t="s">
        <v>1414</v>
      </c>
      <c r="J265" s="103" t="s">
        <v>1415</v>
      </c>
      <c r="K265" s="97" t="str">
        <f t="shared" si="9"/>
        <v>16CN</v>
      </c>
      <c r="L265" s="110"/>
      <c r="M265" s="100"/>
    </row>
    <row r="266" spans="1:13" ht="17" x14ac:dyDescent="0.2">
      <c r="A266" s="17">
        <v>263</v>
      </c>
      <c r="B266" s="95" t="str">
        <f t="shared" si="10"/>
        <v>TK.KM286.2017</v>
      </c>
      <c r="C266" s="96" t="s">
        <v>1413</v>
      </c>
      <c r="D266" s="103">
        <v>757</v>
      </c>
      <c r="E266" s="111">
        <v>1602</v>
      </c>
      <c r="F266" s="98">
        <v>352000</v>
      </c>
      <c r="G266" s="98"/>
      <c r="H266" s="99" t="s">
        <v>24</v>
      </c>
      <c r="I266" s="98" t="s">
        <v>1414</v>
      </c>
      <c r="J266" s="103" t="s">
        <v>1415</v>
      </c>
      <c r="K266" s="97" t="str">
        <f t="shared" si="9"/>
        <v>17CN</v>
      </c>
      <c r="L266" s="110"/>
      <c r="M266" s="100"/>
    </row>
    <row r="267" spans="1:13" ht="17" x14ac:dyDescent="0.2">
      <c r="A267" s="17">
        <v>264</v>
      </c>
      <c r="B267" s="95" t="str">
        <f t="shared" si="10"/>
        <v>TK.KM286.2018</v>
      </c>
      <c r="C267" s="96" t="s">
        <v>1413</v>
      </c>
      <c r="D267" s="103">
        <v>757</v>
      </c>
      <c r="E267" s="111">
        <v>1602</v>
      </c>
      <c r="F267" s="98">
        <v>352000</v>
      </c>
      <c r="G267" s="98"/>
      <c r="H267" s="99" t="s">
        <v>25</v>
      </c>
      <c r="I267" s="98" t="s">
        <v>1414</v>
      </c>
      <c r="J267" s="103" t="s">
        <v>1415</v>
      </c>
      <c r="K267" s="97" t="str">
        <f t="shared" si="9"/>
        <v>18CN</v>
      </c>
      <c r="L267" s="110"/>
      <c r="M267" s="100"/>
    </row>
    <row r="268" spans="1:13" ht="17" x14ac:dyDescent="0.2">
      <c r="A268" s="17">
        <v>265</v>
      </c>
      <c r="B268" s="95" t="str">
        <f t="shared" si="10"/>
        <v>TK.KM286.2019</v>
      </c>
      <c r="C268" s="96" t="s">
        <v>1413</v>
      </c>
      <c r="D268" s="103">
        <v>757</v>
      </c>
      <c r="E268" s="111">
        <v>1602</v>
      </c>
      <c r="F268" s="98">
        <v>352000</v>
      </c>
      <c r="G268" s="98"/>
      <c r="H268" s="99" t="s">
        <v>26</v>
      </c>
      <c r="I268" s="98" t="s">
        <v>1414</v>
      </c>
      <c r="J268" s="103" t="s">
        <v>1415</v>
      </c>
      <c r="K268" s="97" t="str">
        <f t="shared" si="9"/>
        <v>19CN</v>
      </c>
      <c r="L268" s="110"/>
      <c r="M268" s="100"/>
    </row>
    <row r="269" spans="1:13" ht="17" x14ac:dyDescent="0.2">
      <c r="A269" s="17">
        <v>266</v>
      </c>
      <c r="B269" s="95" t="str">
        <f t="shared" si="10"/>
        <v>TK.KM286.2020</v>
      </c>
      <c r="C269" s="96" t="s">
        <v>1413</v>
      </c>
      <c r="D269" s="103">
        <v>757</v>
      </c>
      <c r="E269" s="111">
        <v>1602</v>
      </c>
      <c r="F269" s="98">
        <v>352000</v>
      </c>
      <c r="G269" s="98"/>
      <c r="H269" s="99" t="s">
        <v>27</v>
      </c>
      <c r="I269" s="98" t="s">
        <v>1414</v>
      </c>
      <c r="J269" s="103" t="s">
        <v>1415</v>
      </c>
      <c r="K269" s="97" t="str">
        <f t="shared" si="9"/>
        <v>20CN</v>
      </c>
      <c r="L269" s="110"/>
      <c r="M269" s="100"/>
    </row>
    <row r="270" spans="1:13" ht="17" x14ac:dyDescent="0.2">
      <c r="A270" s="17">
        <v>267</v>
      </c>
      <c r="B270" s="95" t="str">
        <f t="shared" si="10"/>
        <v>TK.KM286.2021</v>
      </c>
      <c r="C270" s="96" t="s">
        <v>1413</v>
      </c>
      <c r="D270" s="103">
        <v>757</v>
      </c>
      <c r="E270" s="111">
        <v>1602</v>
      </c>
      <c r="F270" s="98">
        <v>352000</v>
      </c>
      <c r="G270" s="98"/>
      <c r="H270" s="99" t="s">
        <v>28</v>
      </c>
      <c r="I270" s="98" t="s">
        <v>1414</v>
      </c>
      <c r="J270" s="103" t="s">
        <v>1415</v>
      </c>
      <c r="K270" s="97" t="str">
        <f t="shared" si="9"/>
        <v>21CN</v>
      </c>
      <c r="L270" s="110"/>
      <c r="M270" s="100"/>
    </row>
    <row r="271" spans="1:13" s="41" customFormat="1" ht="17" x14ac:dyDescent="0.2">
      <c r="A271" s="116">
        <v>268</v>
      </c>
      <c r="B271" s="126" t="str">
        <f t="shared" si="10"/>
        <v>TK.KM287.2015</v>
      </c>
      <c r="C271" s="118">
        <v>8126487379</v>
      </c>
      <c r="D271" s="119">
        <v>757</v>
      </c>
      <c r="E271" s="120">
        <v>1602</v>
      </c>
      <c r="F271" s="121">
        <v>38192</v>
      </c>
      <c r="G271" s="121"/>
      <c r="H271" s="122" t="s">
        <v>12</v>
      </c>
      <c r="I271" s="123" t="s">
        <v>1526</v>
      </c>
      <c r="J271" s="119" t="s">
        <v>1527</v>
      </c>
      <c r="K271" s="124" t="str">
        <f t="shared" si="9"/>
        <v>15CN</v>
      </c>
      <c r="L271" s="110"/>
      <c r="M271" s="125"/>
    </row>
    <row r="272" spans="1:13" ht="17" x14ac:dyDescent="0.2">
      <c r="A272" s="17">
        <v>269</v>
      </c>
      <c r="B272" s="95" t="str">
        <f t="shared" si="10"/>
        <v>TK.KM287.2016</v>
      </c>
      <c r="C272" s="96">
        <v>8126487379</v>
      </c>
      <c r="D272" s="103">
        <v>757</v>
      </c>
      <c r="E272" s="111">
        <v>1602</v>
      </c>
      <c r="F272" s="98">
        <v>41664</v>
      </c>
      <c r="G272" s="98"/>
      <c r="H272" s="99" t="s">
        <v>14</v>
      </c>
      <c r="I272" s="106" t="s">
        <v>1526</v>
      </c>
      <c r="J272" s="103" t="s">
        <v>1527</v>
      </c>
      <c r="K272" s="97" t="str">
        <f t="shared" si="9"/>
        <v>16CN</v>
      </c>
      <c r="L272" s="110"/>
      <c r="M272" s="100"/>
    </row>
    <row r="273" spans="1:13" ht="17" x14ac:dyDescent="0.2">
      <c r="A273" s="17">
        <v>270</v>
      </c>
      <c r="B273" s="95" t="str">
        <f t="shared" si="10"/>
        <v>TK.KM287.2017</v>
      </c>
      <c r="C273" s="96">
        <v>8126487379</v>
      </c>
      <c r="D273" s="103">
        <v>757</v>
      </c>
      <c r="E273" s="111">
        <v>1602</v>
      </c>
      <c r="F273" s="98">
        <v>22134</v>
      </c>
      <c r="G273" s="98"/>
      <c r="H273" s="99" t="s">
        <v>24</v>
      </c>
      <c r="I273" s="106" t="s">
        <v>1526</v>
      </c>
      <c r="J273" s="103" t="s">
        <v>1527</v>
      </c>
      <c r="K273" s="97" t="str">
        <f t="shared" si="9"/>
        <v>17CN</v>
      </c>
      <c r="L273" s="110"/>
      <c r="M273" s="100"/>
    </row>
    <row r="274" spans="1:13" ht="17" x14ac:dyDescent="0.2">
      <c r="A274" s="17">
        <v>271</v>
      </c>
      <c r="B274" s="95" t="str">
        <f t="shared" si="10"/>
        <v>TK.KM287.2018</v>
      </c>
      <c r="C274" s="96">
        <v>8126487379</v>
      </c>
      <c r="D274" s="103">
        <v>757</v>
      </c>
      <c r="E274" s="111">
        <v>1602</v>
      </c>
      <c r="F274" s="98">
        <v>22134</v>
      </c>
      <c r="G274" s="98"/>
      <c r="H274" s="99" t="s">
        <v>25</v>
      </c>
      <c r="I274" s="106" t="s">
        <v>1526</v>
      </c>
      <c r="J274" s="103" t="s">
        <v>1527</v>
      </c>
      <c r="K274" s="97" t="str">
        <f t="shared" si="9"/>
        <v>18CN</v>
      </c>
      <c r="L274" s="110"/>
      <c r="M274" s="100"/>
    </row>
    <row r="275" spans="1:13" ht="17" x14ac:dyDescent="0.2">
      <c r="A275" s="17">
        <v>272</v>
      </c>
      <c r="B275" s="95" t="str">
        <f t="shared" si="10"/>
        <v>TK.KM287.2019</v>
      </c>
      <c r="C275" s="96">
        <v>8126487379</v>
      </c>
      <c r="D275" s="103">
        <v>757</v>
      </c>
      <c r="E275" s="111">
        <v>1602</v>
      </c>
      <c r="F275" s="98">
        <v>22134</v>
      </c>
      <c r="G275" s="98"/>
      <c r="H275" s="99" t="s">
        <v>26</v>
      </c>
      <c r="I275" s="106" t="s">
        <v>1526</v>
      </c>
      <c r="J275" s="103" t="s">
        <v>1527</v>
      </c>
      <c r="K275" s="97" t="str">
        <f t="shared" si="9"/>
        <v>19CN</v>
      </c>
      <c r="L275" s="110"/>
      <c r="M275" s="100"/>
    </row>
    <row r="276" spans="1:13" ht="17" x14ac:dyDescent="0.2">
      <c r="A276" s="17">
        <v>273</v>
      </c>
      <c r="B276" s="95" t="str">
        <f t="shared" si="10"/>
        <v>TK.KM287.2020</v>
      </c>
      <c r="C276" s="96">
        <v>8126487379</v>
      </c>
      <c r="D276" s="103">
        <v>757</v>
      </c>
      <c r="E276" s="111">
        <v>1602</v>
      </c>
      <c r="F276" s="98">
        <v>22134</v>
      </c>
      <c r="G276" s="98"/>
      <c r="H276" s="99" t="s">
        <v>27</v>
      </c>
      <c r="I276" s="106" t="s">
        <v>1526</v>
      </c>
      <c r="J276" s="103" t="s">
        <v>1527</v>
      </c>
      <c r="K276" s="97" t="str">
        <f t="shared" si="9"/>
        <v>20CN</v>
      </c>
      <c r="L276" s="110"/>
      <c r="M276" s="100"/>
    </row>
    <row r="277" spans="1:13" ht="17" x14ac:dyDescent="0.2">
      <c r="A277" s="17">
        <v>274</v>
      </c>
      <c r="B277" s="95" t="str">
        <f t="shared" si="10"/>
        <v>TK.KM287.2021</v>
      </c>
      <c r="C277" s="96">
        <v>8126487379</v>
      </c>
      <c r="D277" s="103">
        <v>757</v>
      </c>
      <c r="E277" s="111">
        <v>1602</v>
      </c>
      <c r="F277" s="98">
        <v>22134</v>
      </c>
      <c r="G277" s="98"/>
      <c r="H277" s="99" t="s">
        <v>28</v>
      </c>
      <c r="I277" s="106" t="s">
        <v>1526</v>
      </c>
      <c r="J277" s="103" t="s">
        <v>1527</v>
      </c>
      <c r="K277" s="97" t="str">
        <f t="shared" si="9"/>
        <v>21CN</v>
      </c>
      <c r="L277" s="110"/>
      <c r="M277" s="100"/>
    </row>
    <row r="278" spans="1:13" ht="17" x14ac:dyDescent="0.2">
      <c r="A278" s="17">
        <v>275</v>
      </c>
      <c r="B278" s="95" t="str">
        <f t="shared" si="10"/>
        <v>TK.KM288.2020</v>
      </c>
      <c r="C278" s="96">
        <v>8408374687</v>
      </c>
      <c r="D278" s="103">
        <v>757</v>
      </c>
      <c r="E278" s="111">
        <v>1602</v>
      </c>
      <c r="F278" s="98">
        <v>449717</v>
      </c>
      <c r="G278" s="98"/>
      <c r="H278" s="99" t="s">
        <v>27</v>
      </c>
      <c r="I278" s="106" t="s">
        <v>1528</v>
      </c>
      <c r="J278" s="103" t="s">
        <v>1529</v>
      </c>
      <c r="K278" s="97" t="str">
        <f t="shared" ref="K278:K341" si="11">RIGHT(H278,2)&amp;"CN"</f>
        <v>20CN</v>
      </c>
      <c r="L278" s="110"/>
      <c r="M278" s="100"/>
    </row>
    <row r="279" spans="1:13" ht="17" x14ac:dyDescent="0.2">
      <c r="A279" s="17">
        <v>276</v>
      </c>
      <c r="B279" s="95" t="str">
        <f t="shared" si="10"/>
        <v>TK.KM288.2021</v>
      </c>
      <c r="C279" s="96">
        <v>8408374687</v>
      </c>
      <c r="D279" s="103">
        <v>757</v>
      </c>
      <c r="E279" s="111">
        <v>1602</v>
      </c>
      <c r="F279" s="98">
        <v>490600</v>
      </c>
      <c r="G279" s="98"/>
      <c r="H279" s="99" t="s">
        <v>28</v>
      </c>
      <c r="I279" s="106" t="s">
        <v>1528</v>
      </c>
      <c r="J279" s="103" t="s">
        <v>1529</v>
      </c>
      <c r="K279" s="97" t="str">
        <f t="shared" si="11"/>
        <v>21CN</v>
      </c>
      <c r="L279" s="110"/>
      <c r="M279" s="100"/>
    </row>
    <row r="280" spans="1:13" ht="17" x14ac:dyDescent="0.2">
      <c r="A280" s="17">
        <v>277</v>
      </c>
      <c r="B280" s="95" t="str">
        <f t="shared" si="10"/>
        <v>TK.KM289.2019</v>
      </c>
      <c r="C280" s="96" t="s">
        <v>1530</v>
      </c>
      <c r="D280" s="103">
        <v>757</v>
      </c>
      <c r="E280" s="111">
        <v>1602</v>
      </c>
      <c r="F280" s="98">
        <v>376734</v>
      </c>
      <c r="G280" s="98"/>
      <c r="H280" s="99" t="s">
        <v>26</v>
      </c>
      <c r="I280" s="106" t="s">
        <v>1531</v>
      </c>
      <c r="J280" s="103" t="s">
        <v>1532</v>
      </c>
      <c r="K280" s="97" t="str">
        <f t="shared" si="11"/>
        <v>19CN</v>
      </c>
      <c r="L280" s="110"/>
      <c r="M280" s="100"/>
    </row>
    <row r="281" spans="1:13" ht="17" x14ac:dyDescent="0.2">
      <c r="A281" s="17">
        <v>278</v>
      </c>
      <c r="B281" s="95" t="str">
        <f t="shared" si="10"/>
        <v>TK.KM289.2020</v>
      </c>
      <c r="C281" s="96" t="s">
        <v>1530</v>
      </c>
      <c r="D281" s="103">
        <v>757</v>
      </c>
      <c r="E281" s="111">
        <v>1602</v>
      </c>
      <c r="F281" s="98">
        <v>565101</v>
      </c>
      <c r="G281" s="98"/>
      <c r="H281" s="99" t="s">
        <v>27</v>
      </c>
      <c r="I281" s="106" t="s">
        <v>1531</v>
      </c>
      <c r="J281" s="103" t="s">
        <v>1532</v>
      </c>
      <c r="K281" s="97" t="str">
        <f t="shared" si="11"/>
        <v>20CN</v>
      </c>
      <c r="L281" s="110"/>
      <c r="M281" s="100"/>
    </row>
    <row r="282" spans="1:13" ht="17" x14ac:dyDescent="0.2">
      <c r="A282" s="17">
        <v>279</v>
      </c>
      <c r="B282" s="95" t="str">
        <f t="shared" si="10"/>
        <v>TK.KM289.2021</v>
      </c>
      <c r="C282" s="96" t="s">
        <v>1530</v>
      </c>
      <c r="D282" s="103">
        <v>757</v>
      </c>
      <c r="E282" s="111">
        <v>1602</v>
      </c>
      <c r="F282" s="98">
        <v>565101</v>
      </c>
      <c r="G282" s="98"/>
      <c r="H282" s="99" t="s">
        <v>28</v>
      </c>
      <c r="I282" s="106" t="s">
        <v>1531</v>
      </c>
      <c r="J282" s="103" t="s">
        <v>1532</v>
      </c>
      <c r="K282" s="97" t="str">
        <f t="shared" si="11"/>
        <v>21CN</v>
      </c>
      <c r="L282" s="110"/>
      <c r="M282" s="100"/>
    </row>
    <row r="283" spans="1:13" ht="17" x14ac:dyDescent="0.2">
      <c r="A283" s="17">
        <v>280</v>
      </c>
      <c r="B283" s="95" t="str">
        <f t="shared" si="10"/>
        <v>TK.KM290.2018</v>
      </c>
      <c r="C283" s="96" t="s">
        <v>1533</v>
      </c>
      <c r="D283" s="103">
        <v>757</v>
      </c>
      <c r="E283" s="111">
        <v>1602</v>
      </c>
      <c r="F283" s="98">
        <v>79200</v>
      </c>
      <c r="G283" s="98"/>
      <c r="H283" s="99" t="s">
        <v>25</v>
      </c>
      <c r="I283" s="106" t="s">
        <v>1534</v>
      </c>
      <c r="J283" s="103" t="s">
        <v>1535</v>
      </c>
      <c r="K283" s="97" t="str">
        <f t="shared" si="11"/>
        <v>18CN</v>
      </c>
      <c r="L283" s="110"/>
      <c r="M283" s="100"/>
    </row>
    <row r="284" spans="1:13" ht="17" x14ac:dyDescent="0.2">
      <c r="A284" s="17">
        <v>281</v>
      </c>
      <c r="B284" s="95" t="str">
        <f t="shared" si="10"/>
        <v>TK.KM290.2019</v>
      </c>
      <c r="C284" s="96" t="s">
        <v>1533</v>
      </c>
      <c r="D284" s="103">
        <v>757</v>
      </c>
      <c r="E284" s="111">
        <v>1602</v>
      </c>
      <c r="F284" s="98">
        <v>118800</v>
      </c>
      <c r="G284" s="98"/>
      <c r="H284" s="99" t="s">
        <v>26</v>
      </c>
      <c r="I284" s="106" t="s">
        <v>1534</v>
      </c>
      <c r="J284" s="103" t="s">
        <v>1535</v>
      </c>
      <c r="K284" s="97" t="str">
        <f t="shared" si="11"/>
        <v>19CN</v>
      </c>
      <c r="L284" s="110"/>
      <c r="M284" s="100"/>
    </row>
    <row r="285" spans="1:13" ht="17" x14ac:dyDescent="0.2">
      <c r="A285" s="17">
        <v>282</v>
      </c>
      <c r="B285" s="95" t="str">
        <f t="shared" si="10"/>
        <v>TK.KM290.2020</v>
      </c>
      <c r="C285" s="96" t="s">
        <v>1533</v>
      </c>
      <c r="D285" s="103">
        <v>757</v>
      </c>
      <c r="E285" s="111">
        <v>1602</v>
      </c>
      <c r="F285" s="98">
        <v>118800</v>
      </c>
      <c r="G285" s="98"/>
      <c r="H285" s="99" t="s">
        <v>27</v>
      </c>
      <c r="I285" s="106" t="s">
        <v>1534</v>
      </c>
      <c r="J285" s="103" t="s">
        <v>1535</v>
      </c>
      <c r="K285" s="97" t="str">
        <f t="shared" si="11"/>
        <v>20CN</v>
      </c>
      <c r="L285" s="110"/>
      <c r="M285" s="100"/>
    </row>
    <row r="286" spans="1:13" ht="17" x14ac:dyDescent="0.2">
      <c r="A286" s="17">
        <v>283</v>
      </c>
      <c r="B286" s="95" t="str">
        <f t="shared" si="10"/>
        <v>TK.KM290.2021</v>
      </c>
      <c r="C286" s="96" t="s">
        <v>1533</v>
      </c>
      <c r="D286" s="103">
        <v>757</v>
      </c>
      <c r="E286" s="111">
        <v>1602</v>
      </c>
      <c r="F286" s="98">
        <v>118800</v>
      </c>
      <c r="G286" s="98"/>
      <c r="H286" s="99" t="s">
        <v>28</v>
      </c>
      <c r="I286" s="106" t="s">
        <v>1534</v>
      </c>
      <c r="J286" s="103" t="s">
        <v>1535</v>
      </c>
      <c r="K286" s="97" t="str">
        <f t="shared" si="11"/>
        <v>21CN</v>
      </c>
      <c r="L286" s="110"/>
      <c r="M286" s="100"/>
    </row>
    <row r="287" spans="1:13" ht="17" x14ac:dyDescent="0.2">
      <c r="A287" s="17">
        <v>284</v>
      </c>
      <c r="B287" s="95" t="str">
        <f t="shared" si="10"/>
        <v>TK.KM291.2017</v>
      </c>
      <c r="C287" s="96" t="s">
        <v>1533</v>
      </c>
      <c r="D287" s="103">
        <v>757</v>
      </c>
      <c r="E287" s="111">
        <v>1602</v>
      </c>
      <c r="F287" s="98">
        <v>217800</v>
      </c>
      <c r="G287" s="98"/>
      <c r="H287" s="99" t="s">
        <v>24</v>
      </c>
      <c r="I287" s="106" t="s">
        <v>1536</v>
      </c>
      <c r="J287" s="103" t="s">
        <v>1537</v>
      </c>
      <c r="K287" s="97" t="str">
        <f t="shared" si="11"/>
        <v>17CN</v>
      </c>
      <c r="L287" s="110"/>
      <c r="M287" s="100"/>
    </row>
    <row r="288" spans="1:13" ht="17" x14ac:dyDescent="0.2">
      <c r="A288" s="17">
        <v>285</v>
      </c>
      <c r="B288" s="95" t="str">
        <f t="shared" si="10"/>
        <v>TK.KM291.2018</v>
      </c>
      <c r="C288" s="96" t="s">
        <v>1533</v>
      </c>
      <c r="D288" s="103">
        <v>757</v>
      </c>
      <c r="E288" s="111">
        <v>1602</v>
      </c>
      <c r="F288" s="98">
        <v>290400</v>
      </c>
      <c r="G288" s="98"/>
      <c r="H288" s="99" t="s">
        <v>25</v>
      </c>
      <c r="I288" s="106" t="s">
        <v>1536</v>
      </c>
      <c r="J288" s="103" t="s">
        <v>1537</v>
      </c>
      <c r="K288" s="97" t="str">
        <f t="shared" si="11"/>
        <v>18CN</v>
      </c>
      <c r="L288" s="110"/>
      <c r="M288" s="100"/>
    </row>
    <row r="289" spans="1:13" ht="17" x14ac:dyDescent="0.2">
      <c r="A289" s="17">
        <v>286</v>
      </c>
      <c r="B289" s="95" t="str">
        <f t="shared" si="10"/>
        <v>TK.KM291.2019</v>
      </c>
      <c r="C289" s="96" t="s">
        <v>1533</v>
      </c>
      <c r="D289" s="103">
        <v>757</v>
      </c>
      <c r="E289" s="111">
        <v>1602</v>
      </c>
      <c r="F289" s="98">
        <v>290400</v>
      </c>
      <c r="G289" s="98"/>
      <c r="H289" s="99" t="s">
        <v>26</v>
      </c>
      <c r="I289" s="106" t="s">
        <v>1536</v>
      </c>
      <c r="J289" s="103" t="s">
        <v>1537</v>
      </c>
      <c r="K289" s="97" t="str">
        <f t="shared" si="11"/>
        <v>19CN</v>
      </c>
      <c r="L289" s="110"/>
      <c r="M289" s="100"/>
    </row>
    <row r="290" spans="1:13" ht="17" x14ac:dyDescent="0.2">
      <c r="A290" s="17">
        <v>287</v>
      </c>
      <c r="B290" s="95" t="str">
        <f t="shared" si="10"/>
        <v>TK.KM291.2020</v>
      </c>
      <c r="C290" s="96" t="s">
        <v>1533</v>
      </c>
      <c r="D290" s="103">
        <v>757</v>
      </c>
      <c r="E290" s="111">
        <v>1602</v>
      </c>
      <c r="F290" s="98">
        <v>290400</v>
      </c>
      <c r="G290" s="98"/>
      <c r="H290" s="99" t="s">
        <v>27</v>
      </c>
      <c r="I290" s="106" t="s">
        <v>1536</v>
      </c>
      <c r="J290" s="103" t="s">
        <v>1537</v>
      </c>
      <c r="K290" s="97" t="str">
        <f t="shared" si="11"/>
        <v>20CN</v>
      </c>
      <c r="L290" s="110"/>
      <c r="M290" s="100"/>
    </row>
    <row r="291" spans="1:13" ht="17" x14ac:dyDescent="0.2">
      <c r="A291" s="17">
        <v>288</v>
      </c>
      <c r="B291" s="95" t="str">
        <f t="shared" si="10"/>
        <v>TK.KM291.2021</v>
      </c>
      <c r="C291" s="96" t="s">
        <v>1533</v>
      </c>
      <c r="D291" s="103">
        <v>757</v>
      </c>
      <c r="E291" s="111">
        <v>1602</v>
      </c>
      <c r="F291" s="98">
        <v>290400</v>
      </c>
      <c r="G291" s="98"/>
      <c r="H291" s="99" t="s">
        <v>28</v>
      </c>
      <c r="I291" s="106" t="s">
        <v>1536</v>
      </c>
      <c r="J291" s="103" t="s">
        <v>1537</v>
      </c>
      <c r="K291" s="97" t="str">
        <f t="shared" si="11"/>
        <v>21CN</v>
      </c>
      <c r="L291" s="110"/>
      <c r="M291" s="100"/>
    </row>
    <row r="292" spans="1:13" s="41" customFormat="1" ht="17" x14ac:dyDescent="0.2">
      <c r="A292" s="116">
        <v>289</v>
      </c>
      <c r="B292" s="126" t="str">
        <f t="shared" si="10"/>
        <v>TK.KM292.2022</v>
      </c>
      <c r="C292" s="118">
        <v>8420210621</v>
      </c>
      <c r="D292" s="119">
        <v>757</v>
      </c>
      <c r="E292" s="120">
        <v>1602</v>
      </c>
      <c r="F292" s="121">
        <v>-927763</v>
      </c>
      <c r="G292" s="121"/>
      <c r="H292" s="122" t="s">
        <v>29</v>
      </c>
      <c r="I292" s="123" t="s">
        <v>1546</v>
      </c>
      <c r="J292" s="119" t="s">
        <v>1547</v>
      </c>
      <c r="K292" s="124" t="str">
        <f t="shared" si="11"/>
        <v>22CN</v>
      </c>
      <c r="L292" s="110"/>
      <c r="M292" s="125"/>
    </row>
    <row r="293" spans="1:13" ht="17" x14ac:dyDescent="0.2">
      <c r="A293" s="17">
        <v>290</v>
      </c>
      <c r="B293" s="95" t="str">
        <f t="shared" si="10"/>
        <v>TK.KM293.2022</v>
      </c>
      <c r="C293" s="96">
        <v>8428372790</v>
      </c>
      <c r="D293" s="103">
        <v>757</v>
      </c>
      <c r="E293" s="111">
        <v>1602</v>
      </c>
      <c r="F293" s="98">
        <v>-145772</v>
      </c>
      <c r="G293" s="98"/>
      <c r="H293" s="99" t="s">
        <v>29</v>
      </c>
      <c r="I293" s="106" t="s">
        <v>1548</v>
      </c>
      <c r="J293" s="103" t="s">
        <v>1549</v>
      </c>
      <c r="K293" s="97" t="str">
        <f t="shared" si="11"/>
        <v>22CN</v>
      </c>
      <c r="L293" s="110"/>
      <c r="M293" s="100"/>
    </row>
    <row r="294" spans="1:13" s="41" customFormat="1" ht="17" x14ac:dyDescent="0.2">
      <c r="A294" s="116">
        <v>291</v>
      </c>
      <c r="B294" s="126" t="str">
        <f t="shared" si="10"/>
        <v>TK.KM294.2019</v>
      </c>
      <c r="C294" s="118" t="s">
        <v>1634</v>
      </c>
      <c r="D294" s="119"/>
      <c r="E294" s="120"/>
      <c r="F294" s="121">
        <v>171600</v>
      </c>
      <c r="G294" s="121"/>
      <c r="H294" s="122" t="s">
        <v>26</v>
      </c>
      <c r="I294" s="123" t="s">
        <v>1635</v>
      </c>
      <c r="J294" s="119" t="s">
        <v>1636</v>
      </c>
      <c r="K294" s="124" t="str">
        <f t="shared" si="11"/>
        <v>19CN</v>
      </c>
      <c r="L294" s="110"/>
      <c r="M294" s="125"/>
    </row>
    <row r="295" spans="1:13" ht="17" x14ac:dyDescent="0.2">
      <c r="A295" s="17">
        <v>292</v>
      </c>
      <c r="B295" s="95" t="str">
        <f t="shared" si="10"/>
        <v>TK.KM294.2020</v>
      </c>
      <c r="C295" s="96" t="s">
        <v>1634</v>
      </c>
      <c r="D295" s="103"/>
      <c r="E295" s="111"/>
      <c r="F295" s="98">
        <v>171600</v>
      </c>
      <c r="G295" s="98"/>
      <c r="H295" s="99" t="s">
        <v>27</v>
      </c>
      <c r="I295" s="106" t="s">
        <v>1635</v>
      </c>
      <c r="J295" s="103" t="s">
        <v>1636</v>
      </c>
      <c r="K295" s="97" t="str">
        <f t="shared" si="11"/>
        <v>20CN</v>
      </c>
      <c r="L295" s="110"/>
      <c r="M295" s="100"/>
    </row>
    <row r="296" spans="1:13" ht="17" x14ac:dyDescent="0.2">
      <c r="A296" s="17">
        <v>293</v>
      </c>
      <c r="B296" s="95" t="str">
        <f t="shared" si="10"/>
        <v>TK.KM294.2021</v>
      </c>
      <c r="C296" s="96" t="s">
        <v>1634</v>
      </c>
      <c r="D296" s="103"/>
      <c r="E296" s="111"/>
      <c r="F296" s="98">
        <v>171600</v>
      </c>
      <c r="G296" s="98"/>
      <c r="H296" s="99" t="s">
        <v>28</v>
      </c>
      <c r="I296" s="106" t="s">
        <v>1635</v>
      </c>
      <c r="J296" s="103" t="s">
        <v>1636</v>
      </c>
      <c r="K296" s="97" t="str">
        <f t="shared" si="11"/>
        <v>21CN</v>
      </c>
      <c r="L296" s="110"/>
      <c r="M296" s="100"/>
    </row>
    <row r="297" spans="1:13" ht="17" x14ac:dyDescent="0.2">
      <c r="A297" s="17">
        <v>294</v>
      </c>
      <c r="B297" s="95" t="str">
        <f t="shared" si="10"/>
        <v>TK.KM295.</v>
      </c>
      <c r="C297" s="96"/>
      <c r="D297" s="103">
        <v>757</v>
      </c>
      <c r="E297" s="111">
        <v>1602</v>
      </c>
      <c r="F297" s="98"/>
      <c r="G297" s="98"/>
      <c r="H297" s="99"/>
      <c r="I297" s="106"/>
      <c r="J297" s="103"/>
      <c r="K297" s="97" t="str">
        <f t="shared" si="11"/>
        <v>CN</v>
      </c>
      <c r="L297" s="110"/>
      <c r="M297" s="100"/>
    </row>
    <row r="298" spans="1:13" ht="17" x14ac:dyDescent="0.2">
      <c r="A298" s="17">
        <v>295</v>
      </c>
      <c r="B298" s="95" t="str">
        <f t="shared" si="10"/>
        <v>TK.KM295.</v>
      </c>
      <c r="C298" s="96"/>
      <c r="D298" s="103">
        <v>757</v>
      </c>
      <c r="E298" s="111">
        <v>1602</v>
      </c>
      <c r="F298" s="98"/>
      <c r="G298" s="98"/>
      <c r="H298" s="99"/>
      <c r="I298" s="106"/>
      <c r="J298" s="103"/>
      <c r="K298" s="97" t="str">
        <f t="shared" si="11"/>
        <v>CN</v>
      </c>
      <c r="L298" s="110"/>
      <c r="M298" s="100"/>
    </row>
    <row r="299" spans="1:13" ht="17" x14ac:dyDescent="0.2">
      <c r="A299" s="17">
        <v>296</v>
      </c>
      <c r="B299" s="95" t="str">
        <f t="shared" si="10"/>
        <v>TK.KM295.</v>
      </c>
      <c r="C299" s="96"/>
      <c r="D299" s="103">
        <v>757</v>
      </c>
      <c r="E299" s="111">
        <v>1602</v>
      </c>
      <c r="F299" s="98"/>
      <c r="G299" s="98"/>
      <c r="H299" s="99"/>
      <c r="I299" s="106"/>
      <c r="J299" s="103"/>
      <c r="K299" s="97" t="str">
        <f t="shared" si="11"/>
        <v>CN</v>
      </c>
      <c r="L299" s="110"/>
      <c r="M299" s="100"/>
    </row>
    <row r="300" spans="1:13" ht="17" x14ac:dyDescent="0.2">
      <c r="A300" s="17">
        <v>297</v>
      </c>
      <c r="B300" s="95" t="str">
        <f t="shared" si="10"/>
        <v>TK.KM295.</v>
      </c>
      <c r="C300" s="96"/>
      <c r="D300" s="103">
        <v>757</v>
      </c>
      <c r="E300" s="111">
        <v>1602</v>
      </c>
      <c r="F300" s="98"/>
      <c r="G300" s="98"/>
      <c r="H300" s="99"/>
      <c r="I300" s="106"/>
      <c r="J300" s="103"/>
      <c r="K300" s="97" t="str">
        <f t="shared" si="11"/>
        <v>CN</v>
      </c>
      <c r="L300" s="110"/>
      <c r="M300" s="100"/>
    </row>
    <row r="301" spans="1:13" ht="17" x14ac:dyDescent="0.2">
      <c r="A301" s="17">
        <v>298</v>
      </c>
      <c r="B301" s="95" t="str">
        <f t="shared" si="10"/>
        <v>TK.KM295.</v>
      </c>
      <c r="C301" s="96"/>
      <c r="D301" s="103">
        <v>757</v>
      </c>
      <c r="E301" s="111">
        <v>1602</v>
      </c>
      <c r="F301" s="98"/>
      <c r="G301" s="98"/>
      <c r="H301" s="99"/>
      <c r="I301" s="106"/>
      <c r="J301" s="103"/>
      <c r="K301" s="97" t="str">
        <f t="shared" si="11"/>
        <v>CN</v>
      </c>
      <c r="L301" s="110"/>
      <c r="M301" s="100"/>
    </row>
    <row r="302" spans="1:13" ht="17" x14ac:dyDescent="0.2">
      <c r="A302" s="17">
        <v>299</v>
      </c>
      <c r="B302" s="95" t="str">
        <f t="shared" si="10"/>
        <v>TK.KM295.</v>
      </c>
      <c r="C302" s="96"/>
      <c r="D302" s="103">
        <v>757</v>
      </c>
      <c r="E302" s="111">
        <v>1602</v>
      </c>
      <c r="F302" s="98"/>
      <c r="G302" s="98"/>
      <c r="H302" s="99"/>
      <c r="I302" s="106"/>
      <c r="J302" s="103"/>
      <c r="K302" s="97" t="str">
        <f t="shared" si="11"/>
        <v>CN</v>
      </c>
      <c r="L302" s="110"/>
      <c r="M302" s="100"/>
    </row>
    <row r="303" spans="1:13" ht="17" x14ac:dyDescent="0.2">
      <c r="A303" s="17">
        <v>300</v>
      </c>
      <c r="B303" s="95" t="str">
        <f t="shared" si="10"/>
        <v>TK.KM295.</v>
      </c>
      <c r="C303" s="96"/>
      <c r="D303" s="103">
        <v>757</v>
      </c>
      <c r="E303" s="111">
        <v>1602</v>
      </c>
      <c r="F303" s="98"/>
      <c r="G303" s="98"/>
      <c r="H303" s="99"/>
      <c r="I303" s="106"/>
      <c r="J303" s="103"/>
      <c r="K303" s="97" t="str">
        <f t="shared" si="11"/>
        <v>CN</v>
      </c>
      <c r="L303" s="110"/>
      <c r="M303" s="100"/>
    </row>
    <row r="304" spans="1:13" ht="17" x14ac:dyDescent="0.2">
      <c r="A304" s="17">
        <v>301</v>
      </c>
      <c r="B304" s="95" t="str">
        <f t="shared" si="10"/>
        <v>TK.KM295.</v>
      </c>
      <c r="C304" s="96"/>
      <c r="D304" s="103">
        <v>757</v>
      </c>
      <c r="E304" s="111">
        <v>1602</v>
      </c>
      <c r="F304" s="98"/>
      <c r="G304" s="98"/>
      <c r="H304" s="99"/>
      <c r="I304" s="106"/>
      <c r="J304" s="103"/>
      <c r="K304" s="97" t="str">
        <f t="shared" si="11"/>
        <v>CN</v>
      </c>
      <c r="L304" s="110"/>
      <c r="M304" s="100"/>
    </row>
    <row r="305" spans="1:13" ht="17" x14ac:dyDescent="0.2">
      <c r="A305" s="17">
        <v>302</v>
      </c>
      <c r="B305" s="95" t="str">
        <f t="shared" si="10"/>
        <v>TK.KM295.</v>
      </c>
      <c r="C305" s="96"/>
      <c r="D305" s="103">
        <v>757</v>
      </c>
      <c r="E305" s="111">
        <v>1602</v>
      </c>
      <c r="F305" s="98"/>
      <c r="G305" s="98"/>
      <c r="H305" s="99"/>
      <c r="I305" s="106"/>
      <c r="J305" s="103"/>
      <c r="K305" s="97" t="str">
        <f t="shared" si="11"/>
        <v>CN</v>
      </c>
      <c r="L305" s="110"/>
      <c r="M305" s="100"/>
    </row>
    <row r="306" spans="1:13" ht="17" x14ac:dyDescent="0.2">
      <c r="A306" s="17">
        <v>303</v>
      </c>
      <c r="B306" s="95" t="str">
        <f t="shared" si="10"/>
        <v>TK.KM295.</v>
      </c>
      <c r="C306" s="96"/>
      <c r="D306" s="103">
        <v>757</v>
      </c>
      <c r="E306" s="111">
        <v>1602</v>
      </c>
      <c r="F306" s="98"/>
      <c r="G306" s="98"/>
      <c r="H306" s="99"/>
      <c r="I306" s="106"/>
      <c r="J306" s="103"/>
      <c r="K306" s="97" t="str">
        <f t="shared" si="11"/>
        <v>CN</v>
      </c>
      <c r="L306" s="110"/>
      <c r="M306" s="100"/>
    </row>
    <row r="307" spans="1:13" ht="17" x14ac:dyDescent="0.2">
      <c r="A307" s="17">
        <v>304</v>
      </c>
      <c r="B307" s="95" t="str">
        <f t="shared" si="10"/>
        <v>TK.KM295.</v>
      </c>
      <c r="C307" s="96"/>
      <c r="D307" s="103">
        <v>757</v>
      </c>
      <c r="E307" s="111">
        <v>1602</v>
      </c>
      <c r="F307" s="98"/>
      <c r="G307" s="98"/>
      <c r="H307" s="99"/>
      <c r="I307" s="106"/>
      <c r="J307" s="103"/>
      <c r="K307" s="97" t="str">
        <f t="shared" si="11"/>
        <v>CN</v>
      </c>
      <c r="L307" s="110"/>
      <c r="M307" s="100"/>
    </row>
    <row r="308" spans="1:13" ht="17" x14ac:dyDescent="0.2">
      <c r="A308" s="17">
        <v>305</v>
      </c>
      <c r="B308" s="95" t="str">
        <f t="shared" si="10"/>
        <v>TK.KM295.</v>
      </c>
      <c r="C308" s="96"/>
      <c r="D308" s="103">
        <v>757</v>
      </c>
      <c r="E308" s="111">
        <v>1602</v>
      </c>
      <c r="F308" s="98"/>
      <c r="G308" s="98"/>
      <c r="H308" s="99"/>
      <c r="I308" s="106"/>
      <c r="J308" s="103"/>
      <c r="K308" s="97" t="str">
        <f t="shared" si="11"/>
        <v>CN</v>
      </c>
      <c r="L308" s="110"/>
      <c r="M308" s="100"/>
    </row>
    <row r="309" spans="1:13" ht="17" x14ac:dyDescent="0.2">
      <c r="A309" s="17">
        <v>306</v>
      </c>
      <c r="B309" s="95" t="str">
        <f t="shared" si="10"/>
        <v>TK.KM295.</v>
      </c>
      <c r="C309" s="96"/>
      <c r="D309" s="103">
        <v>757</v>
      </c>
      <c r="E309" s="111">
        <v>1602</v>
      </c>
      <c r="F309" s="98"/>
      <c r="G309" s="98"/>
      <c r="H309" s="99"/>
      <c r="I309" s="106"/>
      <c r="J309" s="103"/>
      <c r="K309" s="97" t="str">
        <f t="shared" si="11"/>
        <v>CN</v>
      </c>
      <c r="L309" s="110"/>
      <c r="M309" s="100"/>
    </row>
    <row r="310" spans="1:13" ht="17" x14ac:dyDescent="0.2">
      <c r="A310" s="17">
        <v>307</v>
      </c>
      <c r="B310" s="95" t="str">
        <f t="shared" si="10"/>
        <v>TK.KM295.</v>
      </c>
      <c r="C310" s="96"/>
      <c r="D310" s="103">
        <v>757</v>
      </c>
      <c r="E310" s="111">
        <v>1602</v>
      </c>
      <c r="F310" s="98"/>
      <c r="G310" s="98"/>
      <c r="H310" s="99"/>
      <c r="I310" s="106"/>
      <c r="J310" s="103"/>
      <c r="K310" s="97" t="str">
        <f t="shared" si="11"/>
        <v>CN</v>
      </c>
      <c r="L310" s="110"/>
      <c r="M310" s="100"/>
    </row>
    <row r="311" spans="1:13" ht="17" x14ac:dyDescent="0.2">
      <c r="A311" s="17">
        <v>308</v>
      </c>
      <c r="B311" s="95" t="str">
        <f t="shared" si="10"/>
        <v>TK.KM295.</v>
      </c>
      <c r="C311" s="96"/>
      <c r="D311" s="103">
        <v>757</v>
      </c>
      <c r="E311" s="111">
        <v>1602</v>
      </c>
      <c r="F311" s="98"/>
      <c r="G311" s="98"/>
      <c r="H311" s="99"/>
      <c r="I311" s="106"/>
      <c r="J311" s="103"/>
      <c r="K311" s="97" t="str">
        <f t="shared" si="11"/>
        <v>CN</v>
      </c>
      <c r="L311" s="110"/>
      <c r="M311" s="100"/>
    </row>
    <row r="312" spans="1:13" ht="17" x14ac:dyDescent="0.2">
      <c r="A312" s="17">
        <v>309</v>
      </c>
      <c r="B312" s="95" t="str">
        <f t="shared" si="10"/>
        <v>TK.KM295.</v>
      </c>
      <c r="C312" s="96"/>
      <c r="D312" s="103">
        <v>757</v>
      </c>
      <c r="E312" s="111">
        <v>1602</v>
      </c>
      <c r="F312" s="98"/>
      <c r="G312" s="98"/>
      <c r="H312" s="99"/>
      <c r="I312" s="106"/>
      <c r="J312" s="103"/>
      <c r="K312" s="97" t="str">
        <f t="shared" si="11"/>
        <v>CN</v>
      </c>
      <c r="L312" s="110"/>
      <c r="M312" s="100"/>
    </row>
    <row r="313" spans="1:13" ht="17" x14ac:dyDescent="0.2">
      <c r="A313" s="17">
        <v>310</v>
      </c>
      <c r="B313" s="95" t="str">
        <f t="shared" ref="B313:B376" si="12">"TK.KM"&amp;IF(AND(C313=C312,J313=J312),MID(B312,6,3),MID(B312,6,3)+1)&amp;"."&amp;RIGHT(H313,4)</f>
        <v>TK.KM295.</v>
      </c>
      <c r="C313" s="96"/>
      <c r="D313" s="103">
        <v>757</v>
      </c>
      <c r="E313" s="111">
        <v>1602</v>
      </c>
      <c r="F313" s="98"/>
      <c r="G313" s="98"/>
      <c r="H313" s="99"/>
      <c r="I313" s="106"/>
      <c r="J313" s="103"/>
      <c r="K313" s="97" t="str">
        <f t="shared" si="11"/>
        <v>CN</v>
      </c>
      <c r="L313" s="110"/>
      <c r="M313" s="100"/>
    </row>
    <row r="314" spans="1:13" ht="17" x14ac:dyDescent="0.2">
      <c r="A314" s="17">
        <v>311</v>
      </c>
      <c r="B314" s="95" t="str">
        <f t="shared" si="12"/>
        <v>TK.KM295.</v>
      </c>
      <c r="C314" s="96"/>
      <c r="D314" s="103">
        <v>757</v>
      </c>
      <c r="E314" s="111">
        <v>1602</v>
      </c>
      <c r="F314" s="98"/>
      <c r="G314" s="98"/>
      <c r="H314" s="99"/>
      <c r="I314" s="106"/>
      <c r="J314" s="103"/>
      <c r="K314" s="97" t="str">
        <f t="shared" si="11"/>
        <v>CN</v>
      </c>
      <c r="L314" s="110"/>
      <c r="M314" s="100"/>
    </row>
    <row r="315" spans="1:13" ht="17" x14ac:dyDescent="0.2">
      <c r="A315" s="17">
        <v>312</v>
      </c>
      <c r="B315" s="95" t="str">
        <f t="shared" si="12"/>
        <v>TK.KM295.</v>
      </c>
      <c r="C315" s="96"/>
      <c r="D315" s="103">
        <v>757</v>
      </c>
      <c r="E315" s="111">
        <v>1602</v>
      </c>
      <c r="F315" s="98"/>
      <c r="G315" s="98"/>
      <c r="H315" s="99"/>
      <c r="I315" s="106"/>
      <c r="J315" s="103"/>
      <c r="K315" s="97" t="str">
        <f t="shared" si="11"/>
        <v>CN</v>
      </c>
      <c r="L315" s="110"/>
      <c r="M315" s="100"/>
    </row>
    <row r="316" spans="1:13" ht="17" x14ac:dyDescent="0.2">
      <c r="A316" s="17">
        <v>313</v>
      </c>
      <c r="B316" s="95" t="str">
        <f t="shared" si="12"/>
        <v>TK.KM295.</v>
      </c>
      <c r="C316" s="96"/>
      <c r="D316" s="103">
        <v>757</v>
      </c>
      <c r="E316" s="111">
        <v>1602</v>
      </c>
      <c r="F316" s="98"/>
      <c r="G316" s="98"/>
      <c r="H316" s="99"/>
      <c r="I316" s="106"/>
      <c r="J316" s="103"/>
      <c r="K316" s="97" t="str">
        <f t="shared" si="11"/>
        <v>CN</v>
      </c>
      <c r="L316" s="110"/>
      <c r="M316" s="100"/>
    </row>
    <row r="317" spans="1:13" ht="17" x14ac:dyDescent="0.2">
      <c r="A317" s="17">
        <v>314</v>
      </c>
      <c r="B317" s="95" t="str">
        <f t="shared" si="12"/>
        <v>TK.KM295.</v>
      </c>
      <c r="C317" s="96"/>
      <c r="D317" s="103">
        <v>757</v>
      </c>
      <c r="E317" s="111">
        <v>1602</v>
      </c>
      <c r="F317" s="98"/>
      <c r="G317" s="98"/>
      <c r="H317" s="99"/>
      <c r="I317" s="106"/>
      <c r="J317" s="103"/>
      <c r="K317" s="97" t="str">
        <f t="shared" si="11"/>
        <v>CN</v>
      </c>
      <c r="L317" s="110"/>
      <c r="M317" s="100"/>
    </row>
    <row r="318" spans="1:13" ht="17" x14ac:dyDescent="0.2">
      <c r="A318" s="17">
        <v>315</v>
      </c>
      <c r="B318" s="95" t="str">
        <f t="shared" si="12"/>
        <v>TK.KM295.</v>
      </c>
      <c r="C318" s="96"/>
      <c r="D318" s="103">
        <v>757</v>
      </c>
      <c r="E318" s="111">
        <v>1602</v>
      </c>
      <c r="F318" s="98"/>
      <c r="G318" s="98"/>
      <c r="H318" s="99"/>
      <c r="I318" s="106"/>
      <c r="J318" s="103"/>
      <c r="K318" s="97" t="str">
        <f t="shared" si="11"/>
        <v>CN</v>
      </c>
      <c r="L318" s="110"/>
      <c r="M318" s="100"/>
    </row>
    <row r="319" spans="1:13" ht="17" x14ac:dyDescent="0.2">
      <c r="A319" s="17">
        <v>316</v>
      </c>
      <c r="B319" s="95" t="str">
        <f t="shared" si="12"/>
        <v>TK.KM295.</v>
      </c>
      <c r="C319" s="96"/>
      <c r="D319" s="103">
        <v>757</v>
      </c>
      <c r="E319" s="111">
        <v>1602</v>
      </c>
      <c r="F319" s="98"/>
      <c r="G319" s="98"/>
      <c r="H319" s="99"/>
      <c r="I319" s="106"/>
      <c r="J319" s="103"/>
      <c r="K319" s="97" t="str">
        <f t="shared" si="11"/>
        <v>CN</v>
      </c>
      <c r="L319" s="110"/>
      <c r="M319" s="100"/>
    </row>
    <row r="320" spans="1:13" ht="17" x14ac:dyDescent="0.2">
      <c r="A320" s="17">
        <v>317</v>
      </c>
      <c r="B320" s="95" t="str">
        <f t="shared" si="12"/>
        <v>TK.KM295.</v>
      </c>
      <c r="C320" s="96"/>
      <c r="D320" s="103">
        <v>757</v>
      </c>
      <c r="E320" s="111">
        <v>1602</v>
      </c>
      <c r="F320" s="98"/>
      <c r="G320" s="98"/>
      <c r="H320" s="99"/>
      <c r="I320" s="106"/>
      <c r="J320" s="103"/>
      <c r="K320" s="97" t="str">
        <f t="shared" si="11"/>
        <v>CN</v>
      </c>
      <c r="L320" s="110"/>
      <c r="M320" s="100"/>
    </row>
    <row r="321" spans="1:13" ht="17" x14ac:dyDescent="0.2">
      <c r="A321" s="17">
        <v>318</v>
      </c>
      <c r="B321" s="95" t="str">
        <f t="shared" si="12"/>
        <v>TK.KM295.</v>
      </c>
      <c r="C321" s="96"/>
      <c r="D321" s="103">
        <v>757</v>
      </c>
      <c r="E321" s="111">
        <v>1602</v>
      </c>
      <c r="F321" s="98"/>
      <c r="G321" s="98"/>
      <c r="H321" s="99"/>
      <c r="I321" s="106"/>
      <c r="J321" s="103"/>
      <c r="K321" s="97" t="str">
        <f t="shared" si="11"/>
        <v>CN</v>
      </c>
      <c r="L321" s="110"/>
      <c r="M321" s="100"/>
    </row>
    <row r="322" spans="1:13" ht="17" x14ac:dyDescent="0.2">
      <c r="A322" s="17">
        <v>319</v>
      </c>
      <c r="B322" s="95" t="str">
        <f t="shared" si="12"/>
        <v>TK.KM295.</v>
      </c>
      <c r="C322" s="96"/>
      <c r="D322" s="103">
        <v>757</v>
      </c>
      <c r="E322" s="111">
        <v>1602</v>
      </c>
      <c r="F322" s="98"/>
      <c r="G322" s="98"/>
      <c r="H322" s="99"/>
      <c r="I322" s="106"/>
      <c r="J322" s="103"/>
      <c r="K322" s="97" t="str">
        <f t="shared" si="11"/>
        <v>CN</v>
      </c>
      <c r="L322" s="110"/>
      <c r="M322" s="100"/>
    </row>
    <row r="323" spans="1:13" ht="17" x14ac:dyDescent="0.2">
      <c r="A323" s="17">
        <v>320</v>
      </c>
      <c r="B323" s="95" t="str">
        <f t="shared" si="12"/>
        <v>TK.KM295.</v>
      </c>
      <c r="C323" s="96"/>
      <c r="D323" s="103">
        <v>757</v>
      </c>
      <c r="E323" s="111">
        <v>1602</v>
      </c>
      <c r="F323" s="98"/>
      <c r="G323" s="98"/>
      <c r="H323" s="99"/>
      <c r="I323" s="106"/>
      <c r="J323" s="103"/>
      <c r="K323" s="97" t="str">
        <f t="shared" si="11"/>
        <v>CN</v>
      </c>
      <c r="L323" s="110"/>
      <c r="M323" s="100"/>
    </row>
    <row r="324" spans="1:13" ht="17" x14ac:dyDescent="0.2">
      <c r="A324" s="17">
        <v>321</v>
      </c>
      <c r="B324" s="95" t="str">
        <f t="shared" si="12"/>
        <v>TK.KM295.</v>
      </c>
      <c r="C324" s="96"/>
      <c r="D324" s="103">
        <v>757</v>
      </c>
      <c r="E324" s="111">
        <v>1602</v>
      </c>
      <c r="F324" s="98"/>
      <c r="G324" s="98"/>
      <c r="H324" s="99"/>
      <c r="I324" s="106"/>
      <c r="J324" s="103"/>
      <c r="K324" s="97" t="str">
        <f t="shared" si="11"/>
        <v>CN</v>
      </c>
      <c r="L324" s="110"/>
      <c r="M324" s="100"/>
    </row>
    <row r="325" spans="1:13" ht="17" x14ac:dyDescent="0.2">
      <c r="A325" s="17">
        <v>322</v>
      </c>
      <c r="B325" s="95" t="str">
        <f t="shared" si="12"/>
        <v>TK.KM295.</v>
      </c>
      <c r="C325" s="96"/>
      <c r="D325" s="103">
        <v>757</v>
      </c>
      <c r="E325" s="111">
        <v>1602</v>
      </c>
      <c r="F325" s="98"/>
      <c r="G325" s="98"/>
      <c r="H325" s="99"/>
      <c r="I325" s="106"/>
      <c r="J325" s="103"/>
      <c r="K325" s="97" t="str">
        <f t="shared" si="11"/>
        <v>CN</v>
      </c>
      <c r="L325" s="110"/>
      <c r="M325" s="100"/>
    </row>
    <row r="326" spans="1:13" ht="17" x14ac:dyDescent="0.2">
      <c r="A326" s="17">
        <v>323</v>
      </c>
      <c r="B326" s="95" t="str">
        <f t="shared" si="12"/>
        <v>TK.KM295.</v>
      </c>
      <c r="C326" s="96"/>
      <c r="D326" s="103">
        <v>757</v>
      </c>
      <c r="E326" s="111">
        <v>1602</v>
      </c>
      <c r="F326" s="98"/>
      <c r="G326" s="98"/>
      <c r="H326" s="99"/>
      <c r="I326" s="106"/>
      <c r="J326" s="103"/>
      <c r="K326" s="97" t="str">
        <f t="shared" si="11"/>
        <v>CN</v>
      </c>
      <c r="L326" s="110"/>
      <c r="M326" s="100"/>
    </row>
    <row r="327" spans="1:13" ht="17" x14ac:dyDescent="0.2">
      <c r="A327" s="17">
        <v>324</v>
      </c>
      <c r="B327" s="95" t="str">
        <f t="shared" si="12"/>
        <v>TK.KM295.</v>
      </c>
      <c r="C327" s="96"/>
      <c r="D327" s="103">
        <v>757</v>
      </c>
      <c r="E327" s="111">
        <v>1602</v>
      </c>
      <c r="F327" s="98"/>
      <c r="G327" s="98"/>
      <c r="H327" s="99"/>
      <c r="I327" s="106"/>
      <c r="J327" s="103"/>
      <c r="K327" s="97" t="str">
        <f t="shared" si="11"/>
        <v>CN</v>
      </c>
      <c r="L327" s="110"/>
      <c r="M327" s="100"/>
    </row>
    <row r="328" spans="1:13" ht="17" x14ac:dyDescent="0.2">
      <c r="A328" s="17">
        <v>325</v>
      </c>
      <c r="B328" s="95" t="str">
        <f t="shared" si="12"/>
        <v>TK.KM295.</v>
      </c>
      <c r="C328" s="96"/>
      <c r="D328" s="103">
        <v>757</v>
      </c>
      <c r="E328" s="111">
        <v>1602</v>
      </c>
      <c r="F328" s="98"/>
      <c r="G328" s="98"/>
      <c r="H328" s="99"/>
      <c r="I328" s="106"/>
      <c r="J328" s="103"/>
      <c r="K328" s="97" t="str">
        <f t="shared" si="11"/>
        <v>CN</v>
      </c>
      <c r="L328" s="110"/>
      <c r="M328" s="100"/>
    </row>
    <row r="329" spans="1:13" ht="17" x14ac:dyDescent="0.2">
      <c r="A329" s="17">
        <v>326</v>
      </c>
      <c r="B329" s="95" t="str">
        <f t="shared" si="12"/>
        <v>TK.KM295.</v>
      </c>
      <c r="C329" s="96"/>
      <c r="D329" s="103">
        <v>757</v>
      </c>
      <c r="E329" s="111">
        <v>1602</v>
      </c>
      <c r="F329" s="98"/>
      <c r="G329" s="98"/>
      <c r="H329" s="99"/>
      <c r="I329" s="106"/>
      <c r="J329" s="103"/>
      <c r="K329" s="97" t="str">
        <f t="shared" si="11"/>
        <v>CN</v>
      </c>
      <c r="L329" s="110"/>
      <c r="M329" s="100"/>
    </row>
    <row r="330" spans="1:13" ht="17" x14ac:dyDescent="0.2">
      <c r="A330" s="17">
        <v>327</v>
      </c>
      <c r="B330" s="95" t="str">
        <f t="shared" si="12"/>
        <v>TK.KM295.</v>
      </c>
      <c r="C330" s="96"/>
      <c r="D330" s="103">
        <v>757</v>
      </c>
      <c r="E330" s="111">
        <v>1602</v>
      </c>
      <c r="F330" s="98"/>
      <c r="G330" s="98"/>
      <c r="H330" s="99"/>
      <c r="I330" s="106"/>
      <c r="J330" s="103"/>
      <c r="K330" s="97" t="str">
        <f t="shared" si="11"/>
        <v>CN</v>
      </c>
      <c r="L330" s="110"/>
      <c r="M330" s="100"/>
    </row>
    <row r="331" spans="1:13" ht="17" x14ac:dyDescent="0.2">
      <c r="A331" s="17">
        <v>328</v>
      </c>
      <c r="B331" s="95" t="str">
        <f t="shared" si="12"/>
        <v>TK.KM295.</v>
      </c>
      <c r="C331" s="96"/>
      <c r="D331" s="103">
        <v>757</v>
      </c>
      <c r="E331" s="111">
        <v>1602</v>
      </c>
      <c r="F331" s="98"/>
      <c r="G331" s="98"/>
      <c r="H331" s="99"/>
      <c r="I331" s="106"/>
      <c r="J331" s="103"/>
      <c r="K331" s="97" t="str">
        <f t="shared" si="11"/>
        <v>CN</v>
      </c>
      <c r="L331" s="110"/>
      <c r="M331" s="100"/>
    </row>
    <row r="332" spans="1:13" ht="17" x14ac:dyDescent="0.2">
      <c r="A332" s="17">
        <v>329</v>
      </c>
      <c r="B332" s="95" t="str">
        <f t="shared" si="12"/>
        <v>TK.KM295.</v>
      </c>
      <c r="C332" s="96"/>
      <c r="D332" s="103">
        <v>757</v>
      </c>
      <c r="E332" s="111">
        <v>1602</v>
      </c>
      <c r="F332" s="98"/>
      <c r="G332" s="98"/>
      <c r="H332" s="99"/>
      <c r="I332" s="106"/>
      <c r="J332" s="103"/>
      <c r="K332" s="97" t="str">
        <f t="shared" si="11"/>
        <v>CN</v>
      </c>
      <c r="L332" s="110"/>
      <c r="M332" s="100"/>
    </row>
    <row r="333" spans="1:13" ht="17" x14ac:dyDescent="0.2">
      <c r="A333" s="17">
        <v>330</v>
      </c>
      <c r="B333" s="95" t="str">
        <f t="shared" si="12"/>
        <v>TK.KM295.</v>
      </c>
      <c r="C333" s="96"/>
      <c r="D333" s="103">
        <v>757</v>
      </c>
      <c r="E333" s="111">
        <v>1602</v>
      </c>
      <c r="F333" s="98"/>
      <c r="G333" s="98"/>
      <c r="H333" s="99"/>
      <c r="I333" s="106"/>
      <c r="J333" s="103"/>
      <c r="K333" s="97" t="str">
        <f t="shared" si="11"/>
        <v>CN</v>
      </c>
      <c r="L333" s="110"/>
      <c r="M333" s="100"/>
    </row>
    <row r="334" spans="1:13" ht="17" x14ac:dyDescent="0.2">
      <c r="A334" s="17">
        <v>331</v>
      </c>
      <c r="B334" s="95" t="str">
        <f t="shared" si="12"/>
        <v>TK.KM295.</v>
      </c>
      <c r="C334" s="96"/>
      <c r="D334" s="103">
        <v>757</v>
      </c>
      <c r="E334" s="111">
        <v>1602</v>
      </c>
      <c r="F334" s="98"/>
      <c r="G334" s="98"/>
      <c r="H334" s="99"/>
      <c r="I334" s="106"/>
      <c r="J334" s="103"/>
      <c r="K334" s="97" t="str">
        <f t="shared" si="11"/>
        <v>CN</v>
      </c>
      <c r="L334" s="110"/>
      <c r="M334" s="100"/>
    </row>
    <row r="335" spans="1:13" ht="17" x14ac:dyDescent="0.2">
      <c r="A335" s="17">
        <v>332</v>
      </c>
      <c r="B335" s="95" t="str">
        <f t="shared" si="12"/>
        <v>TK.KM295.</v>
      </c>
      <c r="C335" s="96"/>
      <c r="D335" s="103">
        <v>757</v>
      </c>
      <c r="E335" s="111">
        <v>1602</v>
      </c>
      <c r="F335" s="98"/>
      <c r="G335" s="98"/>
      <c r="H335" s="99"/>
      <c r="I335" s="106"/>
      <c r="J335" s="103"/>
      <c r="K335" s="97" t="str">
        <f t="shared" si="11"/>
        <v>CN</v>
      </c>
      <c r="L335" s="110"/>
      <c r="M335" s="100"/>
    </row>
    <row r="336" spans="1:13" ht="17" x14ac:dyDescent="0.2">
      <c r="A336" s="17">
        <v>333</v>
      </c>
      <c r="B336" s="95" t="str">
        <f t="shared" si="12"/>
        <v>TK.KM295.</v>
      </c>
      <c r="C336" s="96"/>
      <c r="D336" s="103">
        <v>757</v>
      </c>
      <c r="E336" s="111">
        <v>1602</v>
      </c>
      <c r="F336" s="98"/>
      <c r="G336" s="98"/>
      <c r="H336" s="99"/>
      <c r="I336" s="106"/>
      <c r="J336" s="103"/>
      <c r="K336" s="97" t="str">
        <f t="shared" si="11"/>
        <v>CN</v>
      </c>
      <c r="L336" s="110"/>
      <c r="M336" s="100"/>
    </row>
    <row r="337" spans="1:13" ht="17" x14ac:dyDescent="0.2">
      <c r="A337" s="17">
        <v>334</v>
      </c>
      <c r="B337" s="95" t="str">
        <f t="shared" si="12"/>
        <v>TK.KM295.</v>
      </c>
      <c r="C337" s="96"/>
      <c r="D337" s="103">
        <v>757</v>
      </c>
      <c r="E337" s="111">
        <v>1602</v>
      </c>
      <c r="F337" s="98"/>
      <c r="G337" s="98"/>
      <c r="H337" s="99"/>
      <c r="I337" s="106"/>
      <c r="J337" s="103"/>
      <c r="K337" s="97" t="str">
        <f t="shared" si="11"/>
        <v>CN</v>
      </c>
      <c r="L337" s="110"/>
      <c r="M337" s="100"/>
    </row>
    <row r="338" spans="1:13" ht="17" x14ac:dyDescent="0.2">
      <c r="A338" s="17">
        <v>335</v>
      </c>
      <c r="B338" s="95" t="str">
        <f t="shared" si="12"/>
        <v>TK.KM295.</v>
      </c>
      <c r="C338" s="96"/>
      <c r="D338" s="103">
        <v>757</v>
      </c>
      <c r="E338" s="111">
        <v>1602</v>
      </c>
      <c r="F338" s="98"/>
      <c r="G338" s="98"/>
      <c r="H338" s="99"/>
      <c r="I338" s="106"/>
      <c r="J338" s="103"/>
      <c r="K338" s="97" t="str">
        <f t="shared" si="11"/>
        <v>CN</v>
      </c>
      <c r="L338" s="110"/>
      <c r="M338" s="100"/>
    </row>
    <row r="339" spans="1:13" ht="17" x14ac:dyDescent="0.2">
      <c r="A339" s="17">
        <v>336</v>
      </c>
      <c r="B339" s="95" t="str">
        <f t="shared" si="12"/>
        <v>TK.KM295.</v>
      </c>
      <c r="C339" s="96"/>
      <c r="D339" s="103">
        <v>757</v>
      </c>
      <c r="E339" s="111">
        <v>1602</v>
      </c>
      <c r="F339" s="98"/>
      <c r="G339" s="98"/>
      <c r="H339" s="99"/>
      <c r="I339" s="106"/>
      <c r="J339" s="103"/>
      <c r="K339" s="97" t="str">
        <f t="shared" si="11"/>
        <v>CN</v>
      </c>
      <c r="L339" s="110"/>
      <c r="M339" s="100"/>
    </row>
    <row r="340" spans="1:13" ht="17" x14ac:dyDescent="0.2">
      <c r="A340" s="17">
        <v>337</v>
      </c>
      <c r="B340" s="95" t="str">
        <f t="shared" si="12"/>
        <v>TK.KM295.</v>
      </c>
      <c r="C340" s="96"/>
      <c r="D340" s="103">
        <v>757</v>
      </c>
      <c r="E340" s="111">
        <v>1602</v>
      </c>
      <c r="F340" s="98"/>
      <c r="G340" s="98"/>
      <c r="H340" s="99"/>
      <c r="I340" s="106"/>
      <c r="J340" s="103"/>
      <c r="K340" s="97" t="str">
        <f t="shared" si="11"/>
        <v>CN</v>
      </c>
      <c r="L340" s="110"/>
      <c r="M340" s="100"/>
    </row>
    <row r="341" spans="1:13" ht="17" x14ac:dyDescent="0.2">
      <c r="A341" s="17">
        <v>338</v>
      </c>
      <c r="B341" s="95" t="str">
        <f t="shared" si="12"/>
        <v>TK.KM295.</v>
      </c>
      <c r="C341" s="96"/>
      <c r="D341" s="103">
        <v>757</v>
      </c>
      <c r="E341" s="111">
        <v>1602</v>
      </c>
      <c r="F341" s="98"/>
      <c r="G341" s="98"/>
      <c r="H341" s="99"/>
      <c r="I341" s="106"/>
      <c r="J341" s="103"/>
      <c r="K341" s="97" t="str">
        <f t="shared" si="11"/>
        <v>CN</v>
      </c>
      <c r="L341" s="110"/>
      <c r="M341" s="100"/>
    </row>
    <row r="342" spans="1:13" ht="17" x14ac:dyDescent="0.2">
      <c r="A342" s="17">
        <v>339</v>
      </c>
      <c r="B342" s="95" t="str">
        <f t="shared" si="12"/>
        <v>TK.KM295.</v>
      </c>
      <c r="C342" s="96"/>
      <c r="D342" s="103">
        <v>757</v>
      </c>
      <c r="E342" s="111">
        <v>1602</v>
      </c>
      <c r="F342" s="98"/>
      <c r="G342" s="98"/>
      <c r="H342" s="99"/>
      <c r="I342" s="106"/>
      <c r="J342" s="103"/>
      <c r="K342" s="97" t="str">
        <f t="shared" ref="K342:K400" si="13">RIGHT(H342,2)&amp;"CN"</f>
        <v>CN</v>
      </c>
      <c r="L342" s="110"/>
      <c r="M342" s="100"/>
    </row>
    <row r="343" spans="1:13" ht="17" x14ac:dyDescent="0.2">
      <c r="A343" s="17">
        <v>340</v>
      </c>
      <c r="B343" s="95" t="str">
        <f t="shared" si="12"/>
        <v>TK.KM295.</v>
      </c>
      <c r="C343" s="96"/>
      <c r="D343" s="103">
        <v>757</v>
      </c>
      <c r="E343" s="111">
        <v>1602</v>
      </c>
      <c r="F343" s="98"/>
      <c r="G343" s="98"/>
      <c r="H343" s="99"/>
      <c r="I343" s="106"/>
      <c r="J343" s="103"/>
      <c r="K343" s="97" t="str">
        <f t="shared" si="13"/>
        <v>CN</v>
      </c>
      <c r="L343" s="110"/>
      <c r="M343" s="100"/>
    </row>
    <row r="344" spans="1:13" ht="17" x14ac:dyDescent="0.2">
      <c r="A344" s="17">
        <v>341</v>
      </c>
      <c r="B344" s="95" t="str">
        <f t="shared" si="12"/>
        <v>TK.KM295.</v>
      </c>
      <c r="C344" s="96"/>
      <c r="D344" s="103">
        <v>757</v>
      </c>
      <c r="E344" s="111">
        <v>1602</v>
      </c>
      <c r="F344" s="98"/>
      <c r="G344" s="98"/>
      <c r="H344" s="99"/>
      <c r="I344" s="106"/>
      <c r="J344" s="103"/>
      <c r="K344" s="97" t="str">
        <f t="shared" si="13"/>
        <v>CN</v>
      </c>
      <c r="L344" s="110"/>
      <c r="M344" s="100"/>
    </row>
    <row r="345" spans="1:13" ht="17" x14ac:dyDescent="0.2">
      <c r="A345" s="17">
        <v>342</v>
      </c>
      <c r="B345" s="95" t="str">
        <f t="shared" si="12"/>
        <v>TK.KM295.</v>
      </c>
      <c r="C345" s="96"/>
      <c r="D345" s="103">
        <v>757</v>
      </c>
      <c r="E345" s="111">
        <v>1602</v>
      </c>
      <c r="F345" s="98"/>
      <c r="G345" s="98"/>
      <c r="H345" s="99"/>
      <c r="I345" s="106"/>
      <c r="J345" s="103"/>
      <c r="K345" s="97" t="str">
        <f t="shared" si="13"/>
        <v>CN</v>
      </c>
      <c r="L345" s="110"/>
      <c r="M345" s="100"/>
    </row>
    <row r="346" spans="1:13" ht="17" x14ac:dyDescent="0.2">
      <c r="A346" s="17">
        <v>343</v>
      </c>
      <c r="B346" s="95" t="str">
        <f t="shared" si="12"/>
        <v>TK.KM295.</v>
      </c>
      <c r="C346" s="96"/>
      <c r="D346" s="103">
        <v>757</v>
      </c>
      <c r="E346" s="111">
        <v>1602</v>
      </c>
      <c r="F346" s="98"/>
      <c r="G346" s="98"/>
      <c r="H346" s="99"/>
      <c r="I346" s="106"/>
      <c r="J346" s="103"/>
      <c r="K346" s="97" t="str">
        <f t="shared" si="13"/>
        <v>CN</v>
      </c>
      <c r="L346" s="110"/>
      <c r="M346" s="100"/>
    </row>
    <row r="347" spans="1:13" ht="17" x14ac:dyDescent="0.2">
      <c r="A347" s="17">
        <v>344</v>
      </c>
      <c r="B347" s="95" t="str">
        <f t="shared" si="12"/>
        <v>TK.KM295.</v>
      </c>
      <c r="C347" s="96"/>
      <c r="D347" s="103">
        <v>757</v>
      </c>
      <c r="E347" s="111">
        <v>1602</v>
      </c>
      <c r="F347" s="98"/>
      <c r="G347" s="98"/>
      <c r="H347" s="99"/>
      <c r="I347" s="106"/>
      <c r="J347" s="103"/>
      <c r="K347" s="97" t="str">
        <f t="shared" si="13"/>
        <v>CN</v>
      </c>
      <c r="L347" s="110"/>
      <c r="M347" s="100"/>
    </row>
    <row r="348" spans="1:13" ht="17" x14ac:dyDescent="0.2">
      <c r="A348" s="17">
        <v>345</v>
      </c>
      <c r="B348" s="95" t="str">
        <f t="shared" si="12"/>
        <v>TK.KM295.</v>
      </c>
      <c r="C348" s="96"/>
      <c r="D348" s="103">
        <v>757</v>
      </c>
      <c r="E348" s="111">
        <v>1602</v>
      </c>
      <c r="F348" s="98"/>
      <c r="G348" s="98"/>
      <c r="H348" s="99"/>
      <c r="I348" s="106"/>
      <c r="J348" s="103"/>
      <c r="K348" s="97" t="str">
        <f t="shared" si="13"/>
        <v>CN</v>
      </c>
      <c r="L348" s="110"/>
      <c r="M348" s="100"/>
    </row>
    <row r="349" spans="1:13" ht="17" x14ac:dyDescent="0.2">
      <c r="A349" s="17">
        <v>346</v>
      </c>
      <c r="B349" s="95" t="str">
        <f t="shared" si="12"/>
        <v>TK.KM295.</v>
      </c>
      <c r="C349" s="96"/>
      <c r="D349" s="103">
        <v>757</v>
      </c>
      <c r="E349" s="111">
        <v>1602</v>
      </c>
      <c r="F349" s="98"/>
      <c r="G349" s="98"/>
      <c r="H349" s="99"/>
      <c r="I349" s="106"/>
      <c r="J349" s="103"/>
      <c r="K349" s="97" t="str">
        <f t="shared" si="13"/>
        <v>CN</v>
      </c>
      <c r="L349" s="110"/>
      <c r="M349" s="100"/>
    </row>
    <row r="350" spans="1:13" ht="17" x14ac:dyDescent="0.2">
      <c r="A350" s="17">
        <v>347</v>
      </c>
      <c r="B350" s="95" t="str">
        <f t="shared" si="12"/>
        <v>TK.KM295.</v>
      </c>
      <c r="C350" s="96"/>
      <c r="D350" s="103">
        <v>757</v>
      </c>
      <c r="E350" s="111">
        <v>1602</v>
      </c>
      <c r="F350" s="98"/>
      <c r="G350" s="98"/>
      <c r="H350" s="99"/>
      <c r="I350" s="106"/>
      <c r="J350" s="103"/>
      <c r="K350" s="97" t="str">
        <f t="shared" si="13"/>
        <v>CN</v>
      </c>
      <c r="L350" s="110"/>
      <c r="M350" s="100"/>
    </row>
    <row r="351" spans="1:13" ht="17" x14ac:dyDescent="0.2">
      <c r="A351" s="17">
        <v>348</v>
      </c>
      <c r="B351" s="95" t="str">
        <f t="shared" si="12"/>
        <v>TK.KM295.</v>
      </c>
      <c r="C351" s="96"/>
      <c r="D351" s="103">
        <v>757</v>
      </c>
      <c r="E351" s="111">
        <v>1602</v>
      </c>
      <c r="F351" s="98"/>
      <c r="G351" s="98"/>
      <c r="H351" s="99"/>
      <c r="I351" s="106"/>
      <c r="J351" s="103"/>
      <c r="K351" s="97" t="str">
        <f t="shared" si="13"/>
        <v>CN</v>
      </c>
      <c r="L351" s="110"/>
      <c r="M351" s="100"/>
    </row>
    <row r="352" spans="1:13" ht="17" x14ac:dyDescent="0.2">
      <c r="A352" s="17">
        <v>349</v>
      </c>
      <c r="B352" s="95" t="str">
        <f t="shared" si="12"/>
        <v>TK.KM295.</v>
      </c>
      <c r="C352" s="96"/>
      <c r="D352" s="103">
        <v>757</v>
      </c>
      <c r="E352" s="111">
        <v>1602</v>
      </c>
      <c r="F352" s="98"/>
      <c r="G352" s="98"/>
      <c r="H352" s="99"/>
      <c r="I352" s="106"/>
      <c r="J352" s="103"/>
      <c r="K352" s="97" t="str">
        <f t="shared" si="13"/>
        <v>CN</v>
      </c>
      <c r="L352" s="110"/>
      <c r="M352" s="100"/>
    </row>
    <row r="353" spans="1:13" ht="17" x14ac:dyDescent="0.2">
      <c r="A353" s="17">
        <v>350</v>
      </c>
      <c r="B353" s="95" t="str">
        <f t="shared" si="12"/>
        <v>TK.KM295.</v>
      </c>
      <c r="C353" s="96"/>
      <c r="D353" s="103">
        <v>757</v>
      </c>
      <c r="E353" s="111">
        <v>1602</v>
      </c>
      <c r="F353" s="98"/>
      <c r="G353" s="98"/>
      <c r="H353" s="99"/>
      <c r="I353" s="106"/>
      <c r="J353" s="103"/>
      <c r="K353" s="97" t="str">
        <f t="shared" si="13"/>
        <v>CN</v>
      </c>
      <c r="L353" s="110"/>
      <c r="M353" s="100"/>
    </row>
    <row r="354" spans="1:13" ht="17" x14ac:dyDescent="0.2">
      <c r="A354" s="17">
        <v>351</v>
      </c>
      <c r="B354" s="95" t="str">
        <f t="shared" si="12"/>
        <v>TK.KM295.</v>
      </c>
      <c r="C354" s="96"/>
      <c r="D354" s="103">
        <v>757</v>
      </c>
      <c r="E354" s="111">
        <v>1602</v>
      </c>
      <c r="F354" s="98"/>
      <c r="G354" s="98"/>
      <c r="H354" s="99"/>
      <c r="I354" s="106"/>
      <c r="J354" s="103"/>
      <c r="K354" s="97" t="str">
        <f t="shared" si="13"/>
        <v>CN</v>
      </c>
      <c r="L354" s="110"/>
      <c r="M354" s="100"/>
    </row>
    <row r="355" spans="1:13" ht="17" x14ac:dyDescent="0.2">
      <c r="A355" s="17">
        <v>352</v>
      </c>
      <c r="B355" s="95" t="str">
        <f t="shared" si="12"/>
        <v>TK.KM295.</v>
      </c>
      <c r="C355" s="96"/>
      <c r="D355" s="103">
        <v>757</v>
      </c>
      <c r="E355" s="111">
        <v>1602</v>
      </c>
      <c r="F355" s="98"/>
      <c r="G355" s="98"/>
      <c r="H355" s="99"/>
      <c r="I355" s="106"/>
      <c r="J355" s="103"/>
      <c r="K355" s="97" t="str">
        <f t="shared" si="13"/>
        <v>CN</v>
      </c>
      <c r="L355" s="110"/>
      <c r="M355" s="100"/>
    </row>
    <row r="356" spans="1:13" ht="17" x14ac:dyDescent="0.2">
      <c r="A356" s="17">
        <v>353</v>
      </c>
      <c r="B356" s="95" t="str">
        <f t="shared" si="12"/>
        <v>TK.KM295.</v>
      </c>
      <c r="C356" s="96"/>
      <c r="D356" s="103">
        <v>757</v>
      </c>
      <c r="E356" s="111">
        <v>1602</v>
      </c>
      <c r="F356" s="98"/>
      <c r="G356" s="98"/>
      <c r="H356" s="99"/>
      <c r="I356" s="106"/>
      <c r="J356" s="103"/>
      <c r="K356" s="97" t="str">
        <f t="shared" si="13"/>
        <v>CN</v>
      </c>
      <c r="L356" s="110"/>
      <c r="M356" s="100"/>
    </row>
    <row r="357" spans="1:13" ht="17" x14ac:dyDescent="0.2">
      <c r="A357" s="17">
        <v>354</v>
      </c>
      <c r="B357" s="95" t="str">
        <f t="shared" si="12"/>
        <v>TK.KM295.</v>
      </c>
      <c r="C357" s="96"/>
      <c r="D357" s="103">
        <v>757</v>
      </c>
      <c r="E357" s="111">
        <v>1602</v>
      </c>
      <c r="F357" s="98"/>
      <c r="G357" s="98"/>
      <c r="H357" s="99"/>
      <c r="I357" s="106"/>
      <c r="J357" s="103"/>
      <c r="K357" s="97" t="str">
        <f t="shared" si="13"/>
        <v>CN</v>
      </c>
      <c r="L357" s="110"/>
      <c r="M357" s="100"/>
    </row>
    <row r="358" spans="1:13" ht="17" x14ac:dyDescent="0.2">
      <c r="A358" s="17">
        <v>355</v>
      </c>
      <c r="B358" s="95" t="str">
        <f t="shared" si="12"/>
        <v>TK.KM295.</v>
      </c>
      <c r="C358" s="96"/>
      <c r="D358" s="103">
        <v>757</v>
      </c>
      <c r="E358" s="111">
        <v>1602</v>
      </c>
      <c r="F358" s="98"/>
      <c r="G358" s="98"/>
      <c r="H358" s="99"/>
      <c r="I358" s="106"/>
      <c r="J358" s="103"/>
      <c r="K358" s="97" t="str">
        <f t="shared" si="13"/>
        <v>CN</v>
      </c>
      <c r="L358" s="110"/>
      <c r="M358" s="100"/>
    </row>
    <row r="359" spans="1:13" ht="17" x14ac:dyDescent="0.2">
      <c r="A359" s="17">
        <v>356</v>
      </c>
      <c r="B359" s="95" t="str">
        <f t="shared" si="12"/>
        <v>TK.KM295.</v>
      </c>
      <c r="C359" s="96"/>
      <c r="D359" s="103">
        <v>757</v>
      </c>
      <c r="E359" s="111">
        <v>1602</v>
      </c>
      <c r="F359" s="98"/>
      <c r="G359" s="98"/>
      <c r="H359" s="99"/>
      <c r="I359" s="106"/>
      <c r="J359" s="103"/>
      <c r="K359" s="97" t="str">
        <f t="shared" si="13"/>
        <v>CN</v>
      </c>
      <c r="L359" s="110"/>
      <c r="M359" s="100"/>
    </row>
    <row r="360" spans="1:13" ht="17" x14ac:dyDescent="0.2">
      <c r="A360" s="17">
        <v>357</v>
      </c>
      <c r="B360" s="95" t="str">
        <f t="shared" si="12"/>
        <v>TK.KM295.</v>
      </c>
      <c r="C360" s="96"/>
      <c r="D360" s="103">
        <v>757</v>
      </c>
      <c r="E360" s="111">
        <v>1602</v>
      </c>
      <c r="F360" s="98"/>
      <c r="G360" s="98"/>
      <c r="H360" s="99"/>
      <c r="I360" s="106"/>
      <c r="J360" s="103"/>
      <c r="K360" s="97" t="str">
        <f t="shared" si="13"/>
        <v>CN</v>
      </c>
      <c r="L360" s="110"/>
      <c r="M360" s="100"/>
    </row>
    <row r="361" spans="1:13" ht="17" x14ac:dyDescent="0.2">
      <c r="A361" s="17">
        <v>358</v>
      </c>
      <c r="B361" s="95" t="str">
        <f t="shared" si="12"/>
        <v>TK.KM295.</v>
      </c>
      <c r="C361" s="96"/>
      <c r="D361" s="103">
        <v>757</v>
      </c>
      <c r="E361" s="111">
        <v>1602</v>
      </c>
      <c r="F361" s="98"/>
      <c r="G361" s="98"/>
      <c r="H361" s="99"/>
      <c r="I361" s="106"/>
      <c r="J361" s="103"/>
      <c r="K361" s="97" t="str">
        <f t="shared" si="13"/>
        <v>CN</v>
      </c>
      <c r="L361" s="110"/>
      <c r="M361" s="100"/>
    </row>
    <row r="362" spans="1:13" ht="17" x14ac:dyDescent="0.2">
      <c r="A362" s="17">
        <v>359</v>
      </c>
      <c r="B362" s="95" t="str">
        <f t="shared" si="12"/>
        <v>TK.KM295.</v>
      </c>
      <c r="C362" s="96"/>
      <c r="D362" s="103">
        <v>757</v>
      </c>
      <c r="E362" s="111">
        <v>1602</v>
      </c>
      <c r="F362" s="98"/>
      <c r="G362" s="98"/>
      <c r="H362" s="99"/>
      <c r="I362" s="106"/>
      <c r="J362" s="103"/>
      <c r="K362" s="97" t="str">
        <f t="shared" si="13"/>
        <v>CN</v>
      </c>
      <c r="L362" s="110"/>
      <c r="M362" s="100"/>
    </row>
    <row r="363" spans="1:13" ht="17" x14ac:dyDescent="0.2">
      <c r="A363" s="17">
        <v>360</v>
      </c>
      <c r="B363" s="95" t="str">
        <f t="shared" si="12"/>
        <v>TK.KM295.</v>
      </c>
      <c r="C363" s="96"/>
      <c r="D363" s="103">
        <v>757</v>
      </c>
      <c r="E363" s="111">
        <v>1602</v>
      </c>
      <c r="F363" s="98"/>
      <c r="G363" s="98"/>
      <c r="H363" s="99"/>
      <c r="I363" s="106"/>
      <c r="J363" s="103"/>
      <c r="K363" s="97" t="str">
        <f t="shared" si="13"/>
        <v>CN</v>
      </c>
      <c r="L363" s="110"/>
      <c r="M363" s="100"/>
    </row>
    <row r="364" spans="1:13" ht="17" x14ac:dyDescent="0.2">
      <c r="A364" s="17">
        <v>361</v>
      </c>
      <c r="B364" s="95" t="str">
        <f t="shared" si="12"/>
        <v>TK.KM295.</v>
      </c>
      <c r="C364" s="96"/>
      <c r="D364" s="103">
        <v>757</v>
      </c>
      <c r="E364" s="111">
        <v>1602</v>
      </c>
      <c r="F364" s="98"/>
      <c r="G364" s="98"/>
      <c r="H364" s="99"/>
      <c r="I364" s="106"/>
      <c r="J364" s="103"/>
      <c r="K364" s="97" t="str">
        <f t="shared" si="13"/>
        <v>CN</v>
      </c>
      <c r="L364" s="110"/>
      <c r="M364" s="100"/>
    </row>
    <row r="365" spans="1:13" ht="17" x14ac:dyDescent="0.2">
      <c r="A365" s="17">
        <v>362</v>
      </c>
      <c r="B365" s="95" t="str">
        <f t="shared" si="12"/>
        <v>TK.KM295.</v>
      </c>
      <c r="C365" s="96"/>
      <c r="D365" s="103">
        <v>757</v>
      </c>
      <c r="E365" s="111">
        <v>1602</v>
      </c>
      <c r="F365" s="98"/>
      <c r="G365" s="98"/>
      <c r="H365" s="99"/>
      <c r="I365" s="106"/>
      <c r="J365" s="103"/>
      <c r="K365" s="97" t="str">
        <f t="shared" si="13"/>
        <v>CN</v>
      </c>
      <c r="L365" s="110"/>
      <c r="M365" s="100"/>
    </row>
    <row r="366" spans="1:13" ht="17" x14ac:dyDescent="0.2">
      <c r="A366" s="17">
        <v>363</v>
      </c>
      <c r="B366" s="95" t="str">
        <f t="shared" si="12"/>
        <v>TK.KM295.</v>
      </c>
      <c r="C366" s="96"/>
      <c r="D366" s="103">
        <v>757</v>
      </c>
      <c r="E366" s="111">
        <v>1602</v>
      </c>
      <c r="F366" s="98"/>
      <c r="G366" s="98"/>
      <c r="H366" s="99"/>
      <c r="I366" s="106"/>
      <c r="J366" s="103"/>
      <c r="K366" s="97" t="str">
        <f t="shared" si="13"/>
        <v>CN</v>
      </c>
      <c r="L366" s="110"/>
      <c r="M366" s="100"/>
    </row>
    <row r="367" spans="1:13" ht="17" x14ac:dyDescent="0.2">
      <c r="A367" s="17">
        <v>364</v>
      </c>
      <c r="B367" s="95" t="str">
        <f t="shared" si="12"/>
        <v>TK.KM295.</v>
      </c>
      <c r="C367" s="96"/>
      <c r="D367" s="103">
        <v>757</v>
      </c>
      <c r="E367" s="111">
        <v>1602</v>
      </c>
      <c r="F367" s="98"/>
      <c r="G367" s="98"/>
      <c r="H367" s="99"/>
      <c r="I367" s="106"/>
      <c r="J367" s="103"/>
      <c r="K367" s="97" t="str">
        <f t="shared" si="13"/>
        <v>CN</v>
      </c>
      <c r="L367" s="110"/>
      <c r="M367" s="100"/>
    </row>
    <row r="368" spans="1:13" ht="17" x14ac:dyDescent="0.2">
      <c r="A368" s="17">
        <v>365</v>
      </c>
      <c r="B368" s="95" t="str">
        <f t="shared" si="12"/>
        <v>TK.KM295.</v>
      </c>
      <c r="C368" s="96"/>
      <c r="D368" s="103">
        <v>757</v>
      </c>
      <c r="E368" s="111">
        <v>1602</v>
      </c>
      <c r="F368" s="98"/>
      <c r="G368" s="98"/>
      <c r="H368" s="99"/>
      <c r="I368" s="106"/>
      <c r="J368" s="103"/>
      <c r="K368" s="97" t="str">
        <f t="shared" si="13"/>
        <v>CN</v>
      </c>
      <c r="L368" s="110"/>
      <c r="M368" s="100"/>
    </row>
    <row r="369" spans="1:13" ht="17" x14ac:dyDescent="0.2">
      <c r="A369" s="17">
        <v>366</v>
      </c>
      <c r="B369" s="95" t="str">
        <f t="shared" si="12"/>
        <v>TK.KM295.</v>
      </c>
      <c r="C369" s="96"/>
      <c r="D369" s="103">
        <v>757</v>
      </c>
      <c r="E369" s="111">
        <v>1602</v>
      </c>
      <c r="F369" s="98"/>
      <c r="G369" s="98"/>
      <c r="H369" s="99"/>
      <c r="I369" s="106"/>
      <c r="J369" s="103"/>
      <c r="K369" s="97" t="str">
        <f t="shared" si="13"/>
        <v>CN</v>
      </c>
      <c r="L369" s="110"/>
      <c r="M369" s="100"/>
    </row>
    <row r="370" spans="1:13" ht="17" x14ac:dyDescent="0.2">
      <c r="A370" s="17">
        <v>367</v>
      </c>
      <c r="B370" s="95" t="str">
        <f t="shared" si="12"/>
        <v>TK.KM295.</v>
      </c>
      <c r="C370" s="96"/>
      <c r="D370" s="103">
        <v>757</v>
      </c>
      <c r="E370" s="111">
        <v>1602</v>
      </c>
      <c r="F370" s="98"/>
      <c r="G370" s="98"/>
      <c r="H370" s="99"/>
      <c r="I370" s="106"/>
      <c r="J370" s="103"/>
      <c r="K370" s="97" t="str">
        <f t="shared" si="13"/>
        <v>CN</v>
      </c>
      <c r="L370" s="110"/>
      <c r="M370" s="100"/>
    </row>
    <row r="371" spans="1:13" ht="17" x14ac:dyDescent="0.2">
      <c r="A371" s="17">
        <v>368</v>
      </c>
      <c r="B371" s="95" t="str">
        <f t="shared" si="12"/>
        <v>TK.KM295.</v>
      </c>
      <c r="C371" s="96"/>
      <c r="D371" s="103">
        <v>757</v>
      </c>
      <c r="E371" s="111">
        <v>1602</v>
      </c>
      <c r="F371" s="98"/>
      <c r="G371" s="98"/>
      <c r="H371" s="99"/>
      <c r="I371" s="106"/>
      <c r="J371" s="103"/>
      <c r="K371" s="97" t="str">
        <f t="shared" si="13"/>
        <v>CN</v>
      </c>
      <c r="L371" s="110"/>
      <c r="M371" s="100"/>
    </row>
    <row r="372" spans="1:13" ht="17" x14ac:dyDescent="0.2">
      <c r="A372" s="17">
        <v>369</v>
      </c>
      <c r="B372" s="95" t="str">
        <f t="shared" si="12"/>
        <v>TK.KM295.</v>
      </c>
      <c r="C372" s="96"/>
      <c r="D372" s="103">
        <v>757</v>
      </c>
      <c r="E372" s="111">
        <v>1602</v>
      </c>
      <c r="F372" s="98"/>
      <c r="G372" s="98"/>
      <c r="H372" s="99"/>
      <c r="I372" s="106"/>
      <c r="J372" s="103"/>
      <c r="K372" s="97" t="str">
        <f t="shared" si="13"/>
        <v>CN</v>
      </c>
      <c r="L372" s="110"/>
      <c r="M372" s="100"/>
    </row>
    <row r="373" spans="1:13" ht="17" x14ac:dyDescent="0.2">
      <c r="A373" s="17">
        <v>370</v>
      </c>
      <c r="B373" s="95" t="str">
        <f t="shared" si="12"/>
        <v>TK.KM295.</v>
      </c>
      <c r="C373" s="96"/>
      <c r="D373" s="103">
        <v>757</v>
      </c>
      <c r="E373" s="111">
        <v>1602</v>
      </c>
      <c r="F373" s="98"/>
      <c r="G373" s="98"/>
      <c r="H373" s="99"/>
      <c r="I373" s="106"/>
      <c r="J373" s="103"/>
      <c r="K373" s="97" t="str">
        <f t="shared" si="13"/>
        <v>CN</v>
      </c>
      <c r="L373" s="110"/>
      <c r="M373" s="100"/>
    </row>
    <row r="374" spans="1:13" ht="17" x14ac:dyDescent="0.2">
      <c r="A374" s="17">
        <v>371</v>
      </c>
      <c r="B374" s="95" t="str">
        <f t="shared" si="12"/>
        <v>TK.KM295.</v>
      </c>
      <c r="C374" s="96"/>
      <c r="D374" s="103">
        <v>757</v>
      </c>
      <c r="E374" s="111">
        <v>1602</v>
      </c>
      <c r="F374" s="98"/>
      <c r="G374" s="98"/>
      <c r="H374" s="99"/>
      <c r="I374" s="106"/>
      <c r="J374" s="103"/>
      <c r="K374" s="97" t="str">
        <f t="shared" si="13"/>
        <v>CN</v>
      </c>
      <c r="L374" s="110"/>
      <c r="M374" s="100"/>
    </row>
    <row r="375" spans="1:13" ht="17" x14ac:dyDescent="0.2">
      <c r="A375" s="17">
        <v>372</v>
      </c>
      <c r="B375" s="95" t="str">
        <f t="shared" si="12"/>
        <v>TK.KM295.</v>
      </c>
      <c r="C375" s="96"/>
      <c r="D375" s="103">
        <v>757</v>
      </c>
      <c r="E375" s="111">
        <v>1602</v>
      </c>
      <c r="F375" s="98"/>
      <c r="G375" s="98"/>
      <c r="H375" s="99"/>
      <c r="I375" s="106"/>
      <c r="J375" s="103"/>
      <c r="K375" s="97" t="str">
        <f t="shared" si="13"/>
        <v>CN</v>
      </c>
      <c r="L375" s="110"/>
      <c r="M375" s="100"/>
    </row>
    <row r="376" spans="1:13" ht="17" x14ac:dyDescent="0.2">
      <c r="A376" s="17">
        <v>373</v>
      </c>
      <c r="B376" s="95" t="str">
        <f t="shared" si="12"/>
        <v>TK.KM295.</v>
      </c>
      <c r="C376" s="96"/>
      <c r="D376" s="103">
        <v>757</v>
      </c>
      <c r="E376" s="111">
        <v>1602</v>
      </c>
      <c r="F376" s="98"/>
      <c r="G376" s="98"/>
      <c r="H376" s="99"/>
      <c r="I376" s="106"/>
      <c r="J376" s="103"/>
      <c r="K376" s="97" t="str">
        <f t="shared" si="13"/>
        <v>CN</v>
      </c>
      <c r="L376" s="110"/>
      <c r="M376" s="100"/>
    </row>
    <row r="377" spans="1:13" ht="17" x14ac:dyDescent="0.2">
      <c r="A377" s="17">
        <v>374</v>
      </c>
      <c r="B377" s="95" t="str">
        <f t="shared" ref="B377:B440" si="14">"TK.KM"&amp;IF(AND(C377=C376,J377=J376),MID(B376,6,3),MID(B376,6,3)+1)&amp;"."&amp;RIGHT(H377,4)</f>
        <v>TK.KM295.</v>
      </c>
      <c r="C377" s="96"/>
      <c r="D377" s="103">
        <v>757</v>
      </c>
      <c r="E377" s="111">
        <v>1602</v>
      </c>
      <c r="F377" s="98"/>
      <c r="G377" s="98"/>
      <c r="H377" s="99"/>
      <c r="I377" s="106"/>
      <c r="J377" s="103"/>
      <c r="K377" s="97" t="str">
        <f t="shared" si="13"/>
        <v>CN</v>
      </c>
      <c r="L377" s="110"/>
      <c r="M377" s="100"/>
    </row>
    <row r="378" spans="1:13" ht="17" x14ac:dyDescent="0.2">
      <c r="A378" s="17">
        <v>375</v>
      </c>
      <c r="B378" s="95" t="str">
        <f t="shared" si="14"/>
        <v>TK.KM295.</v>
      </c>
      <c r="C378" s="96"/>
      <c r="D378" s="103">
        <v>757</v>
      </c>
      <c r="E378" s="111">
        <v>1602</v>
      </c>
      <c r="F378" s="98"/>
      <c r="G378" s="98"/>
      <c r="H378" s="99"/>
      <c r="I378" s="106"/>
      <c r="J378" s="103"/>
      <c r="K378" s="97" t="str">
        <f t="shared" si="13"/>
        <v>CN</v>
      </c>
      <c r="L378" s="110"/>
      <c r="M378" s="100"/>
    </row>
    <row r="379" spans="1:13" ht="17" x14ac:dyDescent="0.2">
      <c r="A379" s="17">
        <v>376</v>
      </c>
      <c r="B379" s="95" t="str">
        <f t="shared" si="14"/>
        <v>TK.KM295.</v>
      </c>
      <c r="C379" s="96"/>
      <c r="D379" s="103">
        <v>757</v>
      </c>
      <c r="E379" s="111">
        <v>1602</v>
      </c>
      <c r="F379" s="98"/>
      <c r="G379" s="98"/>
      <c r="H379" s="99"/>
      <c r="I379" s="106"/>
      <c r="J379" s="103"/>
      <c r="K379" s="97" t="str">
        <f t="shared" si="13"/>
        <v>CN</v>
      </c>
      <c r="L379" s="110"/>
      <c r="M379" s="100"/>
    </row>
    <row r="380" spans="1:13" ht="17" x14ac:dyDescent="0.2">
      <c r="A380" s="17">
        <v>377</v>
      </c>
      <c r="B380" s="95" t="str">
        <f t="shared" si="14"/>
        <v>TK.KM295.</v>
      </c>
      <c r="C380" s="96"/>
      <c r="D380" s="103">
        <v>757</v>
      </c>
      <c r="E380" s="111">
        <v>1602</v>
      </c>
      <c r="F380" s="98"/>
      <c r="G380" s="98"/>
      <c r="H380" s="99"/>
      <c r="I380" s="106"/>
      <c r="J380" s="103"/>
      <c r="K380" s="97" t="str">
        <f t="shared" si="13"/>
        <v>CN</v>
      </c>
      <c r="L380" s="110"/>
      <c r="M380" s="100"/>
    </row>
    <row r="381" spans="1:13" ht="17" x14ac:dyDescent="0.2">
      <c r="A381" s="17">
        <v>378</v>
      </c>
      <c r="B381" s="95" t="str">
        <f t="shared" si="14"/>
        <v>TK.KM295.</v>
      </c>
      <c r="C381" s="96"/>
      <c r="D381" s="103">
        <v>757</v>
      </c>
      <c r="E381" s="111">
        <v>1602</v>
      </c>
      <c r="F381" s="98"/>
      <c r="G381" s="98"/>
      <c r="H381" s="99"/>
      <c r="I381" s="106"/>
      <c r="J381" s="103"/>
      <c r="K381" s="97" t="str">
        <f t="shared" si="13"/>
        <v>CN</v>
      </c>
      <c r="L381" s="110"/>
      <c r="M381" s="100"/>
    </row>
    <row r="382" spans="1:13" ht="17" x14ac:dyDescent="0.2">
      <c r="A382" s="17">
        <v>379</v>
      </c>
      <c r="B382" s="95" t="str">
        <f t="shared" si="14"/>
        <v>TK.KM295.</v>
      </c>
      <c r="C382" s="96"/>
      <c r="D382" s="103">
        <v>757</v>
      </c>
      <c r="E382" s="111">
        <v>1602</v>
      </c>
      <c r="F382" s="98"/>
      <c r="G382" s="98"/>
      <c r="H382" s="99"/>
      <c r="I382" s="106"/>
      <c r="J382" s="103"/>
      <c r="K382" s="97" t="str">
        <f t="shared" si="13"/>
        <v>CN</v>
      </c>
      <c r="L382" s="110"/>
      <c r="M382" s="100"/>
    </row>
    <row r="383" spans="1:13" ht="17" x14ac:dyDescent="0.2">
      <c r="A383" s="17">
        <v>380</v>
      </c>
      <c r="B383" s="95" t="str">
        <f t="shared" si="14"/>
        <v>TK.KM295.</v>
      </c>
      <c r="C383" s="96"/>
      <c r="D383" s="103">
        <v>757</v>
      </c>
      <c r="E383" s="111">
        <v>1602</v>
      </c>
      <c r="F383" s="98"/>
      <c r="G383" s="98"/>
      <c r="H383" s="99"/>
      <c r="I383" s="106"/>
      <c r="J383" s="103"/>
      <c r="K383" s="97" t="str">
        <f t="shared" si="13"/>
        <v>CN</v>
      </c>
      <c r="L383" s="110"/>
      <c r="M383" s="100"/>
    </row>
    <row r="384" spans="1:13" ht="17" x14ac:dyDescent="0.2">
      <c r="A384" s="17">
        <v>381</v>
      </c>
      <c r="B384" s="95" t="str">
        <f t="shared" si="14"/>
        <v>TK.KM295.</v>
      </c>
      <c r="C384" s="96"/>
      <c r="D384" s="103">
        <v>757</v>
      </c>
      <c r="E384" s="111">
        <v>1602</v>
      </c>
      <c r="F384" s="98"/>
      <c r="G384" s="98"/>
      <c r="H384" s="99"/>
      <c r="I384" s="106"/>
      <c r="J384" s="103"/>
      <c r="K384" s="97" t="str">
        <f t="shared" si="13"/>
        <v>CN</v>
      </c>
      <c r="L384" s="110"/>
      <c r="M384" s="100"/>
    </row>
    <row r="385" spans="1:13" ht="17" x14ac:dyDescent="0.2">
      <c r="A385" s="17">
        <v>382</v>
      </c>
      <c r="B385" s="95" t="str">
        <f t="shared" si="14"/>
        <v>TK.KM295.</v>
      </c>
      <c r="C385" s="96"/>
      <c r="D385" s="103">
        <v>757</v>
      </c>
      <c r="E385" s="111">
        <v>1602</v>
      </c>
      <c r="F385" s="98"/>
      <c r="G385" s="98"/>
      <c r="H385" s="99"/>
      <c r="I385" s="106"/>
      <c r="J385" s="103"/>
      <c r="K385" s="97" t="str">
        <f t="shared" si="13"/>
        <v>CN</v>
      </c>
      <c r="L385" s="110"/>
      <c r="M385" s="100"/>
    </row>
    <row r="386" spans="1:13" ht="17" x14ac:dyDescent="0.2">
      <c r="A386" s="17">
        <v>383</v>
      </c>
      <c r="B386" s="95" t="str">
        <f t="shared" si="14"/>
        <v>TK.KM295.</v>
      </c>
      <c r="C386" s="96"/>
      <c r="D386" s="103">
        <v>757</v>
      </c>
      <c r="E386" s="111">
        <v>1602</v>
      </c>
      <c r="F386" s="98"/>
      <c r="G386" s="98"/>
      <c r="H386" s="99"/>
      <c r="I386" s="106"/>
      <c r="J386" s="103"/>
      <c r="K386" s="97" t="str">
        <f t="shared" si="13"/>
        <v>CN</v>
      </c>
      <c r="L386" s="110"/>
      <c r="M386" s="100"/>
    </row>
    <row r="387" spans="1:13" ht="17" x14ac:dyDescent="0.2">
      <c r="A387" s="17">
        <v>384</v>
      </c>
      <c r="B387" s="95" t="str">
        <f t="shared" si="14"/>
        <v>TK.KM295.</v>
      </c>
      <c r="C387" s="96"/>
      <c r="D387" s="103">
        <v>757</v>
      </c>
      <c r="E387" s="111">
        <v>1602</v>
      </c>
      <c r="F387" s="98"/>
      <c r="G387" s="98"/>
      <c r="H387" s="99"/>
      <c r="I387" s="106"/>
      <c r="J387" s="103"/>
      <c r="K387" s="97" t="str">
        <f t="shared" si="13"/>
        <v>CN</v>
      </c>
      <c r="L387" s="110"/>
      <c r="M387" s="100"/>
    </row>
    <row r="388" spans="1:13" ht="17" x14ac:dyDescent="0.2">
      <c r="A388" s="17">
        <v>385</v>
      </c>
      <c r="B388" s="95" t="str">
        <f t="shared" si="14"/>
        <v>TK.KM295.</v>
      </c>
      <c r="C388" s="96"/>
      <c r="D388" s="103">
        <v>757</v>
      </c>
      <c r="E388" s="111">
        <v>1602</v>
      </c>
      <c r="F388" s="98"/>
      <c r="G388" s="98"/>
      <c r="H388" s="99"/>
      <c r="I388" s="106"/>
      <c r="J388" s="103"/>
      <c r="K388" s="97" t="str">
        <f t="shared" si="13"/>
        <v>CN</v>
      </c>
      <c r="L388" s="110"/>
      <c r="M388" s="100"/>
    </row>
    <row r="389" spans="1:13" ht="17" x14ac:dyDescent="0.2">
      <c r="A389" s="17">
        <v>386</v>
      </c>
      <c r="B389" s="95" t="str">
        <f t="shared" si="14"/>
        <v>TK.KM295.</v>
      </c>
      <c r="C389" s="96"/>
      <c r="D389" s="103">
        <v>757</v>
      </c>
      <c r="E389" s="111">
        <v>1602</v>
      </c>
      <c r="F389" s="98"/>
      <c r="G389" s="98"/>
      <c r="H389" s="99"/>
      <c r="I389" s="106"/>
      <c r="J389" s="103"/>
      <c r="K389" s="97" t="str">
        <f t="shared" si="13"/>
        <v>CN</v>
      </c>
      <c r="L389" s="110"/>
      <c r="M389" s="100"/>
    </row>
    <row r="390" spans="1:13" ht="17" x14ac:dyDescent="0.2">
      <c r="A390" s="17">
        <v>387</v>
      </c>
      <c r="B390" s="95" t="str">
        <f t="shared" si="14"/>
        <v>TK.KM295.</v>
      </c>
      <c r="C390" s="96"/>
      <c r="D390" s="103">
        <v>757</v>
      </c>
      <c r="E390" s="111">
        <v>1602</v>
      </c>
      <c r="F390" s="98"/>
      <c r="G390" s="98"/>
      <c r="H390" s="99"/>
      <c r="I390" s="106"/>
      <c r="J390" s="103"/>
      <c r="K390" s="97" t="str">
        <f t="shared" si="13"/>
        <v>CN</v>
      </c>
      <c r="L390" s="110"/>
      <c r="M390" s="100"/>
    </row>
    <row r="391" spans="1:13" ht="17" x14ac:dyDescent="0.2">
      <c r="A391" s="17">
        <v>388</v>
      </c>
      <c r="B391" s="95" t="str">
        <f t="shared" si="14"/>
        <v>TK.KM295.</v>
      </c>
      <c r="C391" s="96"/>
      <c r="D391" s="103">
        <v>757</v>
      </c>
      <c r="E391" s="111">
        <v>1602</v>
      </c>
      <c r="F391" s="98"/>
      <c r="G391" s="98"/>
      <c r="H391" s="99"/>
      <c r="I391" s="106"/>
      <c r="J391" s="103"/>
      <c r="K391" s="97" t="str">
        <f t="shared" si="13"/>
        <v>CN</v>
      </c>
      <c r="L391" s="110"/>
      <c r="M391" s="100"/>
    </row>
    <row r="392" spans="1:13" ht="17" x14ac:dyDescent="0.2">
      <c r="A392" s="17">
        <v>389</v>
      </c>
      <c r="B392" s="95" t="str">
        <f t="shared" si="14"/>
        <v>TK.KM295.</v>
      </c>
      <c r="C392" s="96"/>
      <c r="D392" s="103">
        <v>757</v>
      </c>
      <c r="E392" s="111">
        <v>1602</v>
      </c>
      <c r="F392" s="98"/>
      <c r="G392" s="98"/>
      <c r="H392" s="99"/>
      <c r="I392" s="106"/>
      <c r="J392" s="103"/>
      <c r="K392" s="97" t="str">
        <f t="shared" si="13"/>
        <v>CN</v>
      </c>
      <c r="L392" s="110"/>
      <c r="M392" s="100"/>
    </row>
    <row r="393" spans="1:13" ht="17" x14ac:dyDescent="0.2">
      <c r="A393" s="17">
        <v>390</v>
      </c>
      <c r="B393" s="95" t="str">
        <f t="shared" si="14"/>
        <v>TK.KM295.</v>
      </c>
      <c r="C393" s="96"/>
      <c r="D393" s="103">
        <v>757</v>
      </c>
      <c r="E393" s="111">
        <v>1602</v>
      </c>
      <c r="F393" s="98"/>
      <c r="G393" s="98"/>
      <c r="H393" s="99"/>
      <c r="I393" s="106"/>
      <c r="J393" s="103"/>
      <c r="K393" s="97" t="str">
        <f t="shared" si="13"/>
        <v>CN</v>
      </c>
      <c r="L393" s="110"/>
      <c r="M393" s="100"/>
    </row>
    <row r="394" spans="1:13" ht="17" x14ac:dyDescent="0.2">
      <c r="A394" s="17">
        <v>391</v>
      </c>
      <c r="B394" s="95" t="str">
        <f t="shared" si="14"/>
        <v>TK.KM295.</v>
      </c>
      <c r="C394" s="96"/>
      <c r="D394" s="103">
        <v>757</v>
      </c>
      <c r="E394" s="111">
        <v>1602</v>
      </c>
      <c r="F394" s="98"/>
      <c r="G394" s="98"/>
      <c r="H394" s="99"/>
      <c r="I394" s="106"/>
      <c r="J394" s="103"/>
      <c r="K394" s="97" t="str">
        <f t="shared" si="13"/>
        <v>CN</v>
      </c>
      <c r="L394" s="110"/>
      <c r="M394" s="100"/>
    </row>
    <row r="395" spans="1:13" ht="17" x14ac:dyDescent="0.2">
      <c r="A395" s="17">
        <v>392</v>
      </c>
      <c r="B395" s="95" t="str">
        <f t="shared" si="14"/>
        <v>TK.KM295.</v>
      </c>
      <c r="C395" s="96"/>
      <c r="D395" s="103">
        <v>757</v>
      </c>
      <c r="E395" s="111">
        <v>1602</v>
      </c>
      <c r="F395" s="98"/>
      <c r="G395" s="98"/>
      <c r="H395" s="99"/>
      <c r="I395" s="106"/>
      <c r="J395" s="103"/>
      <c r="K395" s="97" t="str">
        <f t="shared" si="13"/>
        <v>CN</v>
      </c>
      <c r="L395" s="110"/>
      <c r="M395" s="100"/>
    </row>
    <row r="396" spans="1:13" ht="17" x14ac:dyDescent="0.2">
      <c r="A396" s="17">
        <v>393</v>
      </c>
      <c r="B396" s="95" t="str">
        <f t="shared" si="14"/>
        <v>TK.KM295.</v>
      </c>
      <c r="C396" s="96"/>
      <c r="D396" s="103">
        <v>757</v>
      </c>
      <c r="E396" s="111">
        <v>1602</v>
      </c>
      <c r="F396" s="98"/>
      <c r="G396" s="98"/>
      <c r="H396" s="99"/>
      <c r="I396" s="106"/>
      <c r="J396" s="103"/>
      <c r="K396" s="97" t="str">
        <f t="shared" si="13"/>
        <v>CN</v>
      </c>
      <c r="L396" s="110"/>
      <c r="M396" s="100"/>
    </row>
    <row r="397" spans="1:13" ht="17" x14ac:dyDescent="0.2">
      <c r="A397" s="17">
        <v>394</v>
      </c>
      <c r="B397" s="95" t="str">
        <f t="shared" si="14"/>
        <v>TK.KM295.</v>
      </c>
      <c r="C397" s="96"/>
      <c r="D397" s="103">
        <v>757</v>
      </c>
      <c r="E397" s="111">
        <v>1602</v>
      </c>
      <c r="F397" s="98"/>
      <c r="G397" s="98"/>
      <c r="H397" s="99"/>
      <c r="I397" s="106"/>
      <c r="J397" s="103"/>
      <c r="K397" s="97" t="str">
        <f t="shared" si="13"/>
        <v>CN</v>
      </c>
      <c r="L397" s="110"/>
      <c r="M397" s="100"/>
    </row>
    <row r="398" spans="1:13" ht="17" x14ac:dyDescent="0.2">
      <c r="A398" s="17">
        <v>395</v>
      </c>
      <c r="B398" s="95" t="str">
        <f t="shared" si="14"/>
        <v>TK.KM295.</v>
      </c>
      <c r="C398" s="96"/>
      <c r="D398" s="103">
        <v>757</v>
      </c>
      <c r="E398" s="111">
        <v>1602</v>
      </c>
      <c r="F398" s="98"/>
      <c r="G398" s="98"/>
      <c r="H398" s="99"/>
      <c r="I398" s="106"/>
      <c r="J398" s="103"/>
      <c r="K398" s="97" t="str">
        <f t="shared" si="13"/>
        <v>CN</v>
      </c>
      <c r="L398" s="110"/>
      <c r="M398" s="100"/>
    </row>
    <row r="399" spans="1:13" ht="17" x14ac:dyDescent="0.2">
      <c r="A399" s="17">
        <v>396</v>
      </c>
      <c r="B399" s="95" t="str">
        <f t="shared" si="14"/>
        <v>TK.KM295.</v>
      </c>
      <c r="C399" s="96"/>
      <c r="D399" s="103">
        <v>757</v>
      </c>
      <c r="E399" s="111">
        <v>1602</v>
      </c>
      <c r="F399" s="98"/>
      <c r="G399" s="98"/>
      <c r="H399" s="99"/>
      <c r="I399" s="106"/>
      <c r="J399" s="103"/>
      <c r="K399" s="97" t="str">
        <f t="shared" si="13"/>
        <v>CN</v>
      </c>
      <c r="L399" s="110"/>
      <c r="M399" s="100"/>
    </row>
    <row r="400" spans="1:13" ht="17" x14ac:dyDescent="0.2">
      <c r="A400" s="17">
        <v>397</v>
      </c>
      <c r="B400" s="95" t="str">
        <f t="shared" si="14"/>
        <v>TK.KM295.</v>
      </c>
      <c r="C400" s="96"/>
      <c r="D400" s="103">
        <v>757</v>
      </c>
      <c r="E400" s="111">
        <v>1602</v>
      </c>
      <c r="F400" s="98"/>
      <c r="G400" s="98"/>
      <c r="H400" s="99"/>
      <c r="I400" s="106"/>
      <c r="J400" s="103"/>
      <c r="K400" s="97" t="str">
        <f t="shared" si="13"/>
        <v>CN</v>
      </c>
      <c r="L400" s="110"/>
      <c r="M400" s="100"/>
    </row>
    <row r="401" spans="1:13" ht="16" x14ac:dyDescent="0.2">
      <c r="A401" s="17">
        <v>398</v>
      </c>
      <c r="B401" s="95" t="str">
        <f t="shared" si="14"/>
        <v>TK.KM295.</v>
      </c>
      <c r="C401" s="96"/>
      <c r="D401" s="103">
        <v>757</v>
      </c>
      <c r="E401" s="111">
        <v>1602</v>
      </c>
      <c r="F401" s="98"/>
      <c r="G401" s="98"/>
      <c r="H401" s="99"/>
      <c r="I401" s="106"/>
      <c r="J401" s="103"/>
      <c r="K401" s="97"/>
      <c r="L401" s="110"/>
      <c r="M401" s="100"/>
    </row>
    <row r="402" spans="1:13" ht="16" x14ac:dyDescent="0.2">
      <c r="A402" s="17">
        <v>399</v>
      </c>
      <c r="B402" s="95" t="str">
        <f t="shared" si="14"/>
        <v>TK.KM295.</v>
      </c>
      <c r="C402" s="96"/>
      <c r="D402" s="103">
        <v>757</v>
      </c>
      <c r="E402" s="111">
        <v>1602</v>
      </c>
      <c r="F402" s="98"/>
      <c r="G402" s="98"/>
      <c r="H402" s="99"/>
      <c r="I402" s="106"/>
      <c r="J402" s="103"/>
      <c r="K402" s="97"/>
      <c r="L402" s="110"/>
      <c r="M402" s="100"/>
    </row>
    <row r="403" spans="1:13" ht="16" x14ac:dyDescent="0.2">
      <c r="A403" s="17">
        <v>400</v>
      </c>
      <c r="B403" s="95" t="str">
        <f t="shared" si="14"/>
        <v>TK.KM295.</v>
      </c>
      <c r="C403" s="96"/>
      <c r="D403" s="103">
        <v>757</v>
      </c>
      <c r="E403" s="111">
        <v>1602</v>
      </c>
      <c r="F403" s="98"/>
      <c r="G403" s="98"/>
      <c r="H403" s="99"/>
      <c r="I403" s="106"/>
      <c r="J403" s="103"/>
      <c r="K403" s="97"/>
      <c r="L403" s="110"/>
      <c r="M403" s="100"/>
    </row>
    <row r="404" spans="1:13" ht="16" x14ac:dyDescent="0.2">
      <c r="A404" s="17">
        <v>401</v>
      </c>
      <c r="B404" s="95" t="str">
        <f t="shared" si="14"/>
        <v>TK.KM295.</v>
      </c>
      <c r="C404" s="96"/>
      <c r="D404" s="103">
        <v>757</v>
      </c>
      <c r="E404" s="111">
        <v>1602</v>
      </c>
      <c r="F404" s="98"/>
      <c r="G404" s="98"/>
      <c r="H404" s="99"/>
      <c r="I404" s="106"/>
      <c r="J404" s="103"/>
      <c r="K404" s="97"/>
      <c r="L404" s="110"/>
      <c r="M404" s="100"/>
    </row>
    <row r="405" spans="1:13" ht="16" x14ac:dyDescent="0.2">
      <c r="A405" s="17">
        <v>402</v>
      </c>
      <c r="B405" s="95" t="str">
        <f t="shared" si="14"/>
        <v>TK.KM295.</v>
      </c>
      <c r="C405" s="96"/>
      <c r="D405" s="103">
        <v>757</v>
      </c>
      <c r="E405" s="111">
        <v>1602</v>
      </c>
      <c r="F405" s="98"/>
      <c r="G405" s="98"/>
      <c r="H405" s="99"/>
      <c r="I405" s="106"/>
      <c r="J405" s="103"/>
      <c r="K405" s="97"/>
      <c r="L405" s="110"/>
      <c r="M405" s="100"/>
    </row>
    <row r="406" spans="1:13" ht="16" x14ac:dyDescent="0.2">
      <c r="A406" s="17">
        <v>403</v>
      </c>
      <c r="B406" s="95" t="str">
        <f t="shared" si="14"/>
        <v>TK.KM295.</v>
      </c>
      <c r="C406" s="96"/>
      <c r="D406" s="103">
        <v>757</v>
      </c>
      <c r="E406" s="111">
        <v>1602</v>
      </c>
      <c r="F406" s="98"/>
      <c r="G406" s="98"/>
      <c r="H406" s="99"/>
      <c r="I406" s="106"/>
      <c r="J406" s="103"/>
      <c r="K406" s="97"/>
      <c r="L406" s="110"/>
      <c r="M406" s="100"/>
    </row>
    <row r="407" spans="1:13" ht="16" x14ac:dyDescent="0.2">
      <c r="A407" s="17">
        <v>404</v>
      </c>
      <c r="B407" s="95" t="str">
        <f t="shared" si="14"/>
        <v>TK.KM295.</v>
      </c>
      <c r="C407" s="96"/>
      <c r="D407" s="103">
        <v>757</v>
      </c>
      <c r="E407" s="111">
        <v>1602</v>
      </c>
      <c r="F407" s="98"/>
      <c r="G407" s="98"/>
      <c r="H407" s="99"/>
      <c r="I407" s="106"/>
      <c r="J407" s="103"/>
      <c r="K407" s="97"/>
      <c r="L407" s="110"/>
      <c r="M407" s="100"/>
    </row>
    <row r="408" spans="1:13" ht="16" x14ac:dyDescent="0.2">
      <c r="A408" s="17">
        <v>405</v>
      </c>
      <c r="B408" s="95" t="str">
        <f t="shared" si="14"/>
        <v>TK.KM295.</v>
      </c>
      <c r="C408" s="96"/>
      <c r="D408" s="103">
        <v>757</v>
      </c>
      <c r="E408" s="111">
        <v>1602</v>
      </c>
      <c r="F408" s="98"/>
      <c r="G408" s="98"/>
      <c r="H408" s="99"/>
      <c r="I408" s="106"/>
      <c r="J408" s="103"/>
      <c r="K408" s="97"/>
      <c r="L408" s="110"/>
      <c r="M408" s="100"/>
    </row>
    <row r="409" spans="1:13" ht="16" x14ac:dyDescent="0.2">
      <c r="A409" s="17">
        <v>406</v>
      </c>
      <c r="B409" s="95" t="str">
        <f t="shared" si="14"/>
        <v>TK.KM295.</v>
      </c>
      <c r="C409" s="96"/>
      <c r="D409" s="103">
        <v>757</v>
      </c>
      <c r="E409" s="111">
        <v>1602</v>
      </c>
      <c r="F409" s="98"/>
      <c r="G409" s="98"/>
      <c r="H409" s="99"/>
      <c r="I409" s="106"/>
      <c r="J409" s="103"/>
      <c r="K409" s="97"/>
      <c r="L409" s="110"/>
      <c r="M409" s="100"/>
    </row>
    <row r="410" spans="1:13" ht="16" x14ac:dyDescent="0.2">
      <c r="A410" s="17">
        <v>407</v>
      </c>
      <c r="B410" s="95" t="str">
        <f t="shared" si="14"/>
        <v>TK.KM295.</v>
      </c>
      <c r="C410" s="96"/>
      <c r="D410" s="103">
        <v>757</v>
      </c>
      <c r="E410" s="111">
        <v>1602</v>
      </c>
      <c r="F410" s="98"/>
      <c r="G410" s="98"/>
      <c r="H410" s="99"/>
      <c r="I410" s="106"/>
      <c r="J410" s="103"/>
      <c r="K410" s="97"/>
      <c r="L410" s="110"/>
      <c r="M410" s="100"/>
    </row>
    <row r="411" spans="1:13" ht="16" x14ac:dyDescent="0.2">
      <c r="A411" s="17">
        <v>408</v>
      </c>
      <c r="B411" s="95" t="str">
        <f t="shared" si="14"/>
        <v>TK.KM295.</v>
      </c>
      <c r="C411" s="96"/>
      <c r="D411" s="103">
        <v>757</v>
      </c>
      <c r="E411" s="111">
        <v>1602</v>
      </c>
      <c r="F411" s="98"/>
      <c r="G411" s="98"/>
      <c r="H411" s="99"/>
      <c r="I411" s="106"/>
      <c r="J411" s="103"/>
      <c r="K411" s="97"/>
      <c r="L411" s="110"/>
      <c r="M411" s="100"/>
    </row>
    <row r="412" spans="1:13" ht="16" x14ac:dyDescent="0.2">
      <c r="A412" s="17">
        <v>409</v>
      </c>
      <c r="B412" s="95" t="str">
        <f t="shared" si="14"/>
        <v>TK.KM295.</v>
      </c>
      <c r="C412" s="96"/>
      <c r="D412" s="103">
        <v>757</v>
      </c>
      <c r="E412" s="111">
        <v>1602</v>
      </c>
      <c r="F412" s="98"/>
      <c r="G412" s="98"/>
      <c r="H412" s="99"/>
      <c r="I412" s="106"/>
      <c r="J412" s="103"/>
      <c r="K412" s="97"/>
      <c r="L412" s="110"/>
      <c r="M412" s="100"/>
    </row>
    <row r="413" spans="1:13" ht="16" x14ac:dyDescent="0.2">
      <c r="A413" s="17">
        <v>410</v>
      </c>
      <c r="B413" s="95" t="str">
        <f t="shared" si="14"/>
        <v>TK.KM295.</v>
      </c>
      <c r="C413" s="96"/>
      <c r="D413" s="103">
        <v>757</v>
      </c>
      <c r="E413" s="111">
        <v>1602</v>
      </c>
      <c r="F413" s="98"/>
      <c r="G413" s="98"/>
      <c r="H413" s="99"/>
      <c r="I413" s="106"/>
      <c r="J413" s="103"/>
      <c r="K413" s="97"/>
      <c r="L413" s="110"/>
      <c r="M413" s="100"/>
    </row>
    <row r="414" spans="1:13" ht="16" x14ac:dyDescent="0.2">
      <c r="A414" s="17">
        <v>411</v>
      </c>
      <c r="B414" s="95" t="str">
        <f t="shared" si="14"/>
        <v>TK.KM295.</v>
      </c>
      <c r="C414" s="96"/>
      <c r="D414" s="103">
        <v>757</v>
      </c>
      <c r="E414" s="111">
        <v>1602</v>
      </c>
      <c r="F414" s="98"/>
      <c r="G414" s="98"/>
      <c r="H414" s="99"/>
      <c r="I414" s="106"/>
      <c r="J414" s="103"/>
      <c r="K414" s="97"/>
      <c r="L414" s="110"/>
      <c r="M414" s="100"/>
    </row>
    <row r="415" spans="1:13" ht="16" x14ac:dyDescent="0.2">
      <c r="A415" s="17">
        <v>412</v>
      </c>
      <c r="B415" s="95" t="str">
        <f t="shared" si="14"/>
        <v>TK.KM295.</v>
      </c>
      <c r="C415" s="96"/>
      <c r="D415" s="103">
        <v>757</v>
      </c>
      <c r="E415" s="111">
        <v>1602</v>
      </c>
      <c r="F415" s="98"/>
      <c r="G415" s="98"/>
      <c r="H415" s="99"/>
      <c r="I415" s="106"/>
      <c r="J415" s="103"/>
      <c r="K415" s="97"/>
      <c r="L415" s="110"/>
      <c r="M415" s="100"/>
    </row>
    <row r="416" spans="1:13" ht="16" x14ac:dyDescent="0.2">
      <c r="A416" s="17">
        <v>413</v>
      </c>
      <c r="B416" s="95" t="str">
        <f t="shared" si="14"/>
        <v>TK.KM295.</v>
      </c>
      <c r="C416" s="96"/>
      <c r="D416" s="103">
        <v>757</v>
      </c>
      <c r="E416" s="111">
        <v>1602</v>
      </c>
      <c r="F416" s="98"/>
      <c r="G416" s="98"/>
      <c r="H416" s="99"/>
      <c r="I416" s="106"/>
      <c r="J416" s="103"/>
      <c r="K416" s="97"/>
      <c r="L416" s="110"/>
      <c r="M416" s="100"/>
    </row>
    <row r="417" spans="1:13" ht="16" x14ac:dyDescent="0.2">
      <c r="A417" s="17">
        <v>414</v>
      </c>
      <c r="B417" s="95" t="str">
        <f t="shared" si="14"/>
        <v>TK.KM295.</v>
      </c>
      <c r="C417" s="96"/>
      <c r="D417" s="103">
        <v>757</v>
      </c>
      <c r="E417" s="111">
        <v>1602</v>
      </c>
      <c r="F417" s="98"/>
      <c r="G417" s="98"/>
      <c r="H417" s="99"/>
      <c r="I417" s="106"/>
      <c r="J417" s="103"/>
      <c r="K417" s="97"/>
      <c r="L417" s="110"/>
      <c r="M417" s="100"/>
    </row>
    <row r="418" spans="1:13" ht="16" x14ac:dyDescent="0.2">
      <c r="A418" s="17">
        <v>415</v>
      </c>
      <c r="B418" s="95" t="str">
        <f t="shared" si="14"/>
        <v>TK.KM295.</v>
      </c>
      <c r="C418" s="96"/>
      <c r="D418" s="103">
        <v>757</v>
      </c>
      <c r="E418" s="111">
        <v>1602</v>
      </c>
      <c r="F418" s="98"/>
      <c r="G418" s="98"/>
      <c r="H418" s="99"/>
      <c r="I418" s="106"/>
      <c r="J418" s="103"/>
      <c r="K418" s="97"/>
      <c r="L418" s="110"/>
      <c r="M418" s="100"/>
    </row>
    <row r="419" spans="1:13" ht="16" x14ac:dyDescent="0.2">
      <c r="A419" s="17">
        <v>416</v>
      </c>
      <c r="B419" s="95" t="str">
        <f t="shared" si="14"/>
        <v>TK.KM295.</v>
      </c>
      <c r="C419" s="96"/>
      <c r="D419" s="103">
        <v>757</v>
      </c>
      <c r="E419" s="111">
        <v>1602</v>
      </c>
      <c r="F419" s="98"/>
      <c r="G419" s="98"/>
      <c r="H419" s="99"/>
      <c r="I419" s="106"/>
      <c r="J419" s="103"/>
      <c r="K419" s="97"/>
      <c r="L419" s="110"/>
      <c r="M419" s="100"/>
    </row>
    <row r="420" spans="1:13" ht="16" x14ac:dyDescent="0.2">
      <c r="A420" s="17">
        <v>417</v>
      </c>
      <c r="B420" s="95" t="str">
        <f t="shared" si="14"/>
        <v>TK.KM295.</v>
      </c>
      <c r="C420" s="96"/>
      <c r="D420" s="103">
        <v>757</v>
      </c>
      <c r="E420" s="111">
        <v>1602</v>
      </c>
      <c r="F420" s="98"/>
      <c r="G420" s="98"/>
      <c r="H420" s="99"/>
      <c r="I420" s="106"/>
      <c r="J420" s="103"/>
      <c r="K420" s="97"/>
      <c r="L420" s="110"/>
      <c r="M420" s="100"/>
    </row>
    <row r="421" spans="1:13" ht="16" x14ac:dyDescent="0.2">
      <c r="A421" s="17">
        <v>418</v>
      </c>
      <c r="B421" s="95" t="str">
        <f t="shared" si="14"/>
        <v>TK.KM295.</v>
      </c>
      <c r="C421" s="96"/>
      <c r="D421" s="103">
        <v>757</v>
      </c>
      <c r="E421" s="111">
        <v>1602</v>
      </c>
      <c r="F421" s="98"/>
      <c r="G421" s="98"/>
      <c r="H421" s="99"/>
      <c r="I421" s="106"/>
      <c r="J421" s="103"/>
      <c r="K421" s="97"/>
      <c r="L421" s="110"/>
      <c r="M421" s="100"/>
    </row>
    <row r="422" spans="1:13" ht="16" x14ac:dyDescent="0.2">
      <c r="A422" s="17">
        <v>419</v>
      </c>
      <c r="B422" s="95" t="str">
        <f t="shared" si="14"/>
        <v>TK.KM295.</v>
      </c>
      <c r="C422" s="96"/>
      <c r="D422" s="103">
        <v>757</v>
      </c>
      <c r="E422" s="111">
        <v>1602</v>
      </c>
      <c r="F422" s="98"/>
      <c r="G422" s="98"/>
      <c r="H422" s="99"/>
      <c r="I422" s="106"/>
      <c r="J422" s="103"/>
      <c r="K422" s="97"/>
      <c r="L422" s="110"/>
      <c r="M422" s="100"/>
    </row>
    <row r="423" spans="1:13" ht="16" x14ac:dyDescent="0.2">
      <c r="A423" s="17">
        <v>420</v>
      </c>
      <c r="B423" s="95" t="str">
        <f t="shared" si="14"/>
        <v>TK.KM295.</v>
      </c>
      <c r="C423" s="96"/>
      <c r="D423" s="103">
        <v>757</v>
      </c>
      <c r="E423" s="111">
        <v>1602</v>
      </c>
      <c r="F423" s="98"/>
      <c r="G423" s="98"/>
      <c r="H423" s="99"/>
      <c r="I423" s="106"/>
      <c r="J423" s="103"/>
      <c r="K423" s="97"/>
      <c r="L423" s="110"/>
      <c r="M423" s="100"/>
    </row>
    <row r="424" spans="1:13" ht="16" x14ac:dyDescent="0.2">
      <c r="A424" s="17">
        <v>421</v>
      </c>
      <c r="B424" s="95" t="str">
        <f t="shared" si="14"/>
        <v>TK.KM295.</v>
      </c>
      <c r="C424" s="96"/>
      <c r="D424" s="103">
        <v>757</v>
      </c>
      <c r="E424" s="111">
        <v>1602</v>
      </c>
      <c r="F424" s="98"/>
      <c r="G424" s="98"/>
      <c r="H424" s="99"/>
      <c r="I424" s="106"/>
      <c r="J424" s="103"/>
      <c r="K424" s="97"/>
      <c r="L424" s="110"/>
      <c r="M424" s="100"/>
    </row>
    <row r="425" spans="1:13" ht="16" x14ac:dyDescent="0.2">
      <c r="A425" s="17">
        <v>422</v>
      </c>
      <c r="B425" s="95" t="str">
        <f t="shared" si="14"/>
        <v>TK.KM295.</v>
      </c>
      <c r="C425" s="96"/>
      <c r="D425" s="103">
        <v>757</v>
      </c>
      <c r="E425" s="111">
        <v>1602</v>
      </c>
      <c r="F425" s="98"/>
      <c r="G425" s="98"/>
      <c r="H425" s="99"/>
      <c r="I425" s="106"/>
      <c r="J425" s="103"/>
      <c r="K425" s="97"/>
      <c r="L425" s="110"/>
      <c r="M425" s="100"/>
    </row>
    <row r="426" spans="1:13" ht="16" x14ac:dyDescent="0.2">
      <c r="A426" s="17">
        <v>423</v>
      </c>
      <c r="B426" s="95" t="str">
        <f t="shared" si="14"/>
        <v>TK.KM295.</v>
      </c>
      <c r="C426" s="96"/>
      <c r="D426" s="103">
        <v>757</v>
      </c>
      <c r="E426" s="111">
        <v>1602</v>
      </c>
      <c r="F426" s="98"/>
      <c r="G426" s="98"/>
      <c r="H426" s="99"/>
      <c r="I426" s="106"/>
      <c r="J426" s="103"/>
      <c r="K426" s="97"/>
      <c r="L426" s="110"/>
      <c r="M426" s="100"/>
    </row>
    <row r="427" spans="1:13" ht="16" x14ac:dyDescent="0.2">
      <c r="A427" s="17">
        <v>424</v>
      </c>
      <c r="B427" s="95" t="str">
        <f t="shared" si="14"/>
        <v>TK.KM295.</v>
      </c>
      <c r="C427" s="96"/>
      <c r="D427" s="103">
        <v>757</v>
      </c>
      <c r="E427" s="111">
        <v>1602</v>
      </c>
      <c r="F427" s="98"/>
      <c r="G427" s="98"/>
      <c r="H427" s="99"/>
      <c r="I427" s="106"/>
      <c r="J427" s="103"/>
      <c r="K427" s="97"/>
      <c r="L427" s="110"/>
      <c r="M427" s="100"/>
    </row>
    <row r="428" spans="1:13" ht="16" x14ac:dyDescent="0.2">
      <c r="A428" s="17">
        <v>425</v>
      </c>
      <c r="B428" s="95" t="str">
        <f t="shared" si="14"/>
        <v>TK.KM295.</v>
      </c>
      <c r="C428" s="96"/>
      <c r="D428" s="103"/>
      <c r="E428" s="111"/>
      <c r="F428" s="98"/>
      <c r="G428" s="98"/>
      <c r="H428" s="99"/>
      <c r="I428" s="106"/>
      <c r="J428" s="103"/>
      <c r="K428" s="97"/>
      <c r="L428" s="110"/>
      <c r="M428" s="100"/>
    </row>
    <row r="429" spans="1:13" ht="16" x14ac:dyDescent="0.2">
      <c r="A429" s="17">
        <v>426</v>
      </c>
      <c r="B429" s="95" t="str">
        <f t="shared" si="14"/>
        <v>TK.KM295.</v>
      </c>
      <c r="C429" s="96"/>
      <c r="D429" s="103"/>
      <c r="E429" s="111"/>
      <c r="F429" s="98"/>
      <c r="G429" s="98"/>
      <c r="H429" s="99"/>
      <c r="I429" s="106"/>
      <c r="J429" s="103"/>
      <c r="K429" s="97"/>
      <c r="L429" s="110"/>
      <c r="M429" s="100"/>
    </row>
    <row r="430" spans="1:13" ht="16" x14ac:dyDescent="0.2">
      <c r="A430" s="17">
        <v>427</v>
      </c>
      <c r="B430" s="95" t="str">
        <f t="shared" si="14"/>
        <v>TK.KM295.</v>
      </c>
      <c r="C430" s="96"/>
      <c r="D430" s="103"/>
      <c r="E430" s="111"/>
      <c r="F430" s="98"/>
      <c r="G430" s="98"/>
      <c r="H430" s="99"/>
      <c r="I430" s="106"/>
      <c r="J430" s="103"/>
      <c r="K430" s="97"/>
      <c r="L430" s="110"/>
      <c r="M430" s="100"/>
    </row>
    <row r="431" spans="1:13" ht="16" x14ac:dyDescent="0.2">
      <c r="A431" s="17">
        <v>428</v>
      </c>
      <c r="B431" s="95" t="str">
        <f t="shared" si="14"/>
        <v>TK.KM295.</v>
      </c>
      <c r="C431" s="96"/>
      <c r="D431" s="103"/>
      <c r="E431" s="111"/>
      <c r="F431" s="98"/>
      <c r="G431" s="98"/>
      <c r="H431" s="99"/>
      <c r="I431" s="106"/>
      <c r="J431" s="103"/>
      <c r="K431" s="97"/>
      <c r="L431" s="110"/>
      <c r="M431" s="100"/>
    </row>
    <row r="432" spans="1:13" ht="16" x14ac:dyDescent="0.2">
      <c r="A432" s="17">
        <v>429</v>
      </c>
      <c r="B432" s="95" t="str">
        <f t="shared" si="14"/>
        <v>TK.KM295.</v>
      </c>
      <c r="C432" s="96"/>
      <c r="D432" s="103"/>
      <c r="E432" s="111"/>
      <c r="F432" s="98"/>
      <c r="G432" s="98"/>
      <c r="H432" s="99"/>
      <c r="I432" s="106"/>
      <c r="J432" s="103"/>
      <c r="K432" s="97"/>
      <c r="L432" s="110"/>
      <c r="M432" s="100"/>
    </row>
    <row r="433" spans="1:13" ht="16" x14ac:dyDescent="0.2">
      <c r="A433" s="17">
        <v>430</v>
      </c>
      <c r="B433" s="95" t="str">
        <f t="shared" si="14"/>
        <v>TK.KM295.</v>
      </c>
      <c r="C433" s="96"/>
      <c r="D433" s="103"/>
      <c r="E433" s="111"/>
      <c r="F433" s="98"/>
      <c r="G433" s="98"/>
      <c r="H433" s="99"/>
      <c r="I433" s="106"/>
      <c r="J433" s="103"/>
      <c r="K433" s="97"/>
      <c r="L433" s="110"/>
      <c r="M433" s="100"/>
    </row>
    <row r="434" spans="1:13" ht="16" x14ac:dyDescent="0.2">
      <c r="A434" s="17">
        <v>431</v>
      </c>
      <c r="B434" s="95" t="str">
        <f t="shared" si="14"/>
        <v>TK.KM295.</v>
      </c>
      <c r="C434" s="96"/>
      <c r="D434" s="103"/>
      <c r="E434" s="111"/>
      <c r="F434" s="98"/>
      <c r="G434" s="98"/>
      <c r="H434" s="99"/>
      <c r="I434" s="106"/>
      <c r="J434" s="103"/>
      <c r="K434" s="97"/>
      <c r="L434" s="110"/>
      <c r="M434" s="100"/>
    </row>
    <row r="435" spans="1:13" ht="16" x14ac:dyDescent="0.2">
      <c r="A435" s="17">
        <v>432</v>
      </c>
      <c r="B435" s="95" t="str">
        <f t="shared" si="14"/>
        <v>TK.KM295.</v>
      </c>
      <c r="C435" s="96"/>
      <c r="D435" s="103"/>
      <c r="E435" s="111"/>
      <c r="F435" s="98"/>
      <c r="G435" s="98"/>
      <c r="H435" s="99"/>
      <c r="I435" s="106"/>
      <c r="J435" s="103"/>
      <c r="K435" s="97"/>
      <c r="L435" s="110"/>
      <c r="M435" s="100"/>
    </row>
    <row r="436" spans="1:13" ht="16" x14ac:dyDescent="0.2">
      <c r="A436" s="17">
        <v>433</v>
      </c>
      <c r="B436" s="95" t="str">
        <f t="shared" si="14"/>
        <v>TK.KM295.</v>
      </c>
      <c r="C436" s="96"/>
      <c r="D436" s="103"/>
      <c r="E436" s="111"/>
      <c r="F436" s="98"/>
      <c r="G436" s="98"/>
      <c r="H436" s="99"/>
      <c r="I436" s="106"/>
      <c r="J436" s="103"/>
      <c r="K436" s="97"/>
      <c r="L436" s="110"/>
      <c r="M436" s="100"/>
    </row>
    <row r="437" spans="1:13" ht="16" x14ac:dyDescent="0.2">
      <c r="A437" s="17">
        <v>434</v>
      </c>
      <c r="B437" s="95" t="str">
        <f t="shared" si="14"/>
        <v>TK.KM295.</v>
      </c>
      <c r="C437" s="96"/>
      <c r="D437" s="103"/>
      <c r="E437" s="111"/>
      <c r="F437" s="98"/>
      <c r="G437" s="98"/>
      <c r="H437" s="99"/>
      <c r="I437" s="106"/>
      <c r="J437" s="103"/>
      <c r="K437" s="97"/>
      <c r="L437" s="110"/>
      <c r="M437" s="100"/>
    </row>
    <row r="438" spans="1:13" ht="16" x14ac:dyDescent="0.2">
      <c r="A438" s="17">
        <v>435</v>
      </c>
      <c r="B438" s="95" t="str">
        <f t="shared" si="14"/>
        <v>TK.KM295.</v>
      </c>
      <c r="C438" s="96"/>
      <c r="D438" s="103"/>
      <c r="E438" s="111"/>
      <c r="F438" s="98"/>
      <c r="G438" s="98"/>
      <c r="H438" s="99"/>
      <c r="I438" s="106"/>
      <c r="J438" s="103"/>
      <c r="K438" s="97"/>
      <c r="L438" s="110"/>
      <c r="M438" s="100"/>
    </row>
    <row r="439" spans="1:13" ht="16" x14ac:dyDescent="0.2">
      <c r="A439" s="17">
        <v>436</v>
      </c>
      <c r="B439" s="95" t="str">
        <f t="shared" si="14"/>
        <v>TK.KM295.</v>
      </c>
      <c r="C439" s="96"/>
      <c r="D439" s="103"/>
      <c r="E439" s="111"/>
      <c r="F439" s="98"/>
      <c r="G439" s="98"/>
      <c r="H439" s="99"/>
      <c r="I439" s="106"/>
      <c r="J439" s="103"/>
      <c r="K439" s="97"/>
      <c r="L439" s="110"/>
      <c r="M439" s="100"/>
    </row>
    <row r="440" spans="1:13" ht="16" x14ac:dyDescent="0.2">
      <c r="A440" s="17">
        <v>437</v>
      </c>
      <c r="B440" s="95" t="str">
        <f t="shared" si="14"/>
        <v>TK.KM295.</v>
      </c>
      <c r="C440" s="96"/>
      <c r="D440" s="103"/>
      <c r="E440" s="111"/>
      <c r="F440" s="98"/>
      <c r="G440" s="98"/>
      <c r="H440" s="99"/>
      <c r="I440" s="106"/>
      <c r="J440" s="103"/>
      <c r="K440" s="97"/>
      <c r="L440" s="110"/>
      <c r="M440" s="100"/>
    </row>
    <row r="441" spans="1:13" ht="16" x14ac:dyDescent="0.2">
      <c r="A441" s="17">
        <v>438</v>
      </c>
      <c r="B441" s="95" t="str">
        <f t="shared" ref="B441:B474" si="15">"TK.KM"&amp;IF(AND(C441=C440,J441=J440),MID(B440,6,3),MID(B440,6,3)+1)&amp;"."&amp;RIGHT(H441,4)</f>
        <v>TK.KM295.</v>
      </c>
      <c r="C441" s="96"/>
      <c r="D441" s="103"/>
      <c r="E441" s="111"/>
      <c r="F441" s="98"/>
      <c r="G441" s="98"/>
      <c r="H441" s="99"/>
      <c r="I441" s="106"/>
      <c r="J441" s="103"/>
      <c r="K441" s="97"/>
      <c r="L441" s="110"/>
      <c r="M441" s="100"/>
    </row>
    <row r="442" spans="1:13" ht="16" x14ac:dyDescent="0.2">
      <c r="A442" s="17">
        <v>439</v>
      </c>
      <c r="B442" s="95" t="str">
        <f t="shared" si="15"/>
        <v>TK.KM295.</v>
      </c>
      <c r="C442" s="96"/>
      <c r="D442" s="103"/>
      <c r="E442" s="111"/>
      <c r="F442" s="98"/>
      <c r="G442" s="98"/>
      <c r="H442" s="99"/>
      <c r="I442" s="106"/>
      <c r="J442" s="103"/>
      <c r="K442" s="97"/>
      <c r="L442" s="110"/>
      <c r="M442" s="100"/>
    </row>
    <row r="443" spans="1:13" ht="16" x14ac:dyDescent="0.2">
      <c r="A443" s="17">
        <v>440</v>
      </c>
      <c r="B443" s="95" t="str">
        <f t="shared" si="15"/>
        <v>TK.KM295.</v>
      </c>
      <c r="C443" s="96"/>
      <c r="D443" s="103"/>
      <c r="E443" s="111"/>
      <c r="F443" s="98"/>
      <c r="G443" s="98"/>
      <c r="H443" s="99"/>
      <c r="I443" s="106"/>
      <c r="J443" s="103"/>
      <c r="K443" s="97"/>
      <c r="L443" s="110"/>
      <c r="M443" s="100"/>
    </row>
    <row r="444" spans="1:13" ht="16" x14ac:dyDescent="0.2">
      <c r="A444" s="17">
        <v>441</v>
      </c>
      <c r="B444" s="95" t="str">
        <f t="shared" si="15"/>
        <v>TK.KM295.</v>
      </c>
      <c r="C444" s="96"/>
      <c r="D444" s="103"/>
      <c r="E444" s="111"/>
      <c r="F444" s="98"/>
      <c r="G444" s="98"/>
      <c r="H444" s="99"/>
      <c r="I444" s="106"/>
      <c r="J444" s="103"/>
      <c r="K444" s="97"/>
      <c r="L444" s="110"/>
      <c r="M444" s="100"/>
    </row>
    <row r="445" spans="1:13" ht="16" x14ac:dyDescent="0.2">
      <c r="A445" s="17">
        <v>442</v>
      </c>
      <c r="B445" s="95" t="str">
        <f t="shared" si="15"/>
        <v>TK.KM295.</v>
      </c>
      <c r="C445" s="96"/>
      <c r="D445" s="103"/>
      <c r="E445" s="111"/>
      <c r="F445" s="98"/>
      <c r="G445" s="98"/>
      <c r="H445" s="99"/>
      <c r="I445" s="106"/>
      <c r="J445" s="103"/>
      <c r="K445" s="97"/>
      <c r="L445" s="110"/>
      <c r="M445" s="100"/>
    </row>
    <row r="446" spans="1:13" ht="16" x14ac:dyDescent="0.2">
      <c r="A446" s="17">
        <v>443</v>
      </c>
      <c r="B446" s="95" t="str">
        <f t="shared" si="15"/>
        <v>TK.KM295.</v>
      </c>
      <c r="C446" s="96"/>
      <c r="D446" s="103"/>
      <c r="E446" s="111"/>
      <c r="F446" s="98"/>
      <c r="G446" s="98"/>
      <c r="H446" s="99"/>
      <c r="I446" s="106"/>
      <c r="J446" s="103"/>
      <c r="K446" s="97"/>
      <c r="L446" s="110"/>
      <c r="M446" s="100"/>
    </row>
    <row r="447" spans="1:13" ht="16" x14ac:dyDescent="0.2">
      <c r="A447" s="17">
        <v>444</v>
      </c>
      <c r="B447" s="95" t="str">
        <f t="shared" si="15"/>
        <v>TK.KM295.</v>
      </c>
      <c r="C447" s="96"/>
      <c r="D447" s="103"/>
      <c r="E447" s="111"/>
      <c r="F447" s="98"/>
      <c r="G447" s="98"/>
      <c r="H447" s="99"/>
      <c r="I447" s="106"/>
      <c r="J447" s="103"/>
      <c r="K447" s="97"/>
      <c r="L447" s="110"/>
      <c r="M447" s="100"/>
    </row>
    <row r="448" spans="1:13" ht="16" x14ac:dyDescent="0.2">
      <c r="A448" s="17">
        <v>445</v>
      </c>
      <c r="B448" s="95" t="str">
        <f t="shared" si="15"/>
        <v>TK.KM295.</v>
      </c>
      <c r="C448" s="96"/>
      <c r="D448" s="103"/>
      <c r="E448" s="111"/>
      <c r="F448" s="98"/>
      <c r="G448" s="98"/>
      <c r="H448" s="99"/>
      <c r="I448" s="106"/>
      <c r="J448" s="103"/>
      <c r="K448" s="97"/>
      <c r="L448" s="110"/>
      <c r="M448" s="100"/>
    </row>
    <row r="449" spans="1:13" ht="16" x14ac:dyDescent="0.2">
      <c r="A449" s="17">
        <v>446</v>
      </c>
      <c r="B449" s="95" t="str">
        <f t="shared" si="15"/>
        <v>TK.KM295.</v>
      </c>
      <c r="C449" s="96"/>
      <c r="D449" s="103"/>
      <c r="E449" s="111"/>
      <c r="F449" s="98"/>
      <c r="G449" s="98"/>
      <c r="H449" s="99"/>
      <c r="I449" s="106"/>
      <c r="J449" s="103"/>
      <c r="K449" s="97"/>
      <c r="L449" s="110"/>
      <c r="M449" s="100"/>
    </row>
    <row r="450" spans="1:13" ht="16" x14ac:dyDescent="0.2">
      <c r="A450" s="17">
        <v>447</v>
      </c>
      <c r="B450" s="95" t="str">
        <f t="shared" si="15"/>
        <v>TK.KM295.</v>
      </c>
      <c r="C450" s="96"/>
      <c r="D450" s="103"/>
      <c r="E450" s="111"/>
      <c r="F450" s="98"/>
      <c r="G450" s="98"/>
      <c r="H450" s="99"/>
      <c r="I450" s="106"/>
      <c r="J450" s="103"/>
      <c r="K450" s="97"/>
      <c r="L450" s="110"/>
      <c r="M450" s="100"/>
    </row>
    <row r="451" spans="1:13" ht="16" x14ac:dyDescent="0.2">
      <c r="A451" s="17">
        <v>448</v>
      </c>
      <c r="B451" s="95" t="str">
        <f t="shared" si="15"/>
        <v>TK.KM295.</v>
      </c>
      <c r="C451" s="96"/>
      <c r="D451" s="103"/>
      <c r="E451" s="111"/>
      <c r="F451" s="98"/>
      <c r="G451" s="98"/>
      <c r="H451" s="99"/>
      <c r="I451" s="106"/>
      <c r="J451" s="103"/>
      <c r="K451" s="97"/>
      <c r="L451" s="110"/>
      <c r="M451" s="100"/>
    </row>
    <row r="452" spans="1:13" ht="16" x14ac:dyDescent="0.2">
      <c r="A452" s="17">
        <v>449</v>
      </c>
      <c r="B452" s="95" t="str">
        <f t="shared" si="15"/>
        <v>TK.KM295.</v>
      </c>
      <c r="C452" s="96"/>
      <c r="D452" s="103"/>
      <c r="E452" s="111"/>
      <c r="F452" s="98"/>
      <c r="G452" s="98"/>
      <c r="H452" s="99"/>
      <c r="I452" s="106"/>
      <c r="J452" s="103"/>
      <c r="K452" s="97"/>
      <c r="L452" s="110"/>
      <c r="M452" s="100"/>
    </row>
    <row r="453" spans="1:13" ht="16" x14ac:dyDescent="0.2">
      <c r="A453" s="17">
        <v>450</v>
      </c>
      <c r="B453" s="95" t="str">
        <f t="shared" si="15"/>
        <v>TK.KM295.</v>
      </c>
      <c r="C453" s="96"/>
      <c r="D453" s="103"/>
      <c r="E453" s="111"/>
      <c r="F453" s="98"/>
      <c r="G453" s="98"/>
      <c r="H453" s="99"/>
      <c r="I453" s="106"/>
      <c r="J453" s="103"/>
      <c r="K453" s="97"/>
      <c r="L453" s="110"/>
      <c r="M453" s="100"/>
    </row>
    <row r="454" spans="1:13" ht="16" x14ac:dyDescent="0.2">
      <c r="A454" s="17">
        <v>451</v>
      </c>
      <c r="B454" s="95" t="str">
        <f t="shared" si="15"/>
        <v>TK.KM295.</v>
      </c>
      <c r="C454" s="96"/>
      <c r="D454" s="103"/>
      <c r="E454" s="111"/>
      <c r="F454" s="98"/>
      <c r="G454" s="98"/>
      <c r="H454" s="99"/>
      <c r="I454" s="106"/>
      <c r="J454" s="103"/>
      <c r="K454" s="97"/>
      <c r="L454" s="110"/>
      <c r="M454" s="100"/>
    </row>
    <row r="455" spans="1:13" ht="16" x14ac:dyDescent="0.2">
      <c r="A455" s="17">
        <v>452</v>
      </c>
      <c r="B455" s="95" t="str">
        <f t="shared" si="15"/>
        <v>TK.KM295.</v>
      </c>
      <c r="C455" s="96"/>
      <c r="D455" s="103"/>
      <c r="E455" s="111"/>
      <c r="F455" s="98"/>
      <c r="G455" s="98"/>
      <c r="H455" s="99"/>
      <c r="I455" s="106"/>
      <c r="J455" s="103"/>
      <c r="K455" s="97"/>
      <c r="L455" s="110"/>
      <c r="M455" s="100"/>
    </row>
    <row r="456" spans="1:13" ht="16" x14ac:dyDescent="0.2">
      <c r="A456" s="17">
        <v>453</v>
      </c>
      <c r="B456" s="95" t="str">
        <f t="shared" si="15"/>
        <v>TK.KM295.</v>
      </c>
      <c r="C456" s="96"/>
      <c r="D456" s="103"/>
      <c r="E456" s="111"/>
      <c r="F456" s="98"/>
      <c r="G456" s="98"/>
      <c r="H456" s="99"/>
      <c r="I456" s="106"/>
      <c r="J456" s="103"/>
      <c r="K456" s="97"/>
      <c r="L456" s="110"/>
      <c r="M456" s="100"/>
    </row>
    <row r="457" spans="1:13" ht="16" x14ac:dyDescent="0.2">
      <c r="A457" s="17">
        <v>454</v>
      </c>
      <c r="B457" s="95" t="str">
        <f t="shared" si="15"/>
        <v>TK.KM295.</v>
      </c>
      <c r="C457" s="96"/>
      <c r="D457" s="103"/>
      <c r="E457" s="111"/>
      <c r="F457" s="98"/>
      <c r="G457" s="98"/>
      <c r="H457" s="99"/>
      <c r="I457" s="106"/>
      <c r="J457" s="103"/>
      <c r="K457" s="97"/>
      <c r="L457" s="110"/>
      <c r="M457" s="100"/>
    </row>
    <row r="458" spans="1:13" ht="16" x14ac:dyDescent="0.2">
      <c r="A458" s="17">
        <v>455</v>
      </c>
      <c r="B458" s="95" t="str">
        <f t="shared" si="15"/>
        <v>TK.KM295.</v>
      </c>
      <c r="C458" s="96"/>
      <c r="D458" s="103"/>
      <c r="E458" s="111"/>
      <c r="F458" s="98"/>
      <c r="G458" s="98"/>
      <c r="H458" s="99"/>
      <c r="I458" s="106"/>
      <c r="J458" s="103"/>
      <c r="K458" s="97"/>
      <c r="L458" s="110"/>
      <c r="M458" s="100"/>
    </row>
    <row r="459" spans="1:13" ht="16" x14ac:dyDescent="0.2">
      <c r="A459" s="17">
        <v>456</v>
      </c>
      <c r="B459" s="95" t="str">
        <f t="shared" si="15"/>
        <v>TK.KM295.</v>
      </c>
      <c r="C459" s="96"/>
      <c r="D459" s="103"/>
      <c r="E459" s="111"/>
      <c r="F459" s="98"/>
      <c r="G459" s="98"/>
      <c r="H459" s="99"/>
      <c r="I459" s="106"/>
      <c r="J459" s="103"/>
      <c r="K459" s="97"/>
      <c r="L459" s="110"/>
      <c r="M459" s="100"/>
    </row>
    <row r="460" spans="1:13" ht="16" x14ac:dyDescent="0.2">
      <c r="A460" s="17">
        <v>457</v>
      </c>
      <c r="B460" s="95" t="str">
        <f t="shared" si="15"/>
        <v>TK.KM295.</v>
      </c>
      <c r="C460" s="96"/>
      <c r="D460" s="103"/>
      <c r="E460" s="111"/>
      <c r="F460" s="98"/>
      <c r="G460" s="98"/>
      <c r="H460" s="99"/>
      <c r="I460" s="106"/>
      <c r="J460" s="103"/>
      <c r="K460" s="97"/>
      <c r="L460" s="110"/>
      <c r="M460" s="100"/>
    </row>
    <row r="461" spans="1:13" ht="16" x14ac:dyDescent="0.2">
      <c r="A461" s="17">
        <v>458</v>
      </c>
      <c r="B461" s="95" t="str">
        <f t="shared" si="15"/>
        <v>TK.KM295.</v>
      </c>
      <c r="C461" s="96"/>
      <c r="D461" s="103"/>
      <c r="E461" s="111"/>
      <c r="F461" s="98"/>
      <c r="G461" s="98"/>
      <c r="H461" s="99"/>
      <c r="I461" s="106"/>
      <c r="J461" s="103"/>
      <c r="K461" s="97"/>
      <c r="L461" s="110"/>
      <c r="M461" s="100"/>
    </row>
    <row r="462" spans="1:13" ht="16" x14ac:dyDescent="0.2">
      <c r="A462" s="17">
        <v>459</v>
      </c>
      <c r="B462" s="95" t="str">
        <f t="shared" si="15"/>
        <v>TK.KM295.</v>
      </c>
      <c r="C462" s="96"/>
      <c r="D462" s="103"/>
      <c r="E462" s="111"/>
      <c r="F462" s="98"/>
      <c r="G462" s="98"/>
      <c r="H462" s="99"/>
      <c r="I462" s="106"/>
      <c r="J462" s="103"/>
      <c r="K462" s="97"/>
      <c r="L462" s="110"/>
      <c r="M462" s="100"/>
    </row>
    <row r="463" spans="1:13" ht="16" x14ac:dyDescent="0.2">
      <c r="A463" s="17">
        <v>460</v>
      </c>
      <c r="B463" s="95" t="str">
        <f t="shared" si="15"/>
        <v>TK.KM295.</v>
      </c>
      <c r="C463" s="96"/>
      <c r="D463" s="103"/>
      <c r="E463" s="111"/>
      <c r="F463" s="98"/>
      <c r="G463" s="98"/>
      <c r="H463" s="99"/>
      <c r="I463" s="106"/>
      <c r="J463" s="103"/>
      <c r="K463" s="97"/>
      <c r="L463" s="110"/>
      <c r="M463" s="100"/>
    </row>
    <row r="464" spans="1:13" ht="16" x14ac:dyDescent="0.2">
      <c r="A464" s="17">
        <v>461</v>
      </c>
      <c r="B464" s="95" t="str">
        <f t="shared" si="15"/>
        <v>TK.KM295.</v>
      </c>
      <c r="C464" s="96"/>
      <c r="D464" s="103"/>
      <c r="E464" s="111"/>
      <c r="F464" s="98"/>
      <c r="G464" s="98"/>
      <c r="H464" s="99"/>
      <c r="I464" s="106"/>
      <c r="J464" s="103"/>
      <c r="K464" s="97"/>
      <c r="L464" s="110"/>
      <c r="M464" s="100"/>
    </row>
    <row r="465" spans="1:13" ht="16" x14ac:dyDescent="0.2">
      <c r="A465" s="17">
        <v>462</v>
      </c>
      <c r="B465" s="95" t="str">
        <f t="shared" si="15"/>
        <v>TK.KM295.</v>
      </c>
      <c r="C465" s="96"/>
      <c r="D465" s="103"/>
      <c r="E465" s="111"/>
      <c r="F465" s="98"/>
      <c r="G465" s="98"/>
      <c r="H465" s="99"/>
      <c r="I465" s="106"/>
      <c r="J465" s="103"/>
      <c r="K465" s="97"/>
      <c r="L465" s="110"/>
      <c r="M465" s="100"/>
    </row>
    <row r="466" spans="1:13" ht="16" x14ac:dyDescent="0.2">
      <c r="A466" s="17">
        <v>463</v>
      </c>
      <c r="B466" s="95" t="str">
        <f t="shared" si="15"/>
        <v>TK.KM295.</v>
      </c>
      <c r="C466" s="96"/>
      <c r="D466" s="103"/>
      <c r="E466" s="111"/>
      <c r="F466" s="98"/>
      <c r="G466" s="98"/>
      <c r="H466" s="99"/>
      <c r="I466" s="106"/>
      <c r="J466" s="103"/>
      <c r="K466" s="97"/>
      <c r="L466" s="110"/>
      <c r="M466" s="100"/>
    </row>
    <row r="467" spans="1:13" ht="16" x14ac:dyDescent="0.2">
      <c r="A467" s="17">
        <v>464</v>
      </c>
      <c r="B467" s="95" t="str">
        <f t="shared" si="15"/>
        <v>TK.KM295.</v>
      </c>
      <c r="C467" s="96"/>
      <c r="D467" s="103"/>
      <c r="E467" s="111"/>
      <c r="F467" s="98"/>
      <c r="G467" s="98"/>
      <c r="H467" s="99"/>
      <c r="I467" s="106"/>
      <c r="J467" s="103"/>
      <c r="K467" s="97"/>
      <c r="L467" s="110"/>
      <c r="M467" s="100"/>
    </row>
    <row r="468" spans="1:13" ht="16" x14ac:dyDescent="0.2">
      <c r="A468" s="17">
        <v>465</v>
      </c>
      <c r="B468" s="95" t="str">
        <f t="shared" si="15"/>
        <v>TK.KM295.</v>
      </c>
      <c r="C468" s="96"/>
      <c r="D468" s="103"/>
      <c r="E468" s="111"/>
      <c r="F468" s="98"/>
      <c r="G468" s="98"/>
      <c r="H468" s="99"/>
      <c r="I468" s="106"/>
      <c r="J468" s="103"/>
      <c r="K468" s="97"/>
      <c r="L468" s="110"/>
      <c r="M468" s="100"/>
    </row>
    <row r="469" spans="1:13" ht="16" x14ac:dyDescent="0.2">
      <c r="A469" s="17">
        <v>466</v>
      </c>
      <c r="B469" s="95" t="str">
        <f t="shared" si="15"/>
        <v>TK.KM295.</v>
      </c>
      <c r="C469" s="96"/>
      <c r="D469" s="103"/>
      <c r="E469" s="111"/>
      <c r="F469" s="98"/>
      <c r="G469" s="98"/>
      <c r="H469" s="99"/>
      <c r="I469" s="106"/>
      <c r="J469" s="103"/>
      <c r="K469" s="97"/>
      <c r="L469" s="110"/>
      <c r="M469" s="100"/>
    </row>
    <row r="470" spans="1:13" ht="16" x14ac:dyDescent="0.2">
      <c r="A470" s="17">
        <v>467</v>
      </c>
      <c r="B470" s="95" t="str">
        <f t="shared" si="15"/>
        <v>TK.KM295.</v>
      </c>
      <c r="C470" s="96"/>
      <c r="D470" s="103"/>
      <c r="E470" s="111"/>
      <c r="F470" s="98"/>
      <c r="G470" s="98"/>
      <c r="H470" s="99"/>
      <c r="I470" s="106"/>
      <c r="J470" s="103"/>
      <c r="K470" s="97"/>
      <c r="L470" s="110"/>
      <c r="M470" s="100"/>
    </row>
    <row r="471" spans="1:13" ht="16" x14ac:dyDescent="0.2">
      <c r="A471" s="17">
        <v>468</v>
      </c>
      <c r="B471" s="95" t="str">
        <f t="shared" si="15"/>
        <v>TK.KM295.</v>
      </c>
      <c r="C471" s="96"/>
      <c r="D471" s="103"/>
      <c r="E471" s="111"/>
      <c r="F471" s="98"/>
      <c r="G471" s="98"/>
      <c r="H471" s="99"/>
      <c r="I471" s="106"/>
      <c r="J471" s="103"/>
      <c r="K471" s="97"/>
      <c r="L471" s="110"/>
      <c r="M471" s="100"/>
    </row>
    <row r="472" spans="1:13" ht="16" x14ac:dyDescent="0.2">
      <c r="A472" s="17">
        <v>469</v>
      </c>
      <c r="B472" s="95" t="str">
        <f t="shared" si="15"/>
        <v>TK.KM295.</v>
      </c>
      <c r="C472" s="96"/>
      <c r="D472" s="103"/>
      <c r="E472" s="111"/>
      <c r="F472" s="98"/>
      <c r="G472" s="98"/>
      <c r="H472" s="99"/>
      <c r="I472" s="106"/>
      <c r="J472" s="103"/>
      <c r="K472" s="97"/>
      <c r="L472" s="110"/>
      <c r="M472" s="100"/>
    </row>
    <row r="473" spans="1:13" ht="16" x14ac:dyDescent="0.2">
      <c r="A473" s="17">
        <v>470</v>
      </c>
      <c r="B473" s="95" t="str">
        <f t="shared" si="15"/>
        <v>TK.KM295.</v>
      </c>
      <c r="C473" s="96"/>
      <c r="D473" s="103"/>
      <c r="E473" s="111"/>
      <c r="F473" s="98"/>
      <c r="G473" s="98"/>
      <c r="H473" s="99"/>
      <c r="I473" s="106"/>
      <c r="J473" s="103"/>
      <c r="K473" s="97"/>
      <c r="L473" s="110"/>
      <c r="M473" s="100"/>
    </row>
    <row r="474" spans="1:13" ht="16" x14ac:dyDescent="0.2">
      <c r="A474" s="17">
        <v>471</v>
      </c>
      <c r="B474" s="95" t="str">
        <f t="shared" si="15"/>
        <v>TK.KM295.</v>
      </c>
      <c r="C474" s="96"/>
      <c r="D474" s="103"/>
      <c r="E474" s="111"/>
      <c r="F474" s="98"/>
      <c r="G474" s="98"/>
      <c r="H474" s="99"/>
      <c r="I474" s="106"/>
      <c r="J474" s="103"/>
      <c r="K474" s="97"/>
      <c r="L474" s="110"/>
      <c r="M474" s="100"/>
    </row>
    <row r="475" spans="1:13" s="5" customFormat="1" ht="16" x14ac:dyDescent="0.2">
      <c r="A475" s="17"/>
      <c r="B475" s="16"/>
      <c r="C475" s="7"/>
      <c r="D475" s="8"/>
      <c r="E475" s="9"/>
      <c r="F475" s="15"/>
      <c r="G475" s="114"/>
      <c r="I475" s="18"/>
      <c r="J475" s="6"/>
      <c r="K475" s="12"/>
    </row>
    <row r="476" spans="1:13" s="5" customFormat="1" ht="16" x14ac:dyDescent="0.2">
      <c r="A476" s="17"/>
      <c r="B476" s="16"/>
      <c r="C476" s="7"/>
      <c r="D476" s="8"/>
      <c r="E476" s="9"/>
      <c r="F476" s="15"/>
      <c r="G476" s="114"/>
      <c r="I476" s="18"/>
      <c r="J476" s="6"/>
      <c r="K476" s="12"/>
    </row>
    <row r="477" spans="1:13" s="5" customFormat="1" ht="16" x14ac:dyDescent="0.2">
      <c r="A477" s="17"/>
      <c r="B477" s="16"/>
      <c r="C477" s="7"/>
      <c r="D477" s="8"/>
      <c r="E477" s="9"/>
      <c r="F477" s="15"/>
      <c r="G477" s="114"/>
      <c r="I477" s="18"/>
      <c r="J477" s="6"/>
      <c r="K477" s="12"/>
    </row>
    <row r="478" spans="1:13" s="5" customFormat="1" ht="16" x14ac:dyDescent="0.2">
      <c r="A478" s="17"/>
      <c r="B478" s="16"/>
      <c r="C478" s="7"/>
      <c r="D478" s="8"/>
      <c r="E478" s="9"/>
      <c r="F478" s="15"/>
      <c r="G478" s="114"/>
      <c r="I478" s="18"/>
      <c r="J478" s="6"/>
      <c r="K478" s="12"/>
    </row>
    <row r="479" spans="1:13" s="5" customFormat="1" ht="16" x14ac:dyDescent="0.2">
      <c r="A479" s="17"/>
      <c r="B479" s="16"/>
      <c r="C479" s="7"/>
      <c r="D479" s="8"/>
      <c r="E479" s="9"/>
      <c r="F479" s="15"/>
      <c r="G479" s="114"/>
      <c r="I479" s="18"/>
      <c r="J479" s="6"/>
      <c r="K479" s="12"/>
    </row>
    <row r="480" spans="1:13" s="5" customFormat="1" ht="16" x14ac:dyDescent="0.2">
      <c r="A480" s="17"/>
      <c r="B480" s="16"/>
      <c r="C480" s="7"/>
      <c r="D480" s="8"/>
      <c r="E480" s="9"/>
      <c r="F480" s="15"/>
      <c r="G480" s="114"/>
      <c r="I480" s="18"/>
      <c r="J480" s="6"/>
      <c r="K480" s="12"/>
    </row>
    <row r="481" spans="1:11" s="5" customFormat="1" ht="16" x14ac:dyDescent="0.2">
      <c r="A481" s="17"/>
      <c r="B481" s="16"/>
      <c r="C481" s="7"/>
      <c r="D481" s="8"/>
      <c r="E481" s="9"/>
      <c r="F481" s="15"/>
      <c r="G481" s="114"/>
      <c r="I481" s="18"/>
      <c r="J481" s="6"/>
      <c r="K481" s="12"/>
    </row>
    <row r="482" spans="1:11" s="5" customFormat="1" ht="16" x14ac:dyDescent="0.2">
      <c r="A482" s="17"/>
      <c r="B482" s="16"/>
      <c r="C482" s="7"/>
      <c r="D482" s="8"/>
      <c r="E482" s="9"/>
      <c r="F482" s="15"/>
      <c r="G482" s="114"/>
      <c r="I482" s="18"/>
      <c r="J482" s="6"/>
      <c r="K482" s="12"/>
    </row>
    <row r="483" spans="1:11" s="5" customFormat="1" ht="16" x14ac:dyDescent="0.2">
      <c r="A483" s="17"/>
      <c r="B483" s="16"/>
      <c r="C483" s="7"/>
      <c r="D483" s="8"/>
      <c r="E483" s="9"/>
      <c r="F483" s="15"/>
      <c r="G483" s="114"/>
      <c r="I483" s="18"/>
      <c r="J483" s="6"/>
      <c r="K483" s="12"/>
    </row>
    <row r="484" spans="1:11" s="5" customFormat="1" ht="16" x14ac:dyDescent="0.2">
      <c r="A484" s="17"/>
      <c r="B484" s="16"/>
      <c r="C484" s="7"/>
      <c r="D484" s="8"/>
      <c r="E484" s="9"/>
      <c r="F484" s="15"/>
      <c r="G484" s="114"/>
      <c r="I484" s="18"/>
      <c r="J484" s="6"/>
      <c r="K484" s="12"/>
    </row>
    <row r="485" spans="1:11" s="5" customFormat="1" ht="16" x14ac:dyDescent="0.2">
      <c r="A485" s="17"/>
      <c r="B485" s="16"/>
      <c r="C485" s="7"/>
      <c r="D485" s="8"/>
      <c r="E485" s="9"/>
      <c r="F485" s="15"/>
      <c r="G485" s="114"/>
      <c r="I485" s="18"/>
      <c r="J485" s="6"/>
      <c r="K485" s="12"/>
    </row>
    <row r="486" spans="1:11" s="5" customFormat="1" ht="16" x14ac:dyDescent="0.2">
      <c r="A486" s="17"/>
      <c r="B486" s="16"/>
      <c r="C486" s="7"/>
      <c r="D486" s="8"/>
      <c r="E486" s="9"/>
      <c r="F486" s="15"/>
      <c r="G486" s="114"/>
      <c r="I486" s="18"/>
      <c r="J486" s="6"/>
      <c r="K486" s="12"/>
    </row>
    <row r="487" spans="1:11" s="5" customFormat="1" ht="16" x14ac:dyDescent="0.2">
      <c r="A487" s="17"/>
      <c r="B487" s="16"/>
      <c r="C487" s="7"/>
      <c r="D487" s="8"/>
      <c r="E487" s="9"/>
      <c r="F487" s="15"/>
      <c r="G487" s="114"/>
      <c r="I487" s="18"/>
      <c r="J487" s="6"/>
      <c r="K487" s="12"/>
    </row>
    <row r="488" spans="1:11" s="5" customFormat="1" ht="16" x14ac:dyDescent="0.2">
      <c r="A488" s="17"/>
      <c r="B488" s="16"/>
      <c r="C488" s="7"/>
      <c r="D488" s="8"/>
      <c r="E488" s="9"/>
      <c r="F488" s="15"/>
      <c r="G488" s="114"/>
      <c r="I488" s="18"/>
      <c r="J488" s="6"/>
      <c r="K488" s="12"/>
    </row>
    <row r="489" spans="1:11" s="5" customFormat="1" ht="16" x14ac:dyDescent="0.2">
      <c r="A489" s="17"/>
      <c r="B489" s="16"/>
      <c r="C489" s="7"/>
      <c r="D489" s="8"/>
      <c r="E489" s="9"/>
      <c r="F489" s="15"/>
      <c r="G489" s="114"/>
      <c r="I489" s="18"/>
      <c r="J489" s="6"/>
      <c r="K489" s="12"/>
    </row>
    <row r="490" spans="1:11" s="5" customFormat="1" ht="16" x14ac:dyDescent="0.2">
      <c r="A490" s="17"/>
      <c r="B490" s="16"/>
      <c r="C490" s="7"/>
      <c r="D490" s="8"/>
      <c r="E490" s="9"/>
      <c r="F490" s="15"/>
      <c r="G490" s="114"/>
      <c r="I490" s="18"/>
      <c r="J490" s="6"/>
      <c r="K490" s="12"/>
    </row>
    <row r="491" spans="1:11" s="5" customFormat="1" ht="16" x14ac:dyDescent="0.2">
      <c r="A491" s="17"/>
      <c r="B491" s="16"/>
      <c r="C491" s="7"/>
      <c r="D491" s="8"/>
      <c r="E491" s="9"/>
      <c r="F491" s="15"/>
      <c r="G491" s="114"/>
      <c r="I491" s="18"/>
      <c r="J491" s="6"/>
      <c r="K491" s="12"/>
    </row>
    <row r="492" spans="1:11" s="5" customFormat="1" ht="16" x14ac:dyDescent="0.2">
      <c r="A492" s="17"/>
      <c r="B492" s="16"/>
      <c r="C492" s="7"/>
      <c r="D492" s="8"/>
      <c r="E492" s="9"/>
      <c r="F492" s="15"/>
      <c r="G492" s="114"/>
      <c r="I492" s="18"/>
      <c r="J492" s="6"/>
      <c r="K492" s="12"/>
    </row>
    <row r="493" spans="1:11" s="5" customFormat="1" ht="16" x14ac:dyDescent="0.2">
      <c r="A493" s="17"/>
      <c r="B493" s="16"/>
      <c r="C493" s="7"/>
      <c r="D493" s="8"/>
      <c r="E493" s="9"/>
      <c r="F493" s="15"/>
      <c r="G493" s="114"/>
      <c r="I493" s="18"/>
      <c r="J493" s="6"/>
      <c r="K493" s="12"/>
    </row>
    <row r="494" spans="1:11" s="5" customFormat="1" ht="16" x14ac:dyDescent="0.2">
      <c r="A494" s="17"/>
      <c r="B494" s="16"/>
      <c r="C494" s="7"/>
      <c r="D494" s="8"/>
      <c r="E494" s="9"/>
      <c r="F494" s="15"/>
      <c r="G494" s="114"/>
      <c r="I494" s="18"/>
      <c r="J494" s="6"/>
      <c r="K494" s="12"/>
    </row>
    <row r="495" spans="1:11" s="5" customFormat="1" ht="16" x14ac:dyDescent="0.2">
      <c r="A495" s="17"/>
      <c r="B495" s="16"/>
      <c r="C495" s="7"/>
      <c r="D495" s="8"/>
      <c r="E495" s="9"/>
      <c r="F495" s="15"/>
      <c r="G495" s="114"/>
      <c r="I495" s="18"/>
      <c r="J495" s="6"/>
      <c r="K495" s="12"/>
    </row>
    <row r="496" spans="1:11" s="5" customFormat="1" ht="16" x14ac:dyDescent="0.2">
      <c r="A496" s="17"/>
      <c r="B496" s="16"/>
      <c r="C496" s="7"/>
      <c r="D496" s="8"/>
      <c r="E496" s="9"/>
      <c r="F496" s="15"/>
      <c r="G496" s="114"/>
      <c r="I496" s="18"/>
      <c r="J496" s="6"/>
      <c r="K496" s="12"/>
    </row>
    <row r="497" spans="1:11" s="5" customFormat="1" ht="16" x14ac:dyDescent="0.2">
      <c r="A497" s="17"/>
      <c r="B497" s="16"/>
      <c r="C497" s="7"/>
      <c r="D497" s="8"/>
      <c r="E497" s="9"/>
      <c r="F497" s="15"/>
      <c r="G497" s="114"/>
      <c r="I497" s="18"/>
      <c r="J497" s="6"/>
      <c r="K497" s="12"/>
    </row>
    <row r="498" spans="1:11" s="5" customFormat="1" ht="16" x14ac:dyDescent="0.2">
      <c r="A498" s="17"/>
      <c r="B498" s="16"/>
      <c r="C498" s="7"/>
      <c r="D498" s="8"/>
      <c r="E498" s="9"/>
      <c r="F498" s="15"/>
      <c r="G498" s="114"/>
      <c r="I498" s="18"/>
      <c r="J498" s="6"/>
      <c r="K498" s="12"/>
    </row>
    <row r="499" spans="1:11" s="5" customFormat="1" ht="16" x14ac:dyDescent="0.2">
      <c r="A499" s="17"/>
      <c r="B499" s="16"/>
      <c r="C499" s="7"/>
      <c r="D499" s="8"/>
      <c r="E499" s="9"/>
      <c r="F499" s="15"/>
      <c r="G499" s="114"/>
      <c r="I499" s="18"/>
      <c r="J499" s="6"/>
      <c r="K499" s="12"/>
    </row>
    <row r="500" spans="1:11" s="5" customFormat="1" ht="16" x14ac:dyDescent="0.2">
      <c r="A500" s="17"/>
      <c r="B500" s="16"/>
      <c r="C500" s="7"/>
      <c r="D500" s="8"/>
      <c r="E500" s="9"/>
      <c r="F500" s="15"/>
      <c r="G500" s="114"/>
      <c r="I500" s="18"/>
      <c r="J500" s="6"/>
      <c r="K500" s="12"/>
    </row>
    <row r="501" spans="1:11" s="5" customFormat="1" ht="16" x14ac:dyDescent="0.2">
      <c r="A501" s="17"/>
      <c r="B501" s="16"/>
      <c r="C501" s="7"/>
      <c r="D501" s="8"/>
      <c r="E501" s="9"/>
      <c r="F501" s="15"/>
      <c r="G501" s="114"/>
      <c r="I501" s="18"/>
      <c r="J501" s="6"/>
      <c r="K501" s="12"/>
    </row>
    <row r="502" spans="1:11" s="5" customFormat="1" ht="16" x14ac:dyDescent="0.2">
      <c r="A502" s="17"/>
      <c r="B502" s="16"/>
      <c r="C502" s="7"/>
      <c r="D502" s="8"/>
      <c r="E502" s="9"/>
      <c r="F502" s="15"/>
      <c r="G502" s="114"/>
      <c r="I502" s="18"/>
      <c r="J502" s="6"/>
      <c r="K502" s="12"/>
    </row>
    <row r="503" spans="1:11" s="5" customFormat="1" ht="16" x14ac:dyDescent="0.2">
      <c r="A503" s="17"/>
      <c r="B503" s="16"/>
      <c r="C503" s="7"/>
      <c r="D503" s="8"/>
      <c r="E503" s="9"/>
      <c r="F503" s="15"/>
      <c r="G503" s="114"/>
      <c r="I503" s="18"/>
      <c r="J503" s="6"/>
      <c r="K503" s="12"/>
    </row>
    <row r="504" spans="1:11" s="5" customFormat="1" ht="16" x14ac:dyDescent="0.2">
      <c r="A504" s="17"/>
      <c r="B504" s="16"/>
      <c r="C504" s="7"/>
      <c r="D504" s="8"/>
      <c r="E504" s="9"/>
      <c r="F504" s="15"/>
      <c r="G504" s="114"/>
      <c r="I504" s="18"/>
      <c r="J504" s="6"/>
      <c r="K504" s="12"/>
    </row>
    <row r="505" spans="1:11" s="5" customFormat="1" ht="16" x14ac:dyDescent="0.2">
      <c r="A505" s="17"/>
      <c r="B505" s="16"/>
      <c r="C505" s="7"/>
      <c r="D505" s="8"/>
      <c r="E505" s="9"/>
      <c r="F505" s="15"/>
      <c r="G505" s="114"/>
      <c r="I505" s="18"/>
      <c r="J505" s="6"/>
      <c r="K505" s="12"/>
    </row>
    <row r="506" spans="1:11" s="5" customFormat="1" ht="16" x14ac:dyDescent="0.2">
      <c r="A506" s="17"/>
      <c r="B506" s="16"/>
      <c r="C506" s="7"/>
      <c r="D506" s="8"/>
      <c r="E506" s="9"/>
      <c r="F506" s="15"/>
      <c r="G506" s="114"/>
      <c r="I506" s="18"/>
      <c r="J506" s="6"/>
      <c r="K506" s="12"/>
    </row>
    <row r="507" spans="1:11" s="5" customFormat="1" ht="16" x14ac:dyDescent="0.2">
      <c r="A507" s="17"/>
      <c r="B507" s="16"/>
      <c r="C507" s="7"/>
      <c r="D507" s="8"/>
      <c r="E507" s="9"/>
      <c r="F507" s="15"/>
      <c r="G507" s="114"/>
      <c r="I507" s="18"/>
      <c r="J507" s="6"/>
      <c r="K507" s="12"/>
    </row>
    <row r="508" spans="1:11" s="5" customFormat="1" ht="16" x14ac:dyDescent="0.2">
      <c r="A508" s="17"/>
      <c r="B508" s="16"/>
      <c r="C508" s="7"/>
      <c r="D508" s="8"/>
      <c r="E508" s="9"/>
      <c r="F508" s="15"/>
      <c r="G508" s="114"/>
      <c r="I508" s="18"/>
      <c r="J508" s="6"/>
      <c r="K508" s="12"/>
    </row>
    <row r="509" spans="1:11" s="5" customFormat="1" ht="16" x14ac:dyDescent="0.2">
      <c r="A509" s="17"/>
      <c r="B509" s="16"/>
      <c r="C509" s="7"/>
      <c r="D509" s="8"/>
      <c r="E509" s="9"/>
      <c r="F509" s="15"/>
      <c r="G509" s="114"/>
      <c r="I509" s="18"/>
      <c r="J509" s="6"/>
      <c r="K509" s="12"/>
    </row>
    <row r="510" spans="1:11" s="5" customFormat="1" ht="16" x14ac:dyDescent="0.2">
      <c r="A510" s="17"/>
      <c r="B510" s="16"/>
      <c r="C510" s="7"/>
      <c r="D510" s="8"/>
      <c r="E510" s="9"/>
      <c r="F510" s="15"/>
      <c r="G510" s="114"/>
      <c r="I510" s="18"/>
      <c r="J510" s="6"/>
      <c r="K510" s="12"/>
    </row>
    <row r="511" spans="1:11" s="5" customFormat="1" ht="16" x14ac:dyDescent="0.2">
      <c r="A511" s="17"/>
      <c r="B511" s="16"/>
      <c r="C511" s="7"/>
      <c r="D511" s="8"/>
      <c r="E511" s="9"/>
      <c r="F511" s="15"/>
      <c r="G511" s="114"/>
      <c r="I511" s="18"/>
      <c r="J511" s="6"/>
      <c r="K511" s="12"/>
    </row>
    <row r="512" spans="1:11" s="5" customFormat="1" ht="16" x14ac:dyDescent="0.2">
      <c r="A512" s="17"/>
      <c r="B512" s="16"/>
      <c r="C512" s="7"/>
      <c r="D512" s="8"/>
      <c r="E512" s="9"/>
      <c r="F512" s="15"/>
      <c r="G512" s="114"/>
      <c r="I512" s="18"/>
      <c r="J512" s="6"/>
      <c r="K512" s="12"/>
    </row>
    <row r="513" spans="1:11" s="5" customFormat="1" ht="16" x14ac:dyDescent="0.2">
      <c r="A513" s="17"/>
      <c r="B513" s="16"/>
      <c r="C513" s="7"/>
      <c r="D513" s="8"/>
      <c r="E513" s="9"/>
      <c r="F513" s="15"/>
      <c r="G513" s="114"/>
      <c r="I513" s="18"/>
      <c r="J513" s="6"/>
      <c r="K513" s="12"/>
    </row>
    <row r="514" spans="1:11" s="5" customFormat="1" ht="16" x14ac:dyDescent="0.2">
      <c r="A514" s="17"/>
      <c r="B514" s="16"/>
      <c r="C514" s="7"/>
      <c r="D514" s="8"/>
      <c r="E514" s="9"/>
      <c r="F514" s="15"/>
      <c r="G514" s="114"/>
      <c r="I514" s="18"/>
      <c r="J514" s="6"/>
      <c r="K514" s="12"/>
    </row>
    <row r="515" spans="1:11" s="5" customFormat="1" ht="16" x14ac:dyDescent="0.2">
      <c r="A515" s="17"/>
      <c r="B515" s="16"/>
      <c r="C515" s="7"/>
      <c r="D515" s="8"/>
      <c r="E515" s="9"/>
      <c r="F515" s="15"/>
      <c r="G515" s="114"/>
      <c r="I515" s="18"/>
      <c r="J515" s="6"/>
      <c r="K515" s="12"/>
    </row>
    <row r="516" spans="1:11" s="5" customFormat="1" ht="16" x14ac:dyDescent="0.2">
      <c r="A516" s="17"/>
      <c r="B516" s="16"/>
      <c r="C516" s="7"/>
      <c r="D516" s="8"/>
      <c r="E516" s="9"/>
      <c r="F516" s="15"/>
      <c r="G516" s="114"/>
      <c r="I516" s="18"/>
      <c r="J516" s="6"/>
      <c r="K516" s="12"/>
    </row>
    <row r="517" spans="1:11" s="5" customFormat="1" ht="16" x14ac:dyDescent="0.2">
      <c r="A517" s="17"/>
      <c r="B517" s="16"/>
      <c r="C517" s="7"/>
      <c r="D517" s="8"/>
      <c r="E517" s="9"/>
      <c r="F517" s="15"/>
      <c r="G517" s="114"/>
      <c r="I517" s="18"/>
      <c r="J517" s="6"/>
      <c r="K517" s="12"/>
    </row>
    <row r="518" spans="1:11" s="5" customFormat="1" ht="16" x14ac:dyDescent="0.2">
      <c r="A518" s="17"/>
      <c r="B518" s="16"/>
      <c r="C518" s="7"/>
      <c r="D518" s="8"/>
      <c r="E518" s="9"/>
      <c r="F518" s="15"/>
      <c r="G518" s="114"/>
      <c r="I518" s="18"/>
      <c r="J518" s="6"/>
      <c r="K518" s="12"/>
    </row>
    <row r="519" spans="1:11" s="5" customFormat="1" ht="16" x14ac:dyDescent="0.2">
      <c r="A519" s="17"/>
      <c r="B519" s="16"/>
      <c r="C519" s="7"/>
      <c r="D519" s="8"/>
      <c r="E519" s="9"/>
      <c r="F519" s="15"/>
      <c r="G519" s="114"/>
      <c r="I519" s="18"/>
      <c r="J519" s="6"/>
      <c r="K519" s="12"/>
    </row>
    <row r="520" spans="1:11" s="5" customFormat="1" ht="16" x14ac:dyDescent="0.2">
      <c r="A520" s="17"/>
      <c r="B520" s="16"/>
      <c r="C520" s="7"/>
      <c r="D520" s="8"/>
      <c r="E520" s="9"/>
      <c r="F520" s="15"/>
      <c r="G520" s="114"/>
      <c r="I520" s="18"/>
      <c r="J520" s="6"/>
      <c r="K520" s="12"/>
    </row>
    <row r="521" spans="1:11" s="5" customFormat="1" ht="16" x14ac:dyDescent="0.2">
      <c r="A521" s="17"/>
      <c r="B521" s="16"/>
      <c r="C521" s="7"/>
      <c r="D521" s="8"/>
      <c r="E521" s="9"/>
      <c r="F521" s="15"/>
      <c r="G521" s="114"/>
      <c r="I521" s="18"/>
      <c r="J521" s="6"/>
      <c r="K521" s="12"/>
    </row>
    <row r="522" spans="1:11" s="5" customFormat="1" ht="16" x14ac:dyDescent="0.2">
      <c r="A522" s="17"/>
      <c r="B522" s="16"/>
      <c r="C522" s="7"/>
      <c r="D522" s="8"/>
      <c r="E522" s="9"/>
      <c r="F522" s="15"/>
      <c r="G522" s="114"/>
      <c r="I522" s="18"/>
      <c r="J522" s="6"/>
      <c r="K522" s="12"/>
    </row>
    <row r="523" spans="1:11" s="5" customFormat="1" ht="16" x14ac:dyDescent="0.2">
      <c r="A523" s="17"/>
      <c r="B523" s="16"/>
      <c r="C523" s="7"/>
      <c r="D523" s="8"/>
      <c r="E523" s="9"/>
      <c r="F523" s="15"/>
      <c r="G523" s="114"/>
      <c r="I523" s="18"/>
      <c r="J523" s="6"/>
      <c r="K523" s="12"/>
    </row>
    <row r="524" spans="1:11" s="5" customFormat="1" ht="16" x14ac:dyDescent="0.2">
      <c r="A524" s="17"/>
      <c r="B524" s="16"/>
      <c r="C524" s="7"/>
      <c r="D524" s="8"/>
      <c r="E524" s="9"/>
      <c r="F524" s="15"/>
      <c r="G524" s="114"/>
      <c r="I524" s="18"/>
      <c r="J524" s="6"/>
      <c r="K524" s="12"/>
    </row>
    <row r="525" spans="1:11" s="5" customFormat="1" ht="16" x14ac:dyDescent="0.2">
      <c r="A525" s="17"/>
      <c r="B525" s="16"/>
      <c r="C525" s="7"/>
      <c r="D525" s="8"/>
      <c r="E525" s="9"/>
      <c r="F525" s="15"/>
      <c r="G525" s="114"/>
      <c r="I525" s="18"/>
      <c r="J525" s="6"/>
      <c r="K525" s="12"/>
    </row>
    <row r="526" spans="1:11" s="5" customFormat="1" ht="16" x14ac:dyDescent="0.2">
      <c r="A526" s="17"/>
      <c r="B526" s="16"/>
      <c r="C526" s="7"/>
      <c r="D526" s="8"/>
      <c r="E526" s="9"/>
      <c r="F526" s="15"/>
      <c r="G526" s="114"/>
      <c r="I526" s="18"/>
      <c r="J526" s="6"/>
      <c r="K526" s="12"/>
    </row>
    <row r="527" spans="1:11" s="5" customFormat="1" ht="16" x14ac:dyDescent="0.2">
      <c r="A527" s="17"/>
      <c r="B527" s="16"/>
      <c r="C527" s="19"/>
      <c r="D527" s="8"/>
      <c r="E527" s="9"/>
      <c r="F527" s="15"/>
      <c r="G527" s="114"/>
      <c r="I527" s="18"/>
      <c r="J527" s="6"/>
      <c r="K527" s="12"/>
    </row>
    <row r="528" spans="1:11" s="5" customFormat="1" ht="16" x14ac:dyDescent="0.2">
      <c r="A528" s="17"/>
      <c r="B528" s="16"/>
      <c r="C528" s="19"/>
      <c r="D528" s="8"/>
      <c r="E528" s="9"/>
      <c r="F528" s="15"/>
      <c r="G528" s="114"/>
      <c r="I528" s="18"/>
      <c r="J528" s="6"/>
      <c r="K528" s="12"/>
    </row>
    <row r="529" spans="1:11" s="5" customFormat="1" ht="16" x14ac:dyDescent="0.2">
      <c r="A529" s="17"/>
      <c r="B529" s="16"/>
      <c r="C529" s="19"/>
      <c r="D529" s="8"/>
      <c r="E529" s="9"/>
      <c r="F529" s="15"/>
      <c r="G529" s="114"/>
      <c r="I529" s="18"/>
      <c r="J529" s="6"/>
      <c r="K529" s="12"/>
    </row>
    <row r="530" spans="1:11" s="5" customFormat="1" ht="16" x14ac:dyDescent="0.2">
      <c r="A530" s="17"/>
      <c r="B530" s="16"/>
      <c r="C530" s="19"/>
      <c r="D530" s="8"/>
      <c r="E530" s="9"/>
      <c r="F530" s="15"/>
      <c r="G530" s="114"/>
      <c r="I530" s="18"/>
      <c r="J530" s="6"/>
      <c r="K530" s="12"/>
    </row>
    <row r="531" spans="1:11" s="5" customFormat="1" ht="16" x14ac:dyDescent="0.2">
      <c r="A531" s="17"/>
      <c r="B531" s="16"/>
      <c r="C531" s="19"/>
      <c r="D531" s="8"/>
      <c r="E531" s="9"/>
      <c r="F531" s="15"/>
      <c r="G531" s="114"/>
      <c r="I531" s="18"/>
      <c r="J531" s="6"/>
      <c r="K531" s="12"/>
    </row>
    <row r="532" spans="1:11" s="5" customFormat="1" ht="16" x14ac:dyDescent="0.2">
      <c r="A532" s="17"/>
      <c r="B532" s="16"/>
      <c r="C532" s="19"/>
      <c r="D532" s="8"/>
      <c r="E532" s="9"/>
      <c r="F532" s="15"/>
      <c r="G532" s="114"/>
      <c r="I532" s="18"/>
      <c r="J532" s="6"/>
      <c r="K532" s="12"/>
    </row>
    <row r="533" spans="1:11" s="5" customFormat="1" ht="16" x14ac:dyDescent="0.2">
      <c r="A533" s="17"/>
      <c r="B533" s="16"/>
      <c r="C533" s="19"/>
      <c r="D533" s="8"/>
      <c r="E533" s="9"/>
      <c r="F533" s="15"/>
      <c r="G533" s="114"/>
      <c r="I533" s="18"/>
      <c r="J533" s="6"/>
      <c r="K533" s="12"/>
    </row>
    <row r="534" spans="1:11" s="5" customFormat="1" ht="16" x14ac:dyDescent="0.2">
      <c r="A534" s="17"/>
      <c r="B534" s="16"/>
      <c r="C534" s="19"/>
      <c r="D534" s="8"/>
      <c r="E534" s="9"/>
      <c r="F534" s="15"/>
      <c r="G534" s="114"/>
      <c r="I534" s="18"/>
      <c r="J534" s="6"/>
      <c r="K534" s="12"/>
    </row>
    <row r="535" spans="1:11" s="5" customFormat="1" ht="16" x14ac:dyDescent="0.2">
      <c r="A535" s="17"/>
      <c r="B535" s="16"/>
      <c r="C535" s="19"/>
      <c r="D535" s="8"/>
      <c r="E535" s="9"/>
      <c r="F535" s="15"/>
      <c r="G535" s="114"/>
      <c r="I535" s="18"/>
      <c r="J535" s="6"/>
      <c r="K535" s="12"/>
    </row>
    <row r="536" spans="1:11" s="5" customFormat="1" ht="16" x14ac:dyDescent="0.2">
      <c r="A536" s="17"/>
      <c r="B536" s="16"/>
      <c r="C536" s="19"/>
      <c r="D536" s="8"/>
      <c r="E536" s="9"/>
      <c r="F536" s="15"/>
      <c r="G536" s="114"/>
      <c r="I536" s="18"/>
      <c r="J536" s="6"/>
      <c r="K536" s="12"/>
    </row>
    <row r="537" spans="1:11" s="5" customFormat="1" ht="16" x14ac:dyDescent="0.2">
      <c r="A537" s="17"/>
      <c r="B537" s="16"/>
      <c r="C537" s="7"/>
      <c r="D537" s="8"/>
      <c r="E537" s="9"/>
      <c r="F537" s="15"/>
      <c r="G537" s="114"/>
      <c r="I537" s="18"/>
      <c r="J537" s="6"/>
      <c r="K537" s="12"/>
    </row>
    <row r="538" spans="1:11" s="5" customFormat="1" ht="16" x14ac:dyDescent="0.2">
      <c r="A538" s="17"/>
      <c r="B538" s="16"/>
      <c r="C538" s="7"/>
      <c r="D538" s="8"/>
      <c r="E538" s="9"/>
      <c r="F538" s="15"/>
      <c r="G538" s="114"/>
      <c r="I538" s="18"/>
      <c r="J538" s="6"/>
      <c r="K538" s="12"/>
    </row>
    <row r="539" spans="1:11" s="5" customFormat="1" ht="16" x14ac:dyDescent="0.2">
      <c r="A539" s="17"/>
      <c r="B539" s="16"/>
      <c r="C539" s="7"/>
      <c r="D539" s="8"/>
      <c r="E539" s="9"/>
      <c r="F539" s="15"/>
      <c r="G539" s="114"/>
      <c r="I539" s="18"/>
      <c r="J539" s="6"/>
      <c r="K539" s="12"/>
    </row>
    <row r="540" spans="1:11" s="5" customFormat="1" ht="16" x14ac:dyDescent="0.2">
      <c r="A540" s="17"/>
      <c r="B540" s="16"/>
      <c r="C540" s="7"/>
      <c r="D540" s="8"/>
      <c r="E540" s="9"/>
      <c r="F540" s="15"/>
      <c r="G540" s="114"/>
      <c r="I540" s="18"/>
      <c r="J540" s="6"/>
      <c r="K540" s="12"/>
    </row>
    <row r="541" spans="1:11" s="5" customFormat="1" ht="16" x14ac:dyDescent="0.2">
      <c r="A541" s="17"/>
      <c r="B541" s="16"/>
      <c r="C541" s="7"/>
      <c r="D541" s="8"/>
      <c r="E541" s="9"/>
      <c r="F541" s="15"/>
      <c r="G541" s="114"/>
      <c r="I541" s="18"/>
      <c r="J541" s="6"/>
      <c r="K541" s="12"/>
    </row>
    <row r="542" spans="1:11" s="5" customFormat="1" ht="16" x14ac:dyDescent="0.2">
      <c r="A542" s="17"/>
      <c r="B542" s="16"/>
      <c r="C542" s="7"/>
      <c r="D542" s="8"/>
      <c r="E542" s="9"/>
      <c r="F542" s="15"/>
      <c r="G542" s="114"/>
      <c r="I542" s="18"/>
      <c r="J542" s="6"/>
      <c r="K542" s="12"/>
    </row>
    <row r="543" spans="1:11" s="5" customFormat="1" ht="16" x14ac:dyDescent="0.2">
      <c r="A543" s="17"/>
      <c r="B543" s="16"/>
      <c r="C543" s="7"/>
      <c r="D543" s="8"/>
      <c r="E543" s="9"/>
      <c r="F543" s="15"/>
      <c r="G543" s="114"/>
      <c r="I543" s="18"/>
      <c r="J543" s="6"/>
      <c r="K543" s="12"/>
    </row>
    <row r="544" spans="1:11" s="5" customFormat="1" ht="16" x14ac:dyDescent="0.2">
      <c r="A544" s="17"/>
      <c r="B544" s="16"/>
      <c r="C544" s="7"/>
      <c r="D544" s="8"/>
      <c r="E544" s="9"/>
      <c r="F544" s="15"/>
      <c r="G544" s="114"/>
      <c r="I544" s="18"/>
      <c r="J544" s="6"/>
      <c r="K544" s="12"/>
    </row>
    <row r="545" spans="1:11" s="5" customFormat="1" ht="16" x14ac:dyDescent="0.2">
      <c r="A545" s="17"/>
      <c r="B545" s="16"/>
      <c r="C545" s="7"/>
      <c r="D545" s="8"/>
      <c r="E545" s="9"/>
      <c r="F545" s="15"/>
      <c r="G545" s="114"/>
      <c r="I545" s="18"/>
      <c r="J545" s="6"/>
      <c r="K545" s="12"/>
    </row>
    <row r="546" spans="1:11" s="5" customFormat="1" ht="16" x14ac:dyDescent="0.2">
      <c r="A546" s="17"/>
      <c r="B546" s="16"/>
      <c r="C546" s="7"/>
      <c r="D546" s="8"/>
      <c r="E546" s="9"/>
      <c r="F546" s="15"/>
      <c r="G546" s="114"/>
      <c r="I546" s="18"/>
      <c r="J546" s="6"/>
      <c r="K546" s="12"/>
    </row>
    <row r="547" spans="1:11" s="5" customFormat="1" ht="16" x14ac:dyDescent="0.2">
      <c r="A547" s="17"/>
      <c r="B547" s="16"/>
      <c r="C547" s="19"/>
      <c r="D547" s="8"/>
      <c r="E547" s="9"/>
      <c r="F547" s="15"/>
      <c r="G547" s="114"/>
      <c r="I547" s="18"/>
      <c r="J547" s="6"/>
      <c r="K547" s="12"/>
    </row>
    <row r="548" spans="1:11" s="5" customFormat="1" ht="16" x14ac:dyDescent="0.2">
      <c r="A548" s="17"/>
      <c r="B548" s="16"/>
      <c r="C548" s="19"/>
      <c r="D548" s="8"/>
      <c r="E548" s="9"/>
      <c r="F548" s="15"/>
      <c r="G548" s="114"/>
      <c r="I548" s="18"/>
      <c r="J548" s="6"/>
      <c r="K548" s="12"/>
    </row>
    <row r="549" spans="1:11" s="5" customFormat="1" ht="16" x14ac:dyDescent="0.2">
      <c r="A549" s="17"/>
      <c r="B549" s="16"/>
      <c r="C549" s="19"/>
      <c r="D549" s="8"/>
      <c r="E549" s="9"/>
      <c r="F549" s="15"/>
      <c r="G549" s="114"/>
      <c r="I549" s="18"/>
      <c r="J549" s="6"/>
      <c r="K549" s="12"/>
    </row>
    <row r="550" spans="1:11" s="5" customFormat="1" ht="16" x14ac:dyDescent="0.2">
      <c r="A550" s="17"/>
      <c r="B550" s="16"/>
      <c r="C550" s="19"/>
      <c r="D550" s="8"/>
      <c r="E550" s="9"/>
      <c r="F550" s="15"/>
      <c r="G550" s="114"/>
      <c r="I550" s="18"/>
      <c r="J550" s="6"/>
      <c r="K550" s="12"/>
    </row>
    <row r="551" spans="1:11" s="5" customFormat="1" ht="16" x14ac:dyDescent="0.2">
      <c r="A551" s="17"/>
      <c r="B551" s="16"/>
      <c r="C551" s="19"/>
      <c r="D551" s="8"/>
      <c r="E551" s="9"/>
      <c r="F551" s="15"/>
      <c r="G551" s="114"/>
      <c r="I551" s="18"/>
      <c r="J551" s="6"/>
      <c r="K551" s="12"/>
    </row>
    <row r="552" spans="1:11" s="5" customFormat="1" ht="16" x14ac:dyDescent="0.2">
      <c r="A552" s="17"/>
      <c r="B552" s="16"/>
      <c r="C552" s="19"/>
      <c r="D552" s="8"/>
      <c r="E552" s="9"/>
      <c r="F552" s="15"/>
      <c r="G552" s="114"/>
      <c r="I552" s="18"/>
      <c r="J552" s="6"/>
      <c r="K552" s="12"/>
    </row>
    <row r="553" spans="1:11" s="5" customFormat="1" ht="16" x14ac:dyDescent="0.2">
      <c r="A553" s="17"/>
      <c r="B553" s="16"/>
      <c r="C553" s="7"/>
      <c r="D553" s="8"/>
      <c r="E553" s="9"/>
      <c r="F553" s="15"/>
      <c r="G553" s="114"/>
      <c r="I553" s="18"/>
      <c r="J553" s="6"/>
      <c r="K553" s="12"/>
    </row>
    <row r="554" spans="1:11" s="5" customFormat="1" ht="16" x14ac:dyDescent="0.2">
      <c r="A554" s="17"/>
      <c r="B554" s="16"/>
      <c r="C554" s="7"/>
      <c r="D554" s="8"/>
      <c r="E554" s="9"/>
      <c r="F554" s="15"/>
      <c r="G554" s="114"/>
      <c r="I554" s="18"/>
      <c r="J554" s="6"/>
      <c r="K554" s="12"/>
    </row>
    <row r="555" spans="1:11" s="5" customFormat="1" ht="16" x14ac:dyDescent="0.2">
      <c r="A555" s="17"/>
      <c r="B555" s="16"/>
      <c r="C555" s="7"/>
      <c r="D555" s="8"/>
      <c r="E555" s="9"/>
      <c r="F555" s="15"/>
      <c r="G555" s="114"/>
      <c r="I555" s="18"/>
      <c r="J555" s="6"/>
      <c r="K555" s="12"/>
    </row>
    <row r="556" spans="1:11" s="5" customFormat="1" ht="16" x14ac:dyDescent="0.2">
      <c r="A556" s="17"/>
      <c r="B556" s="16"/>
      <c r="C556" s="7"/>
      <c r="D556" s="8"/>
      <c r="E556" s="9"/>
      <c r="F556" s="15"/>
      <c r="G556" s="114"/>
      <c r="I556" s="18"/>
      <c r="J556" s="6"/>
      <c r="K556" s="12"/>
    </row>
    <row r="557" spans="1:11" s="5" customFormat="1" ht="16" x14ac:dyDescent="0.2">
      <c r="A557" s="17"/>
      <c r="B557" s="16"/>
      <c r="C557" s="7"/>
      <c r="D557" s="8"/>
      <c r="E557" s="9"/>
      <c r="F557" s="15"/>
      <c r="G557" s="114"/>
      <c r="I557" s="18"/>
      <c r="J557" s="6"/>
      <c r="K557" s="12"/>
    </row>
    <row r="558" spans="1:11" s="5" customFormat="1" ht="16" x14ac:dyDescent="0.2">
      <c r="A558" s="17"/>
      <c r="B558" s="16"/>
      <c r="C558" s="7"/>
      <c r="D558" s="8"/>
      <c r="E558" s="9"/>
      <c r="F558" s="15"/>
      <c r="G558" s="114"/>
      <c r="I558" s="18"/>
      <c r="J558" s="6"/>
      <c r="K558" s="12"/>
    </row>
    <row r="559" spans="1:11" s="5" customFormat="1" ht="16" x14ac:dyDescent="0.2">
      <c r="A559" s="17"/>
      <c r="B559" s="16"/>
      <c r="C559" s="7"/>
      <c r="D559" s="8"/>
      <c r="E559" s="9"/>
      <c r="F559" s="15"/>
      <c r="G559" s="114"/>
      <c r="I559" s="18"/>
      <c r="J559" s="6"/>
      <c r="K559" s="12"/>
    </row>
    <row r="560" spans="1:11" s="5" customFormat="1" ht="16" x14ac:dyDescent="0.2">
      <c r="A560" s="17"/>
      <c r="B560" s="16"/>
      <c r="C560" s="7"/>
      <c r="D560" s="8"/>
      <c r="E560" s="9"/>
      <c r="F560" s="15"/>
      <c r="G560" s="114"/>
      <c r="I560" s="18"/>
      <c r="J560" s="6"/>
      <c r="K560" s="12"/>
    </row>
    <row r="561" spans="1:11" s="5" customFormat="1" ht="16" x14ac:dyDescent="0.2">
      <c r="A561" s="17"/>
      <c r="B561" s="16"/>
      <c r="C561" s="7"/>
      <c r="D561" s="8"/>
      <c r="E561" s="9"/>
      <c r="F561" s="15"/>
      <c r="G561" s="114"/>
      <c r="I561" s="18"/>
      <c r="J561" s="6"/>
      <c r="K561" s="12"/>
    </row>
    <row r="562" spans="1:11" s="5" customFormat="1" ht="16" x14ac:dyDescent="0.2">
      <c r="A562" s="17"/>
      <c r="B562" s="16"/>
      <c r="C562" s="7"/>
      <c r="D562" s="8"/>
      <c r="E562" s="9"/>
      <c r="F562" s="15"/>
      <c r="G562" s="114"/>
      <c r="I562" s="18"/>
      <c r="J562" s="6"/>
      <c r="K562" s="12"/>
    </row>
    <row r="563" spans="1:11" s="5" customFormat="1" ht="16" x14ac:dyDescent="0.2">
      <c r="A563" s="17"/>
      <c r="B563" s="16"/>
      <c r="C563" s="7"/>
      <c r="D563" s="8"/>
      <c r="E563" s="9"/>
      <c r="F563" s="15"/>
      <c r="G563" s="114"/>
      <c r="I563" s="18"/>
      <c r="J563" s="6"/>
      <c r="K563" s="12"/>
    </row>
    <row r="564" spans="1:11" s="5" customFormat="1" ht="16" x14ac:dyDescent="0.2">
      <c r="A564" s="17"/>
      <c r="B564" s="16"/>
      <c r="C564" s="7"/>
      <c r="D564" s="8"/>
      <c r="E564" s="9"/>
      <c r="F564" s="15"/>
      <c r="G564" s="114"/>
      <c r="I564" s="18"/>
      <c r="J564" s="6"/>
      <c r="K564" s="12"/>
    </row>
    <row r="565" spans="1:11" s="5" customFormat="1" ht="16" x14ac:dyDescent="0.2">
      <c r="A565" s="17"/>
      <c r="B565" s="16"/>
      <c r="C565" s="7"/>
      <c r="D565" s="8"/>
      <c r="E565" s="9"/>
      <c r="F565" s="15"/>
      <c r="G565" s="114"/>
      <c r="I565" s="18"/>
      <c r="J565" s="6"/>
      <c r="K565" s="12"/>
    </row>
    <row r="566" spans="1:11" s="5" customFormat="1" ht="16" x14ac:dyDescent="0.2">
      <c r="A566" s="17"/>
      <c r="B566" s="16"/>
      <c r="C566" s="7"/>
      <c r="D566" s="8"/>
      <c r="E566" s="9"/>
      <c r="F566" s="15"/>
      <c r="G566" s="114"/>
      <c r="I566" s="18"/>
      <c r="J566" s="6"/>
      <c r="K566" s="12"/>
    </row>
    <row r="567" spans="1:11" s="5" customFormat="1" ht="16" x14ac:dyDescent="0.2">
      <c r="A567" s="17"/>
      <c r="B567" s="16"/>
      <c r="C567" s="7"/>
      <c r="D567" s="8"/>
      <c r="E567" s="9"/>
      <c r="F567" s="15"/>
      <c r="G567" s="114"/>
      <c r="I567" s="18"/>
      <c r="J567" s="6"/>
      <c r="K567" s="12"/>
    </row>
    <row r="568" spans="1:11" s="5" customFormat="1" ht="16" x14ac:dyDescent="0.2">
      <c r="A568" s="17"/>
      <c r="B568" s="16"/>
      <c r="C568" s="7"/>
      <c r="D568" s="8"/>
      <c r="E568" s="9"/>
      <c r="F568" s="15"/>
      <c r="G568" s="114"/>
      <c r="I568" s="18"/>
      <c r="J568" s="6"/>
      <c r="K568" s="12"/>
    </row>
    <row r="569" spans="1:11" s="5" customFormat="1" ht="16" x14ac:dyDescent="0.2">
      <c r="A569" s="17"/>
      <c r="B569" s="16"/>
      <c r="C569" s="7"/>
      <c r="D569" s="8"/>
      <c r="E569" s="9"/>
      <c r="F569" s="15"/>
      <c r="G569" s="114"/>
      <c r="I569" s="18"/>
      <c r="J569" s="6"/>
      <c r="K569" s="12"/>
    </row>
    <row r="570" spans="1:11" s="5" customFormat="1" ht="16" x14ac:dyDescent="0.2">
      <c r="A570" s="17"/>
      <c r="B570" s="16"/>
      <c r="C570" s="7"/>
      <c r="D570" s="8"/>
      <c r="E570" s="9"/>
      <c r="F570" s="15"/>
      <c r="G570" s="114"/>
      <c r="I570" s="18"/>
      <c r="J570" s="6"/>
      <c r="K570" s="12"/>
    </row>
    <row r="571" spans="1:11" s="5" customFormat="1" ht="16" x14ac:dyDescent="0.2">
      <c r="A571" s="17"/>
      <c r="B571" s="16"/>
      <c r="C571" s="7"/>
      <c r="D571" s="8"/>
      <c r="E571" s="9"/>
      <c r="F571" s="15"/>
      <c r="G571" s="114"/>
      <c r="I571" s="18"/>
      <c r="J571" s="6"/>
      <c r="K571" s="12"/>
    </row>
    <row r="572" spans="1:11" s="5" customFormat="1" ht="16" x14ac:dyDescent="0.2">
      <c r="A572" s="17"/>
      <c r="B572" s="16"/>
      <c r="C572" s="7"/>
      <c r="D572" s="8"/>
      <c r="E572" s="9"/>
      <c r="F572" s="15"/>
      <c r="G572" s="114"/>
      <c r="I572" s="18"/>
      <c r="J572" s="6"/>
      <c r="K572" s="12"/>
    </row>
    <row r="573" spans="1:11" s="5" customFormat="1" ht="16" x14ac:dyDescent="0.2">
      <c r="A573" s="17"/>
      <c r="B573" s="16"/>
      <c r="C573" s="7"/>
      <c r="D573" s="8"/>
      <c r="E573" s="9"/>
      <c r="F573" s="15"/>
      <c r="G573" s="114"/>
      <c r="I573" s="18"/>
      <c r="J573" s="6"/>
      <c r="K573" s="12"/>
    </row>
    <row r="574" spans="1:11" s="5" customFormat="1" ht="16" x14ac:dyDescent="0.2">
      <c r="A574" s="17"/>
      <c r="B574" s="16"/>
      <c r="C574" s="7"/>
      <c r="D574" s="8"/>
      <c r="E574" s="9"/>
      <c r="F574" s="15"/>
      <c r="G574" s="114"/>
      <c r="I574" s="18"/>
      <c r="J574" s="6"/>
      <c r="K574" s="12"/>
    </row>
    <row r="575" spans="1:11" s="5" customFormat="1" ht="16" x14ac:dyDescent="0.2">
      <c r="A575" s="17"/>
      <c r="B575" s="16"/>
      <c r="C575" s="7"/>
      <c r="D575" s="8"/>
      <c r="E575" s="9"/>
      <c r="F575" s="15"/>
      <c r="G575" s="114"/>
      <c r="I575" s="18"/>
      <c r="J575" s="6"/>
      <c r="K575" s="12"/>
    </row>
    <row r="576" spans="1:11" s="5" customFormat="1" ht="16" x14ac:dyDescent="0.2">
      <c r="A576" s="17"/>
      <c r="B576" s="16"/>
      <c r="C576" s="7"/>
      <c r="D576" s="8"/>
      <c r="E576" s="9"/>
      <c r="F576" s="15"/>
      <c r="G576" s="114"/>
      <c r="I576" s="18"/>
      <c r="J576" s="6"/>
      <c r="K576" s="12"/>
    </row>
    <row r="577" spans="1:11" s="5" customFormat="1" ht="16" x14ac:dyDescent="0.2">
      <c r="A577" s="17"/>
      <c r="B577" s="16"/>
      <c r="C577" s="7"/>
      <c r="D577" s="8"/>
      <c r="E577" s="9"/>
      <c r="F577" s="15"/>
      <c r="G577" s="114"/>
      <c r="I577" s="18"/>
      <c r="J577" s="6"/>
      <c r="K577" s="12"/>
    </row>
    <row r="578" spans="1:11" s="5" customFormat="1" ht="16" x14ac:dyDescent="0.2">
      <c r="A578" s="17"/>
      <c r="B578" s="16"/>
      <c r="C578" s="7"/>
      <c r="D578" s="8"/>
      <c r="E578" s="9"/>
      <c r="F578" s="15"/>
      <c r="G578" s="114"/>
      <c r="I578" s="18"/>
      <c r="J578" s="6"/>
      <c r="K578" s="12"/>
    </row>
    <row r="579" spans="1:11" s="5" customFormat="1" ht="16" x14ac:dyDescent="0.2">
      <c r="A579" s="17"/>
      <c r="B579" s="16"/>
      <c r="C579" s="7"/>
      <c r="D579" s="8"/>
      <c r="E579" s="9"/>
      <c r="F579" s="15"/>
      <c r="G579" s="114"/>
      <c r="I579" s="18"/>
      <c r="J579" s="6"/>
      <c r="K579" s="12"/>
    </row>
    <row r="580" spans="1:11" s="5" customFormat="1" ht="16" x14ac:dyDescent="0.2">
      <c r="A580" s="17"/>
      <c r="B580" s="16"/>
      <c r="C580" s="7"/>
      <c r="D580" s="8"/>
      <c r="E580" s="9"/>
      <c r="F580" s="15"/>
      <c r="G580" s="114"/>
      <c r="I580" s="18"/>
      <c r="J580" s="6"/>
      <c r="K580" s="12"/>
    </row>
    <row r="581" spans="1:11" s="5" customFormat="1" ht="16" x14ac:dyDescent="0.2">
      <c r="A581" s="17"/>
      <c r="B581" s="16"/>
      <c r="C581" s="7"/>
      <c r="D581" s="8"/>
      <c r="E581" s="9"/>
      <c r="F581" s="15"/>
      <c r="G581" s="114"/>
      <c r="I581" s="18"/>
      <c r="J581" s="6"/>
      <c r="K581" s="12"/>
    </row>
    <row r="582" spans="1:11" s="5" customFormat="1" ht="16" x14ac:dyDescent="0.2">
      <c r="A582" s="17"/>
      <c r="B582" s="16"/>
      <c r="C582" s="7"/>
      <c r="D582" s="8"/>
      <c r="E582" s="9"/>
      <c r="F582" s="15"/>
      <c r="G582" s="114"/>
      <c r="I582" s="18"/>
      <c r="J582" s="6"/>
      <c r="K582" s="12"/>
    </row>
    <row r="583" spans="1:11" s="5" customFormat="1" ht="16" x14ac:dyDescent="0.2">
      <c r="A583" s="17"/>
      <c r="B583" s="16"/>
      <c r="C583" s="7"/>
      <c r="D583" s="8"/>
      <c r="E583" s="9"/>
      <c r="F583" s="15"/>
      <c r="G583" s="114"/>
      <c r="I583" s="18"/>
      <c r="J583" s="6"/>
      <c r="K583" s="12"/>
    </row>
    <row r="584" spans="1:11" s="5" customFormat="1" ht="16" x14ac:dyDescent="0.2">
      <c r="A584" s="17"/>
      <c r="B584" s="16"/>
      <c r="C584" s="7"/>
      <c r="D584" s="8"/>
      <c r="E584" s="9"/>
      <c r="F584" s="15"/>
      <c r="G584" s="114"/>
      <c r="I584" s="18"/>
      <c r="J584" s="6"/>
      <c r="K584" s="12"/>
    </row>
    <row r="585" spans="1:11" s="5" customFormat="1" ht="16" x14ac:dyDescent="0.2">
      <c r="A585" s="17"/>
      <c r="B585" s="16"/>
      <c r="C585" s="7"/>
      <c r="D585" s="8"/>
      <c r="E585" s="9"/>
      <c r="F585" s="15"/>
      <c r="G585" s="114"/>
      <c r="I585" s="18"/>
      <c r="J585" s="6"/>
      <c r="K585" s="12"/>
    </row>
    <row r="586" spans="1:11" s="5" customFormat="1" ht="16" x14ac:dyDescent="0.2">
      <c r="A586" s="17"/>
      <c r="B586" s="16"/>
      <c r="C586" s="7"/>
      <c r="D586" s="8"/>
      <c r="E586" s="9"/>
      <c r="F586" s="15"/>
      <c r="G586" s="114"/>
      <c r="I586" s="18"/>
      <c r="J586" s="6"/>
      <c r="K586" s="12"/>
    </row>
    <row r="587" spans="1:11" s="5" customFormat="1" ht="16" x14ac:dyDescent="0.2">
      <c r="A587" s="17"/>
      <c r="B587" s="16"/>
      <c r="C587" s="7"/>
      <c r="D587" s="8"/>
      <c r="E587" s="9"/>
      <c r="F587" s="15"/>
      <c r="G587" s="114"/>
      <c r="I587" s="18"/>
      <c r="J587" s="6"/>
      <c r="K587" s="12"/>
    </row>
    <row r="588" spans="1:11" s="5" customFormat="1" ht="16" x14ac:dyDescent="0.2">
      <c r="A588" s="17"/>
      <c r="B588" s="16"/>
      <c r="C588" s="7"/>
      <c r="D588" s="8"/>
      <c r="E588" s="9"/>
      <c r="F588" s="15"/>
      <c r="G588" s="114"/>
      <c r="I588" s="18"/>
      <c r="J588" s="6"/>
      <c r="K588" s="12"/>
    </row>
    <row r="589" spans="1:11" s="5" customFormat="1" ht="16" x14ac:dyDescent="0.2">
      <c r="A589" s="17"/>
      <c r="B589" s="16"/>
      <c r="C589" s="7"/>
      <c r="D589" s="8"/>
      <c r="E589" s="9"/>
      <c r="F589" s="15"/>
      <c r="G589" s="114"/>
      <c r="I589" s="18"/>
      <c r="J589" s="6"/>
      <c r="K589" s="12"/>
    </row>
    <row r="590" spans="1:11" s="5" customFormat="1" ht="16" x14ac:dyDescent="0.2">
      <c r="A590" s="17"/>
      <c r="B590" s="16"/>
      <c r="C590" s="7"/>
      <c r="D590" s="8"/>
      <c r="E590" s="9"/>
      <c r="F590" s="15"/>
      <c r="G590" s="114"/>
      <c r="I590" s="18"/>
      <c r="J590" s="6"/>
      <c r="K590" s="12"/>
    </row>
    <row r="591" spans="1:11" s="5" customFormat="1" ht="16" x14ac:dyDescent="0.2">
      <c r="A591" s="17"/>
      <c r="B591" s="16"/>
      <c r="C591" s="7"/>
      <c r="D591" s="8"/>
      <c r="E591" s="9"/>
      <c r="F591" s="15"/>
      <c r="G591" s="114"/>
      <c r="I591" s="18"/>
      <c r="J591" s="6"/>
      <c r="K591" s="12"/>
    </row>
    <row r="592" spans="1:11" s="5" customFormat="1" ht="16" x14ac:dyDescent="0.2">
      <c r="A592" s="17"/>
      <c r="B592" s="16"/>
      <c r="C592" s="7"/>
      <c r="D592" s="8"/>
      <c r="E592" s="9"/>
      <c r="F592" s="15"/>
      <c r="G592" s="114"/>
      <c r="I592" s="18"/>
      <c r="J592" s="6"/>
      <c r="K592" s="12"/>
    </row>
    <row r="593" spans="1:11" s="5" customFormat="1" ht="16" x14ac:dyDescent="0.2">
      <c r="A593" s="17"/>
      <c r="B593" s="16"/>
      <c r="C593" s="7"/>
      <c r="D593" s="8"/>
      <c r="E593" s="9"/>
      <c r="F593" s="15"/>
      <c r="G593" s="114"/>
      <c r="I593" s="18"/>
      <c r="J593" s="6"/>
      <c r="K593" s="12"/>
    </row>
    <row r="594" spans="1:11" s="5" customFormat="1" ht="16" x14ac:dyDescent="0.2">
      <c r="A594" s="17"/>
      <c r="B594" s="16"/>
      <c r="C594" s="7"/>
      <c r="D594" s="8"/>
      <c r="E594" s="9"/>
      <c r="F594" s="15"/>
      <c r="G594" s="114"/>
      <c r="I594" s="18"/>
      <c r="J594" s="6"/>
      <c r="K594" s="12"/>
    </row>
    <row r="595" spans="1:11" s="5" customFormat="1" ht="16" x14ac:dyDescent="0.2">
      <c r="A595" s="17"/>
      <c r="B595" s="16"/>
      <c r="C595" s="7"/>
      <c r="D595" s="8"/>
      <c r="E595" s="9"/>
      <c r="F595" s="15"/>
      <c r="G595" s="114"/>
      <c r="I595" s="18"/>
      <c r="J595" s="6"/>
      <c r="K595" s="12"/>
    </row>
    <row r="596" spans="1:11" s="5" customFormat="1" ht="16" x14ac:dyDescent="0.2">
      <c r="A596" s="17"/>
      <c r="B596" s="16"/>
      <c r="C596" s="7"/>
      <c r="D596" s="8"/>
      <c r="E596" s="9"/>
      <c r="F596" s="15"/>
      <c r="G596" s="114"/>
      <c r="I596" s="18"/>
      <c r="J596" s="6"/>
      <c r="K596" s="12"/>
    </row>
    <row r="597" spans="1:11" s="5" customFormat="1" ht="16" x14ac:dyDescent="0.2">
      <c r="A597" s="17"/>
      <c r="B597" s="16"/>
      <c r="C597" s="7"/>
      <c r="D597" s="8"/>
      <c r="E597" s="9"/>
      <c r="F597" s="15"/>
      <c r="G597" s="114"/>
      <c r="I597" s="18"/>
      <c r="J597" s="6"/>
      <c r="K597" s="12"/>
    </row>
    <row r="598" spans="1:11" s="5" customFormat="1" ht="16" x14ac:dyDescent="0.2">
      <c r="A598" s="17"/>
      <c r="B598" s="16"/>
      <c r="C598" s="7"/>
      <c r="D598" s="8"/>
      <c r="E598" s="9"/>
      <c r="F598" s="15"/>
      <c r="G598" s="114"/>
      <c r="I598" s="18"/>
      <c r="J598" s="6"/>
      <c r="K598" s="12"/>
    </row>
    <row r="599" spans="1:11" s="5" customFormat="1" ht="16" x14ac:dyDescent="0.2">
      <c r="A599" s="17"/>
      <c r="B599" s="16"/>
      <c r="C599" s="7"/>
      <c r="D599" s="8"/>
      <c r="E599" s="9"/>
      <c r="F599" s="15"/>
      <c r="G599" s="114"/>
      <c r="I599" s="18"/>
      <c r="J599" s="6"/>
      <c r="K599" s="12"/>
    </row>
    <row r="600" spans="1:11" s="5" customFormat="1" ht="16" x14ac:dyDescent="0.2">
      <c r="A600" s="17"/>
      <c r="B600" s="16"/>
      <c r="C600" s="7"/>
      <c r="D600" s="8"/>
      <c r="E600" s="9"/>
      <c r="F600" s="15"/>
      <c r="G600" s="114"/>
      <c r="I600" s="18"/>
      <c r="J600" s="6"/>
      <c r="K600" s="12"/>
    </row>
    <row r="601" spans="1:11" s="5" customFormat="1" ht="16" x14ac:dyDescent="0.2">
      <c r="A601" s="17"/>
      <c r="B601" s="16"/>
      <c r="C601" s="7"/>
      <c r="D601" s="8"/>
      <c r="E601" s="9"/>
      <c r="F601" s="15"/>
      <c r="G601" s="114"/>
      <c r="I601" s="18"/>
      <c r="J601" s="6"/>
      <c r="K601" s="12"/>
    </row>
    <row r="602" spans="1:11" s="5" customFormat="1" ht="16" x14ac:dyDescent="0.2">
      <c r="A602" s="17"/>
      <c r="B602" s="16"/>
      <c r="C602" s="7"/>
      <c r="D602" s="8"/>
      <c r="E602" s="9"/>
      <c r="F602" s="15"/>
      <c r="G602" s="114"/>
      <c r="I602" s="18"/>
      <c r="J602" s="6"/>
      <c r="K602" s="12"/>
    </row>
    <row r="603" spans="1:11" s="5" customFormat="1" ht="16" x14ac:dyDescent="0.2">
      <c r="A603" s="17"/>
      <c r="B603" s="16"/>
      <c r="C603" s="7"/>
      <c r="D603" s="8"/>
      <c r="E603" s="9"/>
      <c r="F603" s="15"/>
      <c r="G603" s="114"/>
      <c r="I603" s="18"/>
      <c r="J603" s="6"/>
      <c r="K603" s="12"/>
    </row>
    <row r="604" spans="1:11" s="5" customFormat="1" ht="16" x14ac:dyDescent="0.2">
      <c r="A604" s="17"/>
      <c r="B604" s="16"/>
      <c r="C604" s="7"/>
      <c r="D604" s="8"/>
      <c r="E604" s="9"/>
      <c r="F604" s="15"/>
      <c r="G604" s="114"/>
      <c r="I604" s="18"/>
      <c r="J604" s="6"/>
      <c r="K604" s="12"/>
    </row>
    <row r="605" spans="1:11" s="5" customFormat="1" ht="16" x14ac:dyDescent="0.2">
      <c r="A605" s="17"/>
      <c r="B605" s="16"/>
      <c r="C605" s="7"/>
      <c r="D605" s="8"/>
      <c r="E605" s="9"/>
      <c r="F605" s="15"/>
      <c r="G605" s="114"/>
      <c r="I605" s="18"/>
      <c r="J605" s="6"/>
      <c r="K605" s="12"/>
    </row>
    <row r="606" spans="1:11" s="5" customFormat="1" ht="16" x14ac:dyDescent="0.2">
      <c r="A606" s="17"/>
      <c r="B606" s="16"/>
      <c r="C606" s="7"/>
      <c r="D606" s="8"/>
      <c r="E606" s="9"/>
      <c r="F606" s="15"/>
      <c r="G606" s="114"/>
      <c r="I606" s="18"/>
      <c r="J606" s="6"/>
      <c r="K606" s="12"/>
    </row>
    <row r="607" spans="1:11" s="5" customFormat="1" ht="16" x14ac:dyDescent="0.2">
      <c r="A607" s="17"/>
      <c r="B607" s="16"/>
      <c r="C607" s="7"/>
      <c r="D607" s="8"/>
      <c r="E607" s="9"/>
      <c r="F607" s="15"/>
      <c r="G607" s="114"/>
      <c r="I607" s="18"/>
      <c r="J607" s="6"/>
      <c r="K607" s="12"/>
    </row>
    <row r="608" spans="1:11" s="5" customFormat="1" ht="16" x14ac:dyDescent="0.2">
      <c r="A608" s="17"/>
      <c r="B608" s="16"/>
      <c r="C608" s="7"/>
      <c r="D608" s="8"/>
      <c r="E608" s="9"/>
      <c r="F608" s="15"/>
      <c r="G608" s="114"/>
      <c r="I608" s="18"/>
      <c r="J608" s="6"/>
      <c r="K608" s="12"/>
    </row>
    <row r="609" spans="1:11" s="5" customFormat="1" ht="16" x14ac:dyDescent="0.2">
      <c r="A609" s="17"/>
      <c r="B609" s="16"/>
      <c r="C609" s="7"/>
      <c r="D609" s="8"/>
      <c r="E609" s="9"/>
      <c r="F609" s="15"/>
      <c r="G609" s="114"/>
      <c r="I609" s="18"/>
      <c r="J609" s="6"/>
      <c r="K609" s="12"/>
    </row>
    <row r="610" spans="1:11" s="5" customFormat="1" ht="16" x14ac:dyDescent="0.2">
      <c r="A610" s="17"/>
      <c r="B610" s="16"/>
      <c r="C610" s="7"/>
      <c r="D610" s="8"/>
      <c r="E610" s="9"/>
      <c r="F610" s="15"/>
      <c r="G610" s="114"/>
      <c r="I610" s="18"/>
      <c r="J610" s="6"/>
      <c r="K610" s="12"/>
    </row>
    <row r="611" spans="1:11" s="5" customFormat="1" ht="16" x14ac:dyDescent="0.2">
      <c r="A611" s="17"/>
      <c r="B611" s="16"/>
      <c r="C611" s="7"/>
      <c r="D611" s="8"/>
      <c r="E611" s="9"/>
      <c r="F611" s="15"/>
      <c r="G611" s="114"/>
      <c r="I611" s="18"/>
      <c r="J611" s="6"/>
      <c r="K611" s="12"/>
    </row>
    <row r="612" spans="1:11" s="5" customFormat="1" ht="16" x14ac:dyDescent="0.2">
      <c r="A612" s="17"/>
      <c r="B612" s="16"/>
      <c r="C612" s="7"/>
      <c r="D612" s="8"/>
      <c r="E612" s="9"/>
      <c r="F612" s="15"/>
      <c r="G612" s="114"/>
      <c r="I612" s="18"/>
      <c r="J612" s="6"/>
      <c r="K612" s="12"/>
    </row>
    <row r="613" spans="1:11" s="5" customFormat="1" ht="16" x14ac:dyDescent="0.2">
      <c r="A613" s="17"/>
      <c r="B613" s="16"/>
      <c r="C613" s="7"/>
      <c r="D613" s="8"/>
      <c r="E613" s="9"/>
      <c r="F613" s="15"/>
      <c r="G613" s="114"/>
      <c r="I613" s="18"/>
      <c r="J613" s="6"/>
      <c r="K613" s="12"/>
    </row>
    <row r="614" spans="1:11" s="5" customFormat="1" ht="16" x14ac:dyDescent="0.2">
      <c r="A614" s="17"/>
      <c r="B614" s="16"/>
      <c r="C614" s="7"/>
      <c r="D614" s="8"/>
      <c r="E614" s="9"/>
      <c r="F614" s="15"/>
      <c r="G614" s="114"/>
      <c r="I614" s="18"/>
      <c r="J614" s="6"/>
      <c r="K614" s="12"/>
    </row>
    <row r="615" spans="1:11" s="5" customFormat="1" ht="16" x14ac:dyDescent="0.2">
      <c r="A615" s="17"/>
      <c r="B615" s="16"/>
      <c r="C615" s="7"/>
      <c r="D615" s="8"/>
      <c r="E615" s="9"/>
      <c r="F615" s="15"/>
      <c r="G615" s="114"/>
      <c r="I615" s="18"/>
      <c r="J615" s="6"/>
      <c r="K615" s="12"/>
    </row>
    <row r="616" spans="1:11" s="5" customFormat="1" ht="16" x14ac:dyDescent="0.2">
      <c r="A616" s="17"/>
      <c r="B616" s="16"/>
      <c r="C616" s="7"/>
      <c r="D616" s="8"/>
      <c r="E616" s="9"/>
      <c r="F616" s="15"/>
      <c r="G616" s="114"/>
      <c r="I616" s="18"/>
      <c r="J616" s="6"/>
      <c r="K616" s="12"/>
    </row>
    <row r="617" spans="1:11" s="5" customFormat="1" ht="16" x14ac:dyDescent="0.2">
      <c r="A617" s="17"/>
      <c r="B617" s="16"/>
      <c r="C617" s="7"/>
      <c r="D617" s="8"/>
      <c r="E617" s="9"/>
      <c r="F617" s="15"/>
      <c r="G617" s="114"/>
      <c r="I617" s="18"/>
      <c r="J617" s="6"/>
      <c r="K617" s="12"/>
    </row>
    <row r="618" spans="1:11" s="5" customFormat="1" ht="16" x14ac:dyDescent="0.2">
      <c r="A618" s="17"/>
      <c r="B618" s="16"/>
      <c r="C618" s="7"/>
      <c r="D618" s="8"/>
      <c r="E618" s="9"/>
      <c r="F618" s="15"/>
      <c r="G618" s="114"/>
      <c r="I618" s="18"/>
      <c r="J618" s="6"/>
      <c r="K618" s="12"/>
    </row>
    <row r="619" spans="1:11" s="5" customFormat="1" ht="16" x14ac:dyDescent="0.2">
      <c r="A619" s="17"/>
      <c r="B619" s="16"/>
      <c r="C619" s="7"/>
      <c r="D619" s="8"/>
      <c r="E619" s="9"/>
      <c r="F619" s="15"/>
      <c r="G619" s="114"/>
      <c r="I619" s="18"/>
      <c r="J619" s="6"/>
      <c r="K619" s="12"/>
    </row>
    <row r="620" spans="1:11" s="5" customFormat="1" ht="16" x14ac:dyDescent="0.2">
      <c r="A620" s="17"/>
      <c r="B620" s="16"/>
      <c r="C620" s="7"/>
      <c r="D620" s="8"/>
      <c r="E620" s="9"/>
      <c r="F620" s="15"/>
      <c r="G620" s="114"/>
      <c r="I620" s="18"/>
      <c r="J620" s="6"/>
      <c r="K620" s="12"/>
    </row>
    <row r="621" spans="1:11" s="5" customFormat="1" ht="16" x14ac:dyDescent="0.2">
      <c r="A621" s="17"/>
      <c r="B621" s="16"/>
      <c r="C621" s="7"/>
      <c r="D621" s="8"/>
      <c r="E621" s="9"/>
      <c r="F621" s="15"/>
      <c r="G621" s="114"/>
      <c r="I621" s="18"/>
      <c r="J621" s="6"/>
      <c r="K621" s="12"/>
    </row>
    <row r="622" spans="1:11" s="5" customFormat="1" ht="16" x14ac:dyDescent="0.2">
      <c r="A622" s="17"/>
      <c r="B622" s="16"/>
      <c r="C622" s="7"/>
      <c r="D622" s="8"/>
      <c r="E622" s="9"/>
      <c r="F622" s="15"/>
      <c r="G622" s="114"/>
      <c r="I622" s="18"/>
      <c r="J622" s="6"/>
      <c r="K622" s="12"/>
    </row>
    <row r="623" spans="1:11" s="5" customFormat="1" ht="16" x14ac:dyDescent="0.2">
      <c r="A623" s="17"/>
      <c r="B623" s="16"/>
      <c r="C623" s="7"/>
      <c r="D623" s="8"/>
      <c r="E623" s="9"/>
      <c r="F623" s="15"/>
      <c r="G623" s="114"/>
      <c r="I623" s="18"/>
      <c r="J623" s="6"/>
      <c r="K623" s="12"/>
    </row>
    <row r="624" spans="1:11" s="5" customFormat="1" ht="16" x14ac:dyDescent="0.2">
      <c r="A624" s="17"/>
      <c r="B624" s="16"/>
      <c r="C624" s="7"/>
      <c r="D624" s="8"/>
      <c r="E624" s="9"/>
      <c r="F624" s="15"/>
      <c r="G624" s="114"/>
      <c r="I624" s="18"/>
      <c r="J624" s="6"/>
      <c r="K624" s="12"/>
    </row>
    <row r="625" spans="1:11" s="5" customFormat="1" ht="16" x14ac:dyDescent="0.2">
      <c r="A625" s="17"/>
      <c r="B625" s="16"/>
      <c r="C625" s="7"/>
      <c r="D625" s="8"/>
      <c r="E625" s="9"/>
      <c r="F625" s="15"/>
      <c r="G625" s="114"/>
      <c r="I625" s="18"/>
      <c r="J625" s="6"/>
      <c r="K625" s="12"/>
    </row>
    <row r="626" spans="1:11" s="5" customFormat="1" ht="16" x14ac:dyDescent="0.2">
      <c r="A626" s="17"/>
      <c r="B626" s="16"/>
      <c r="C626" s="7"/>
      <c r="D626" s="8"/>
      <c r="E626" s="9"/>
      <c r="F626" s="15"/>
      <c r="G626" s="114"/>
      <c r="I626" s="18"/>
      <c r="J626" s="6"/>
      <c r="K626" s="12"/>
    </row>
    <row r="627" spans="1:11" s="5" customFormat="1" ht="16" x14ac:dyDescent="0.2">
      <c r="A627" s="17"/>
      <c r="B627" s="16"/>
      <c r="C627" s="7"/>
      <c r="D627" s="8"/>
      <c r="E627" s="9"/>
      <c r="F627" s="15"/>
      <c r="G627" s="114"/>
      <c r="I627" s="18"/>
      <c r="J627" s="6"/>
      <c r="K627" s="12"/>
    </row>
    <row r="628" spans="1:11" s="5" customFormat="1" ht="16" x14ac:dyDescent="0.2">
      <c r="A628" s="17"/>
      <c r="B628" s="16"/>
      <c r="C628" s="7"/>
      <c r="D628" s="8"/>
      <c r="E628" s="9"/>
      <c r="F628" s="15"/>
      <c r="G628" s="114"/>
      <c r="I628" s="18"/>
      <c r="J628" s="6"/>
      <c r="K628" s="12"/>
    </row>
    <row r="629" spans="1:11" s="5" customFormat="1" ht="16" x14ac:dyDescent="0.2">
      <c r="A629" s="17"/>
      <c r="B629" s="16"/>
      <c r="C629" s="7"/>
      <c r="D629" s="8"/>
      <c r="E629" s="9"/>
      <c r="F629" s="15"/>
      <c r="G629" s="114"/>
      <c r="I629" s="18"/>
      <c r="J629" s="6"/>
      <c r="K629" s="12"/>
    </row>
    <row r="630" spans="1:11" s="5" customFormat="1" ht="16" x14ac:dyDescent="0.2">
      <c r="A630" s="17"/>
      <c r="B630" s="16"/>
      <c r="C630" s="7"/>
      <c r="D630" s="8"/>
      <c r="E630" s="9"/>
      <c r="F630" s="15"/>
      <c r="G630" s="114"/>
      <c r="I630" s="18"/>
      <c r="J630" s="6"/>
      <c r="K630" s="12"/>
    </row>
    <row r="631" spans="1:11" s="5" customFormat="1" ht="16" x14ac:dyDescent="0.2">
      <c r="A631" s="17"/>
      <c r="B631" s="16"/>
      <c r="C631" s="7"/>
      <c r="D631" s="8"/>
      <c r="E631" s="9"/>
      <c r="F631" s="15"/>
      <c r="G631" s="114"/>
      <c r="I631" s="18"/>
      <c r="J631" s="6"/>
      <c r="K631" s="12"/>
    </row>
    <row r="632" spans="1:11" s="5" customFormat="1" ht="16" x14ac:dyDescent="0.2">
      <c r="A632" s="17"/>
      <c r="B632" s="16"/>
      <c r="C632" s="7"/>
      <c r="D632" s="8"/>
      <c r="E632" s="9"/>
      <c r="F632" s="15"/>
      <c r="G632" s="114"/>
      <c r="I632" s="18"/>
      <c r="J632" s="6"/>
      <c r="K632" s="12"/>
    </row>
    <row r="633" spans="1:11" s="5" customFormat="1" ht="16" x14ac:dyDescent="0.2">
      <c r="A633" s="17"/>
      <c r="B633" s="16"/>
      <c r="C633" s="7"/>
      <c r="D633" s="8"/>
      <c r="E633" s="9"/>
      <c r="F633" s="15"/>
      <c r="G633" s="114"/>
      <c r="I633" s="18"/>
      <c r="J633" s="6"/>
      <c r="K633" s="12"/>
    </row>
    <row r="634" spans="1:11" s="5" customFormat="1" ht="16" x14ac:dyDescent="0.2">
      <c r="A634" s="17"/>
      <c r="B634" s="16"/>
      <c r="C634" s="7"/>
      <c r="D634" s="8"/>
      <c r="E634" s="9"/>
      <c r="F634" s="15"/>
      <c r="G634" s="114"/>
      <c r="I634" s="18"/>
      <c r="J634" s="6"/>
      <c r="K634" s="12"/>
    </row>
    <row r="635" spans="1:11" s="5" customFormat="1" ht="16" x14ac:dyDescent="0.2">
      <c r="A635" s="17"/>
      <c r="B635" s="16"/>
      <c r="C635" s="7"/>
      <c r="D635" s="8"/>
      <c r="E635" s="9"/>
      <c r="F635" s="15"/>
      <c r="G635" s="114"/>
      <c r="I635" s="18"/>
      <c r="J635" s="6"/>
      <c r="K635" s="12"/>
    </row>
    <row r="636" spans="1:11" s="5" customFormat="1" ht="16" x14ac:dyDescent="0.2">
      <c r="A636" s="17"/>
      <c r="B636" s="16"/>
      <c r="C636" s="7"/>
      <c r="D636" s="8"/>
      <c r="E636" s="9"/>
      <c r="F636" s="15"/>
      <c r="G636" s="114"/>
      <c r="I636" s="18"/>
      <c r="J636" s="6"/>
      <c r="K636" s="12"/>
    </row>
    <row r="637" spans="1:11" s="5" customFormat="1" ht="16" x14ac:dyDescent="0.2">
      <c r="A637" s="17"/>
      <c r="B637" s="16"/>
      <c r="C637" s="7"/>
      <c r="D637" s="8"/>
      <c r="E637" s="9"/>
      <c r="F637" s="15"/>
      <c r="G637" s="114"/>
      <c r="I637" s="18"/>
      <c r="J637" s="6"/>
      <c r="K637" s="12"/>
    </row>
    <row r="638" spans="1:11" s="5" customFormat="1" ht="16" x14ac:dyDescent="0.2">
      <c r="A638" s="17"/>
      <c r="B638" s="16"/>
      <c r="C638" s="7"/>
      <c r="D638" s="8"/>
      <c r="E638" s="9"/>
      <c r="F638" s="15"/>
      <c r="G638" s="114"/>
      <c r="I638" s="18"/>
      <c r="J638" s="6"/>
      <c r="K638" s="12"/>
    </row>
    <row r="639" spans="1:11" s="5" customFormat="1" ht="16" x14ac:dyDescent="0.2">
      <c r="A639" s="17"/>
      <c r="B639" s="16"/>
      <c r="C639" s="7"/>
      <c r="D639" s="8"/>
      <c r="E639" s="9"/>
      <c r="F639" s="15"/>
      <c r="G639" s="114"/>
      <c r="I639" s="18"/>
      <c r="J639" s="6"/>
      <c r="K639" s="12"/>
    </row>
    <row r="640" spans="1:11" s="5" customFormat="1" ht="16" x14ac:dyDescent="0.2">
      <c r="A640" s="17"/>
      <c r="B640" s="16"/>
      <c r="C640" s="7"/>
      <c r="D640" s="8"/>
      <c r="E640" s="9"/>
      <c r="F640" s="15"/>
      <c r="G640" s="114"/>
      <c r="I640" s="18"/>
      <c r="J640" s="6"/>
      <c r="K640" s="12"/>
    </row>
    <row r="641" spans="1:11" s="5" customFormat="1" ht="16" x14ac:dyDescent="0.2">
      <c r="A641" s="17"/>
      <c r="B641" s="16"/>
      <c r="C641" s="7"/>
      <c r="D641" s="8"/>
      <c r="E641" s="9"/>
      <c r="F641" s="15"/>
      <c r="G641" s="114"/>
      <c r="I641" s="18"/>
      <c r="J641" s="6"/>
      <c r="K641" s="12"/>
    </row>
    <row r="642" spans="1:11" s="5" customFormat="1" ht="16" x14ac:dyDescent="0.2">
      <c r="A642" s="17"/>
      <c r="B642" s="16"/>
      <c r="C642" s="7"/>
      <c r="D642" s="8"/>
      <c r="E642" s="9"/>
      <c r="F642" s="15"/>
      <c r="G642" s="114"/>
      <c r="I642" s="18"/>
      <c r="J642" s="6"/>
      <c r="K642" s="12"/>
    </row>
    <row r="643" spans="1:11" s="5" customFormat="1" ht="16" x14ac:dyDescent="0.2">
      <c r="A643" s="17"/>
      <c r="B643" s="16"/>
      <c r="C643" s="7"/>
      <c r="D643" s="8"/>
      <c r="E643" s="9"/>
      <c r="F643" s="15"/>
      <c r="G643" s="114"/>
      <c r="I643" s="18"/>
      <c r="J643" s="6"/>
      <c r="K643" s="12"/>
    </row>
    <row r="644" spans="1:11" s="5" customFormat="1" ht="16" x14ac:dyDescent="0.2">
      <c r="A644" s="17"/>
      <c r="B644" s="16"/>
      <c r="C644" s="7"/>
      <c r="D644" s="8"/>
      <c r="E644" s="9"/>
      <c r="F644" s="15"/>
      <c r="G644" s="114"/>
      <c r="I644" s="18"/>
      <c r="J644" s="6"/>
      <c r="K644" s="12"/>
    </row>
    <row r="645" spans="1:11" s="5" customFormat="1" ht="16" x14ac:dyDescent="0.2">
      <c r="A645" s="17"/>
      <c r="B645" s="16"/>
      <c r="C645" s="7"/>
      <c r="D645" s="8"/>
      <c r="E645" s="9"/>
      <c r="F645" s="15"/>
      <c r="G645" s="114"/>
      <c r="I645" s="18"/>
      <c r="J645" s="6"/>
      <c r="K645" s="12"/>
    </row>
    <row r="646" spans="1:11" s="5" customFormat="1" ht="16" x14ac:dyDescent="0.2">
      <c r="A646" s="17"/>
      <c r="B646" s="16"/>
      <c r="C646" s="7"/>
      <c r="D646" s="8"/>
      <c r="E646" s="9"/>
      <c r="F646" s="15"/>
      <c r="G646" s="114"/>
      <c r="I646" s="18"/>
      <c r="J646" s="6"/>
      <c r="K646" s="12"/>
    </row>
    <row r="647" spans="1:11" s="5" customFormat="1" ht="16" x14ac:dyDescent="0.2">
      <c r="A647" s="17"/>
      <c r="B647" s="16"/>
      <c r="C647" s="7"/>
      <c r="D647" s="8"/>
      <c r="E647" s="9"/>
      <c r="F647" s="15"/>
      <c r="G647" s="114"/>
      <c r="I647" s="18"/>
      <c r="J647" s="6"/>
      <c r="K647" s="12"/>
    </row>
    <row r="648" spans="1:11" s="5" customFormat="1" ht="16" x14ac:dyDescent="0.2">
      <c r="A648" s="17"/>
      <c r="B648" s="16"/>
      <c r="C648" s="7"/>
      <c r="D648" s="8"/>
      <c r="E648" s="9"/>
      <c r="F648" s="15"/>
      <c r="G648" s="114"/>
      <c r="I648" s="18"/>
      <c r="J648" s="6"/>
      <c r="K648" s="12"/>
    </row>
    <row r="649" spans="1:11" s="5" customFormat="1" ht="16" x14ac:dyDescent="0.2">
      <c r="A649" s="17"/>
      <c r="B649" s="16"/>
      <c r="C649" s="7"/>
      <c r="D649" s="8"/>
      <c r="E649" s="9"/>
      <c r="F649" s="15"/>
      <c r="G649" s="114"/>
      <c r="I649" s="18"/>
      <c r="J649" s="6"/>
      <c r="K649" s="12"/>
    </row>
    <row r="650" spans="1:11" s="5" customFormat="1" ht="16" x14ac:dyDescent="0.2">
      <c r="A650" s="17"/>
      <c r="B650" s="16"/>
      <c r="C650" s="7"/>
      <c r="D650" s="8"/>
      <c r="E650" s="9"/>
      <c r="F650" s="15"/>
      <c r="G650" s="114"/>
      <c r="I650" s="18"/>
      <c r="J650" s="6"/>
      <c r="K650" s="12"/>
    </row>
    <row r="651" spans="1:11" s="5" customFormat="1" ht="16" x14ac:dyDescent="0.2">
      <c r="A651" s="17"/>
      <c r="B651" s="16"/>
      <c r="C651" s="7"/>
      <c r="D651" s="8"/>
      <c r="E651" s="9"/>
      <c r="F651" s="15"/>
      <c r="G651" s="114"/>
      <c r="I651" s="18"/>
      <c r="J651" s="6"/>
      <c r="K651" s="12"/>
    </row>
    <row r="652" spans="1:11" s="5" customFormat="1" ht="16" x14ac:dyDescent="0.2">
      <c r="A652" s="17"/>
      <c r="B652" s="16"/>
      <c r="C652" s="7"/>
      <c r="D652" s="8"/>
      <c r="E652" s="9"/>
      <c r="F652" s="15"/>
      <c r="G652" s="114"/>
      <c r="I652" s="18"/>
      <c r="J652" s="6"/>
      <c r="K652" s="12"/>
    </row>
    <row r="653" spans="1:11" s="5" customFormat="1" ht="16" x14ac:dyDescent="0.2">
      <c r="A653" s="17"/>
      <c r="B653" s="16"/>
      <c r="C653" s="7"/>
      <c r="D653" s="8"/>
      <c r="E653" s="9"/>
      <c r="F653" s="15"/>
      <c r="G653" s="114"/>
      <c r="I653" s="18"/>
      <c r="J653" s="6"/>
      <c r="K653" s="12"/>
    </row>
    <row r="654" spans="1:11" s="5" customFormat="1" ht="16" x14ac:dyDescent="0.2">
      <c r="A654" s="17"/>
      <c r="B654" s="16"/>
      <c r="C654" s="7"/>
      <c r="D654" s="8"/>
      <c r="E654" s="9"/>
      <c r="F654" s="15"/>
      <c r="G654" s="114"/>
      <c r="I654" s="18"/>
      <c r="J654" s="6"/>
      <c r="K654" s="12"/>
    </row>
    <row r="655" spans="1:11" s="5" customFormat="1" ht="16" x14ac:dyDescent="0.2">
      <c r="A655" s="17"/>
      <c r="B655" s="16"/>
      <c r="C655" s="7"/>
      <c r="D655" s="8"/>
      <c r="E655" s="9"/>
      <c r="F655" s="15"/>
      <c r="G655" s="114"/>
      <c r="I655" s="18"/>
      <c r="J655" s="6"/>
      <c r="K655" s="12"/>
    </row>
    <row r="656" spans="1:11" s="5" customFormat="1" ht="16" x14ac:dyDescent="0.2">
      <c r="A656" s="17"/>
      <c r="B656" s="16"/>
      <c r="C656" s="7"/>
      <c r="D656" s="8"/>
      <c r="E656" s="9"/>
      <c r="F656" s="15"/>
      <c r="G656" s="114"/>
      <c r="I656" s="18"/>
      <c r="J656" s="6"/>
      <c r="K656" s="12"/>
    </row>
    <row r="657" spans="1:11" s="5" customFormat="1" ht="16" x14ac:dyDescent="0.2">
      <c r="A657" s="17"/>
      <c r="B657" s="16"/>
      <c r="C657" s="7"/>
      <c r="D657" s="8"/>
      <c r="E657" s="9"/>
      <c r="F657" s="15"/>
      <c r="G657" s="114"/>
      <c r="I657" s="18"/>
      <c r="J657" s="6"/>
      <c r="K657" s="12"/>
    </row>
    <row r="658" spans="1:11" s="5" customFormat="1" ht="16" x14ac:dyDescent="0.2">
      <c r="A658" s="17"/>
      <c r="B658" s="16"/>
      <c r="C658" s="7"/>
      <c r="D658" s="8"/>
      <c r="E658" s="9"/>
      <c r="F658" s="15"/>
      <c r="G658" s="114"/>
      <c r="I658" s="18"/>
      <c r="J658" s="6"/>
      <c r="K658" s="12"/>
    </row>
    <row r="659" spans="1:11" s="5" customFormat="1" ht="16" x14ac:dyDescent="0.2">
      <c r="A659" s="17"/>
      <c r="B659" s="16"/>
      <c r="C659" s="7"/>
      <c r="D659" s="8"/>
      <c r="E659" s="9"/>
      <c r="F659" s="15"/>
      <c r="G659" s="114"/>
      <c r="I659" s="18"/>
      <c r="J659" s="6"/>
      <c r="K659" s="12"/>
    </row>
    <row r="660" spans="1:11" s="5" customFormat="1" ht="16" x14ac:dyDescent="0.2">
      <c r="A660" s="17"/>
      <c r="B660" s="16"/>
      <c r="C660" s="7"/>
      <c r="D660" s="8"/>
      <c r="E660" s="9"/>
      <c r="F660" s="15"/>
      <c r="G660" s="114"/>
      <c r="I660" s="18"/>
      <c r="J660" s="6"/>
      <c r="K660" s="12"/>
    </row>
    <row r="661" spans="1:11" s="5" customFormat="1" ht="16" x14ac:dyDescent="0.2">
      <c r="A661" s="17"/>
      <c r="B661" s="16"/>
      <c r="C661" s="7"/>
      <c r="D661" s="8"/>
      <c r="E661" s="9"/>
      <c r="F661" s="15"/>
      <c r="G661" s="114"/>
      <c r="I661" s="18"/>
      <c r="J661" s="6"/>
      <c r="K661" s="12"/>
    </row>
    <row r="662" spans="1:11" s="5" customFormat="1" ht="16" x14ac:dyDescent="0.2">
      <c r="A662" s="17"/>
      <c r="B662" s="16"/>
      <c r="C662" s="7"/>
      <c r="D662" s="8"/>
      <c r="E662" s="9"/>
      <c r="F662" s="15"/>
      <c r="G662" s="114"/>
      <c r="I662" s="18"/>
      <c r="J662" s="6"/>
      <c r="K662" s="12"/>
    </row>
    <row r="663" spans="1:11" s="5" customFormat="1" ht="16" x14ac:dyDescent="0.2">
      <c r="A663" s="17"/>
      <c r="B663" s="16"/>
      <c r="C663" s="7"/>
      <c r="D663" s="8"/>
      <c r="E663" s="9"/>
      <c r="F663" s="15"/>
      <c r="G663" s="114"/>
      <c r="I663" s="18"/>
      <c r="J663" s="6"/>
      <c r="K663" s="12"/>
    </row>
    <row r="664" spans="1:11" s="5" customFormat="1" ht="16" x14ac:dyDescent="0.2">
      <c r="A664" s="17"/>
      <c r="B664" s="16"/>
      <c r="C664" s="7"/>
      <c r="D664" s="8"/>
      <c r="E664" s="9"/>
      <c r="F664" s="15"/>
      <c r="G664" s="114"/>
      <c r="I664" s="18"/>
      <c r="J664" s="6"/>
      <c r="K664" s="12"/>
    </row>
    <row r="665" spans="1:11" s="5" customFormat="1" ht="16" x14ac:dyDescent="0.2">
      <c r="A665" s="17"/>
      <c r="B665" s="16"/>
      <c r="C665" s="7"/>
      <c r="D665" s="8"/>
      <c r="E665" s="9"/>
      <c r="F665" s="15"/>
      <c r="G665" s="114"/>
      <c r="I665" s="18"/>
      <c r="J665" s="6"/>
      <c r="K665" s="12"/>
    </row>
    <row r="666" spans="1:11" s="5" customFormat="1" ht="16" x14ac:dyDescent="0.2">
      <c r="A666" s="17"/>
      <c r="B666" s="16"/>
      <c r="C666" s="7"/>
      <c r="D666" s="8"/>
      <c r="E666" s="9"/>
      <c r="F666" s="15"/>
      <c r="G666" s="114"/>
      <c r="I666" s="18"/>
      <c r="J666" s="6"/>
      <c r="K666" s="12"/>
    </row>
    <row r="667" spans="1:11" s="5" customFormat="1" ht="16" x14ac:dyDescent="0.2">
      <c r="A667" s="17"/>
      <c r="B667" s="16"/>
      <c r="C667" s="7"/>
      <c r="D667" s="8"/>
      <c r="E667" s="9"/>
      <c r="F667" s="15"/>
      <c r="G667" s="114"/>
      <c r="I667" s="18"/>
      <c r="J667" s="6"/>
      <c r="K667" s="12"/>
    </row>
    <row r="668" spans="1:11" s="5" customFormat="1" ht="16" x14ac:dyDescent="0.2">
      <c r="A668" s="17"/>
      <c r="B668" s="16"/>
      <c r="C668" s="7"/>
      <c r="D668" s="8"/>
      <c r="E668" s="9"/>
      <c r="F668" s="15"/>
      <c r="G668" s="114"/>
      <c r="I668" s="18"/>
      <c r="J668" s="6"/>
      <c r="K668" s="12"/>
    </row>
    <row r="669" spans="1:11" s="5" customFormat="1" ht="16" x14ac:dyDescent="0.2">
      <c r="A669" s="17"/>
      <c r="B669" s="16"/>
      <c r="C669" s="7"/>
      <c r="D669" s="8"/>
      <c r="E669" s="9"/>
      <c r="F669" s="15"/>
      <c r="G669" s="114"/>
      <c r="I669" s="18"/>
      <c r="J669" s="6"/>
      <c r="K669" s="12"/>
    </row>
    <row r="670" spans="1:11" s="5" customFormat="1" ht="16" x14ac:dyDescent="0.2">
      <c r="A670" s="17"/>
      <c r="B670" s="16"/>
      <c r="C670" s="7"/>
      <c r="D670" s="8"/>
      <c r="E670" s="9"/>
      <c r="F670" s="15"/>
      <c r="G670" s="114"/>
      <c r="I670" s="18"/>
      <c r="J670" s="6"/>
      <c r="K670" s="12"/>
    </row>
    <row r="671" spans="1:11" s="5" customFormat="1" ht="16" x14ac:dyDescent="0.2">
      <c r="A671" s="17"/>
      <c r="B671" s="16"/>
      <c r="C671" s="7"/>
      <c r="D671" s="8"/>
      <c r="E671" s="9"/>
      <c r="F671" s="15"/>
      <c r="G671" s="114"/>
      <c r="I671" s="18"/>
      <c r="J671" s="6"/>
      <c r="K671" s="12"/>
    </row>
    <row r="672" spans="1:11" s="5" customFormat="1" ht="16" x14ac:dyDescent="0.2">
      <c r="A672" s="17"/>
      <c r="B672" s="16"/>
      <c r="C672" s="7"/>
      <c r="D672" s="8"/>
      <c r="E672" s="9"/>
      <c r="F672" s="15"/>
      <c r="G672" s="114"/>
      <c r="I672" s="18"/>
      <c r="J672" s="6"/>
      <c r="K672" s="12"/>
    </row>
    <row r="673" spans="1:11" s="5" customFormat="1" ht="16" x14ac:dyDescent="0.2">
      <c r="A673" s="17"/>
      <c r="B673" s="16"/>
      <c r="C673" s="7"/>
      <c r="D673" s="8"/>
      <c r="E673" s="9"/>
      <c r="F673" s="15"/>
      <c r="G673" s="114"/>
      <c r="I673" s="18"/>
      <c r="J673" s="6"/>
      <c r="K673" s="12"/>
    </row>
    <row r="674" spans="1:11" s="5" customFormat="1" ht="16" x14ac:dyDescent="0.2">
      <c r="A674" s="17"/>
      <c r="B674" s="16"/>
      <c r="C674" s="7"/>
      <c r="D674" s="8"/>
      <c r="E674" s="9"/>
      <c r="F674" s="15"/>
      <c r="G674" s="114"/>
      <c r="I674" s="18"/>
      <c r="J674" s="6"/>
      <c r="K674" s="12"/>
    </row>
    <row r="675" spans="1:11" s="5" customFormat="1" ht="16" x14ac:dyDescent="0.2">
      <c r="A675" s="17"/>
      <c r="B675" s="16"/>
      <c r="C675" s="19"/>
      <c r="D675" s="8"/>
      <c r="E675" s="9"/>
      <c r="F675" s="15"/>
      <c r="G675" s="114"/>
      <c r="I675" s="18"/>
      <c r="J675" s="6"/>
      <c r="K675" s="12"/>
    </row>
    <row r="676" spans="1:11" s="5" customFormat="1" ht="16" x14ac:dyDescent="0.2">
      <c r="A676" s="17"/>
      <c r="B676" s="16"/>
      <c r="C676" s="19"/>
      <c r="D676" s="8"/>
      <c r="E676" s="9"/>
      <c r="F676" s="15"/>
      <c r="G676" s="114"/>
      <c r="I676" s="18"/>
      <c r="J676" s="6"/>
      <c r="K676" s="12"/>
    </row>
    <row r="677" spans="1:11" s="5" customFormat="1" ht="16" x14ac:dyDescent="0.2">
      <c r="A677" s="17"/>
      <c r="B677" s="16"/>
      <c r="C677" s="19"/>
      <c r="D677" s="8"/>
      <c r="E677" s="9"/>
      <c r="F677" s="15"/>
      <c r="G677" s="114"/>
      <c r="I677" s="18"/>
      <c r="J677" s="6"/>
      <c r="K677" s="12"/>
    </row>
    <row r="678" spans="1:11" s="5" customFormat="1" ht="16" x14ac:dyDescent="0.2">
      <c r="A678" s="17"/>
      <c r="B678" s="16"/>
      <c r="C678" s="7"/>
      <c r="D678" s="8"/>
      <c r="E678" s="9"/>
      <c r="F678" s="15"/>
      <c r="G678" s="114"/>
      <c r="I678" s="18"/>
      <c r="J678" s="6"/>
      <c r="K678" s="12"/>
    </row>
    <row r="679" spans="1:11" s="5" customFormat="1" ht="16" x14ac:dyDescent="0.2">
      <c r="A679" s="17"/>
      <c r="B679" s="16"/>
      <c r="C679" s="7"/>
      <c r="D679" s="8"/>
      <c r="E679" s="9"/>
      <c r="F679" s="15"/>
      <c r="G679" s="114"/>
      <c r="I679" s="18"/>
      <c r="J679" s="6"/>
      <c r="K679" s="12"/>
    </row>
    <row r="680" spans="1:11" s="5" customFormat="1" ht="16" x14ac:dyDescent="0.2">
      <c r="A680" s="17"/>
      <c r="B680" s="16"/>
      <c r="C680" s="7"/>
      <c r="D680" s="8"/>
      <c r="E680" s="9"/>
      <c r="F680" s="15"/>
      <c r="G680" s="114"/>
      <c r="I680" s="18"/>
      <c r="J680" s="6"/>
      <c r="K680" s="12"/>
    </row>
    <row r="681" spans="1:11" s="5" customFormat="1" ht="16" x14ac:dyDescent="0.2">
      <c r="A681" s="17"/>
      <c r="B681" s="16"/>
      <c r="C681" s="7"/>
      <c r="D681" s="8"/>
      <c r="E681" s="9"/>
      <c r="F681" s="15"/>
      <c r="G681" s="114"/>
      <c r="I681" s="18"/>
      <c r="J681" s="6"/>
      <c r="K681" s="12"/>
    </row>
    <row r="682" spans="1:11" s="5" customFormat="1" ht="16" x14ac:dyDescent="0.2">
      <c r="A682" s="17"/>
      <c r="B682" s="16"/>
      <c r="C682" s="7"/>
      <c r="D682" s="8"/>
      <c r="E682" s="9"/>
      <c r="F682" s="15"/>
      <c r="G682" s="114"/>
      <c r="I682" s="18"/>
      <c r="J682" s="6"/>
      <c r="K682" s="12"/>
    </row>
    <row r="683" spans="1:11" s="5" customFormat="1" ht="16" x14ac:dyDescent="0.2">
      <c r="A683" s="17"/>
      <c r="B683" s="16"/>
      <c r="C683" s="7"/>
      <c r="D683" s="8"/>
      <c r="E683" s="9"/>
      <c r="F683" s="15"/>
      <c r="G683" s="114"/>
      <c r="I683" s="18"/>
      <c r="J683" s="6"/>
      <c r="K683" s="12"/>
    </row>
    <row r="684" spans="1:11" s="5" customFormat="1" ht="16" x14ac:dyDescent="0.2">
      <c r="A684" s="17"/>
      <c r="B684" s="16"/>
      <c r="C684" s="7"/>
      <c r="D684" s="8"/>
      <c r="E684" s="9"/>
      <c r="F684" s="15"/>
      <c r="G684" s="114"/>
      <c r="I684" s="18"/>
      <c r="J684" s="6"/>
      <c r="K684" s="12"/>
    </row>
    <row r="685" spans="1:11" s="5" customFormat="1" ht="16" x14ac:dyDescent="0.2">
      <c r="A685" s="17"/>
      <c r="B685" s="16"/>
      <c r="C685" s="7"/>
      <c r="D685" s="8"/>
      <c r="E685" s="9"/>
      <c r="F685" s="15"/>
      <c r="G685" s="114"/>
      <c r="I685" s="18"/>
      <c r="J685" s="6"/>
      <c r="K685" s="12"/>
    </row>
    <row r="686" spans="1:11" s="5" customFormat="1" ht="16" x14ac:dyDescent="0.2">
      <c r="A686" s="17"/>
      <c r="B686" s="16"/>
      <c r="C686" s="7"/>
      <c r="D686" s="8"/>
      <c r="E686" s="9"/>
      <c r="F686" s="15"/>
      <c r="G686" s="114"/>
      <c r="I686" s="18"/>
      <c r="J686" s="6"/>
      <c r="K686" s="12"/>
    </row>
    <row r="687" spans="1:11" s="5" customFormat="1" ht="16" x14ac:dyDescent="0.2">
      <c r="A687" s="17"/>
      <c r="B687" s="16"/>
      <c r="C687" s="7"/>
      <c r="D687" s="8"/>
      <c r="E687" s="9"/>
      <c r="F687" s="15"/>
      <c r="G687" s="114"/>
      <c r="I687" s="18"/>
      <c r="J687" s="6"/>
      <c r="K687" s="12"/>
    </row>
    <row r="688" spans="1:11" s="5" customFormat="1" ht="16" x14ac:dyDescent="0.2">
      <c r="A688" s="17"/>
      <c r="B688" s="16"/>
      <c r="C688" s="7"/>
      <c r="D688" s="8"/>
      <c r="E688" s="9"/>
      <c r="F688" s="15"/>
      <c r="G688" s="114"/>
      <c r="I688" s="18"/>
      <c r="J688" s="6"/>
      <c r="K688" s="12"/>
    </row>
    <row r="689" spans="1:11" s="5" customFormat="1" ht="16" x14ac:dyDescent="0.2">
      <c r="A689" s="17"/>
      <c r="B689" s="16"/>
      <c r="C689" s="7"/>
      <c r="D689" s="8"/>
      <c r="E689" s="9"/>
      <c r="F689" s="15"/>
      <c r="G689" s="114"/>
      <c r="I689" s="18"/>
      <c r="J689" s="6"/>
      <c r="K689" s="12"/>
    </row>
    <row r="690" spans="1:11" s="5" customFormat="1" ht="16" x14ac:dyDescent="0.2">
      <c r="A690" s="17"/>
      <c r="B690" s="16"/>
      <c r="C690" s="7"/>
      <c r="D690" s="8"/>
      <c r="E690" s="9"/>
      <c r="F690" s="15"/>
      <c r="G690" s="114"/>
      <c r="I690" s="18"/>
      <c r="J690" s="6"/>
      <c r="K690" s="12"/>
    </row>
    <row r="691" spans="1:11" s="5" customFormat="1" ht="16" x14ac:dyDescent="0.2">
      <c r="A691" s="17"/>
      <c r="B691" s="16"/>
      <c r="C691" s="7"/>
      <c r="D691" s="8"/>
      <c r="E691" s="9"/>
      <c r="F691" s="15"/>
      <c r="G691" s="114"/>
      <c r="I691" s="18"/>
      <c r="J691" s="6"/>
      <c r="K691" s="12"/>
    </row>
    <row r="692" spans="1:11" s="5" customFormat="1" ht="16" x14ac:dyDescent="0.2">
      <c r="A692" s="17"/>
      <c r="B692" s="16"/>
      <c r="C692" s="7"/>
      <c r="D692" s="8"/>
      <c r="E692" s="9"/>
      <c r="F692" s="15"/>
      <c r="G692" s="114"/>
      <c r="I692" s="18"/>
      <c r="J692" s="6"/>
      <c r="K692" s="12"/>
    </row>
    <row r="693" spans="1:11" s="5" customFormat="1" ht="16" x14ac:dyDescent="0.2">
      <c r="A693" s="17"/>
      <c r="B693" s="16"/>
      <c r="C693" s="7"/>
      <c r="D693" s="8"/>
      <c r="E693" s="9"/>
      <c r="F693" s="15"/>
      <c r="G693" s="114"/>
      <c r="I693" s="18"/>
      <c r="J693" s="6"/>
      <c r="K693" s="12"/>
    </row>
    <row r="694" spans="1:11" s="5" customFormat="1" ht="16" x14ac:dyDescent="0.2">
      <c r="A694" s="17"/>
      <c r="B694" s="16"/>
      <c r="C694" s="7"/>
      <c r="D694" s="8"/>
      <c r="E694" s="9"/>
      <c r="F694" s="15"/>
      <c r="G694" s="114"/>
      <c r="I694" s="18"/>
      <c r="J694" s="6"/>
      <c r="K694" s="12"/>
    </row>
    <row r="695" spans="1:11" s="5" customFormat="1" ht="16" x14ac:dyDescent="0.2">
      <c r="A695" s="17"/>
      <c r="B695" s="16"/>
      <c r="C695" s="7"/>
      <c r="D695" s="8"/>
      <c r="E695" s="9"/>
      <c r="F695" s="15"/>
      <c r="G695" s="114"/>
      <c r="I695" s="18"/>
      <c r="J695" s="6"/>
      <c r="K695" s="12"/>
    </row>
    <row r="696" spans="1:11" s="5" customFormat="1" ht="16" x14ac:dyDescent="0.2">
      <c r="A696" s="17"/>
      <c r="B696" s="16"/>
      <c r="C696" s="7"/>
      <c r="D696" s="8"/>
      <c r="E696" s="9"/>
      <c r="F696" s="15"/>
      <c r="G696" s="114"/>
      <c r="I696" s="18"/>
      <c r="J696" s="6"/>
      <c r="K696" s="12"/>
    </row>
    <row r="697" spans="1:11" s="5" customFormat="1" ht="16" x14ac:dyDescent="0.2">
      <c r="A697" s="17"/>
      <c r="B697" s="16"/>
      <c r="C697" s="7"/>
      <c r="D697" s="8"/>
      <c r="E697" s="9"/>
      <c r="F697" s="15"/>
      <c r="G697" s="114"/>
      <c r="I697" s="18"/>
      <c r="J697" s="6"/>
      <c r="K697" s="12"/>
    </row>
    <row r="698" spans="1:11" s="5" customFormat="1" ht="16" x14ac:dyDescent="0.2">
      <c r="A698" s="17"/>
      <c r="B698" s="16"/>
      <c r="C698" s="7"/>
      <c r="D698" s="8"/>
      <c r="E698" s="9"/>
      <c r="F698" s="15"/>
      <c r="G698" s="114"/>
      <c r="I698" s="18"/>
      <c r="J698" s="6"/>
      <c r="K698" s="12"/>
    </row>
    <row r="699" spans="1:11" s="5" customFormat="1" ht="16" x14ac:dyDescent="0.2">
      <c r="A699" s="17"/>
      <c r="B699" s="16"/>
      <c r="C699" s="7"/>
      <c r="D699" s="8"/>
      <c r="E699" s="9"/>
      <c r="F699" s="15"/>
      <c r="G699" s="114"/>
      <c r="I699" s="18"/>
      <c r="J699" s="6"/>
      <c r="K699" s="12"/>
    </row>
    <row r="700" spans="1:11" s="5" customFormat="1" ht="16" x14ac:dyDescent="0.2">
      <c r="A700" s="17"/>
      <c r="B700" s="16"/>
      <c r="C700" s="7"/>
      <c r="D700" s="8"/>
      <c r="E700" s="9"/>
      <c r="F700" s="15"/>
      <c r="G700" s="114"/>
      <c r="I700" s="18"/>
      <c r="J700" s="6"/>
      <c r="K700" s="12"/>
    </row>
    <row r="701" spans="1:11" s="5" customFormat="1" ht="16" x14ac:dyDescent="0.2">
      <c r="A701" s="17"/>
      <c r="B701" s="16"/>
      <c r="C701" s="7"/>
      <c r="D701" s="8"/>
      <c r="E701" s="9"/>
      <c r="F701" s="15"/>
      <c r="G701" s="114"/>
      <c r="I701" s="18"/>
      <c r="J701" s="6"/>
      <c r="K701" s="12"/>
    </row>
    <row r="702" spans="1:11" s="5" customFormat="1" ht="16" x14ac:dyDescent="0.2">
      <c r="A702" s="17"/>
      <c r="B702" s="16"/>
      <c r="C702" s="7"/>
      <c r="D702" s="8"/>
      <c r="E702" s="9"/>
      <c r="F702" s="15"/>
      <c r="G702" s="114"/>
      <c r="I702" s="18"/>
      <c r="J702" s="6"/>
      <c r="K702" s="12"/>
    </row>
    <row r="703" spans="1:11" s="5" customFormat="1" ht="16" x14ac:dyDescent="0.2">
      <c r="A703" s="17"/>
      <c r="B703" s="16"/>
      <c r="C703" s="7"/>
      <c r="D703" s="8"/>
      <c r="E703" s="9"/>
      <c r="F703" s="15"/>
      <c r="G703" s="114"/>
      <c r="I703" s="18"/>
      <c r="J703" s="6"/>
      <c r="K703" s="12"/>
    </row>
    <row r="704" spans="1:11" s="5" customFormat="1" ht="16" x14ac:dyDescent="0.2">
      <c r="A704" s="17"/>
      <c r="B704" s="16"/>
      <c r="C704" s="7"/>
      <c r="D704" s="8"/>
      <c r="E704" s="9"/>
      <c r="F704" s="15"/>
      <c r="G704" s="114"/>
      <c r="I704" s="18"/>
      <c r="J704" s="6"/>
      <c r="K704" s="12"/>
    </row>
    <row r="705" spans="1:11" s="5" customFormat="1" ht="16" x14ac:dyDescent="0.2">
      <c r="A705" s="17"/>
      <c r="B705" s="16"/>
      <c r="C705" s="7"/>
      <c r="D705" s="8"/>
      <c r="E705" s="9"/>
      <c r="F705" s="15"/>
      <c r="G705" s="114"/>
      <c r="I705" s="18"/>
      <c r="J705" s="6"/>
      <c r="K705" s="12"/>
    </row>
    <row r="706" spans="1:11" s="5" customFormat="1" ht="16" x14ac:dyDescent="0.2">
      <c r="A706" s="17"/>
      <c r="B706" s="16"/>
      <c r="C706" s="7"/>
      <c r="D706" s="8"/>
      <c r="E706" s="9"/>
      <c r="F706" s="15"/>
      <c r="G706" s="114"/>
      <c r="I706" s="18"/>
      <c r="J706" s="6"/>
      <c r="K706" s="12"/>
    </row>
    <row r="707" spans="1:11" s="5" customFormat="1" ht="16" x14ac:dyDescent="0.2">
      <c r="A707" s="17"/>
      <c r="B707" s="16"/>
      <c r="C707" s="7"/>
      <c r="D707" s="8"/>
      <c r="E707" s="9"/>
      <c r="F707" s="15"/>
      <c r="G707" s="114"/>
      <c r="I707" s="18"/>
      <c r="J707" s="6"/>
      <c r="K707" s="12"/>
    </row>
    <row r="708" spans="1:11" s="5" customFormat="1" ht="16" x14ac:dyDescent="0.2">
      <c r="A708" s="17"/>
      <c r="B708" s="16"/>
      <c r="C708" s="7"/>
      <c r="D708" s="8"/>
      <c r="E708" s="9"/>
      <c r="F708" s="15"/>
      <c r="G708" s="114"/>
      <c r="I708" s="18"/>
      <c r="J708" s="6"/>
      <c r="K708" s="12"/>
    </row>
    <row r="709" spans="1:11" s="5" customFormat="1" ht="16" x14ac:dyDescent="0.2">
      <c r="A709" s="17"/>
      <c r="B709" s="16"/>
      <c r="C709" s="7"/>
      <c r="D709" s="8"/>
      <c r="E709" s="9"/>
      <c r="F709" s="15"/>
      <c r="G709" s="114"/>
      <c r="I709" s="18"/>
      <c r="J709" s="6"/>
      <c r="K709" s="12"/>
    </row>
    <row r="710" spans="1:11" s="5" customFormat="1" ht="16" x14ac:dyDescent="0.2">
      <c r="A710" s="17"/>
      <c r="B710" s="16"/>
      <c r="C710" s="7"/>
      <c r="D710" s="8"/>
      <c r="E710" s="9"/>
      <c r="F710" s="15"/>
      <c r="G710" s="114"/>
      <c r="I710" s="18"/>
      <c r="J710" s="6"/>
      <c r="K710" s="12"/>
    </row>
    <row r="711" spans="1:11" s="5" customFormat="1" ht="16" x14ac:dyDescent="0.2">
      <c r="A711" s="17"/>
      <c r="B711" s="16"/>
      <c r="C711" s="7"/>
      <c r="D711" s="8"/>
      <c r="E711" s="9"/>
      <c r="F711" s="15"/>
      <c r="G711" s="114"/>
      <c r="I711" s="18"/>
      <c r="J711" s="6"/>
      <c r="K711" s="12"/>
    </row>
    <row r="712" spans="1:11" s="5" customFormat="1" ht="16" x14ac:dyDescent="0.2">
      <c r="A712" s="17"/>
      <c r="B712" s="16"/>
      <c r="C712" s="7"/>
      <c r="D712" s="8"/>
      <c r="E712" s="9"/>
      <c r="F712" s="15"/>
      <c r="G712" s="114"/>
      <c r="I712" s="18"/>
      <c r="J712" s="6"/>
      <c r="K712" s="12"/>
    </row>
    <row r="713" spans="1:11" s="5" customFormat="1" ht="16" x14ac:dyDescent="0.2">
      <c r="A713" s="17"/>
      <c r="B713" s="16"/>
      <c r="C713" s="7"/>
      <c r="D713" s="8"/>
      <c r="E713" s="9"/>
      <c r="F713" s="15"/>
      <c r="G713" s="114"/>
      <c r="I713" s="18"/>
      <c r="J713" s="6"/>
      <c r="K713" s="12"/>
    </row>
    <row r="714" spans="1:11" s="5" customFormat="1" ht="16" x14ac:dyDescent="0.2">
      <c r="A714" s="17"/>
      <c r="B714" s="16"/>
      <c r="C714" s="7"/>
      <c r="D714" s="8"/>
      <c r="E714" s="9"/>
      <c r="F714" s="15"/>
      <c r="G714" s="114"/>
      <c r="I714" s="18"/>
      <c r="J714" s="6"/>
      <c r="K714" s="12"/>
    </row>
    <row r="715" spans="1:11" s="5" customFormat="1" ht="16" x14ac:dyDescent="0.2">
      <c r="A715" s="17"/>
      <c r="B715" s="16"/>
      <c r="C715" s="7"/>
      <c r="D715" s="8"/>
      <c r="E715" s="9"/>
      <c r="F715" s="15"/>
      <c r="G715" s="114"/>
      <c r="I715" s="18"/>
      <c r="J715" s="6"/>
      <c r="K715" s="12"/>
    </row>
    <row r="716" spans="1:11" s="5" customFormat="1" ht="16" x14ac:dyDescent="0.2">
      <c r="A716" s="17"/>
      <c r="B716" s="16"/>
      <c r="C716" s="7"/>
      <c r="D716" s="8"/>
      <c r="E716" s="9"/>
      <c r="F716" s="15"/>
      <c r="G716" s="114"/>
      <c r="I716" s="18"/>
      <c r="J716" s="6"/>
      <c r="K716" s="12"/>
    </row>
    <row r="717" spans="1:11" s="5" customFormat="1" ht="16" x14ac:dyDescent="0.2">
      <c r="A717" s="17"/>
      <c r="B717" s="16"/>
      <c r="C717" s="7"/>
      <c r="D717" s="8"/>
      <c r="E717" s="9"/>
      <c r="F717" s="15"/>
      <c r="G717" s="114"/>
      <c r="I717" s="18"/>
      <c r="J717" s="6"/>
      <c r="K717" s="12"/>
    </row>
    <row r="718" spans="1:11" s="5" customFormat="1" ht="16" x14ac:dyDescent="0.2">
      <c r="A718" s="17"/>
      <c r="B718" s="16"/>
      <c r="C718" s="7"/>
      <c r="D718" s="8"/>
      <c r="E718" s="9"/>
      <c r="F718" s="15"/>
      <c r="G718" s="114"/>
      <c r="I718" s="18"/>
      <c r="J718" s="6"/>
      <c r="K718" s="12"/>
    </row>
    <row r="719" spans="1:11" s="5" customFormat="1" ht="16" x14ac:dyDescent="0.2">
      <c r="A719" s="17"/>
      <c r="B719" s="16"/>
      <c r="C719" s="7"/>
      <c r="D719" s="8"/>
      <c r="E719" s="9"/>
      <c r="F719" s="15"/>
      <c r="G719" s="114"/>
      <c r="I719" s="18"/>
      <c r="J719" s="6"/>
      <c r="K719" s="12"/>
    </row>
    <row r="720" spans="1:11" s="5" customFormat="1" ht="16" x14ac:dyDescent="0.2">
      <c r="A720" s="17"/>
      <c r="B720" s="16"/>
      <c r="C720" s="7"/>
      <c r="D720" s="8"/>
      <c r="E720" s="9"/>
      <c r="F720" s="15"/>
      <c r="G720" s="114"/>
      <c r="I720" s="18"/>
      <c r="J720" s="6"/>
      <c r="K720" s="12"/>
    </row>
    <row r="721" spans="1:11" s="5" customFormat="1" ht="16" x14ac:dyDescent="0.2">
      <c r="A721" s="17"/>
      <c r="B721" s="16"/>
      <c r="C721" s="7"/>
      <c r="D721" s="8"/>
      <c r="E721" s="9"/>
      <c r="F721" s="15"/>
      <c r="G721" s="114"/>
      <c r="I721" s="18"/>
      <c r="J721" s="6"/>
      <c r="K721" s="12"/>
    </row>
    <row r="722" spans="1:11" s="5" customFormat="1" ht="16" x14ac:dyDescent="0.2">
      <c r="A722" s="17"/>
      <c r="B722" s="16"/>
      <c r="C722" s="7"/>
      <c r="D722" s="8"/>
      <c r="E722" s="9"/>
      <c r="F722" s="15"/>
      <c r="G722" s="114"/>
      <c r="I722" s="18"/>
      <c r="J722" s="6"/>
      <c r="K722" s="12"/>
    </row>
    <row r="723" spans="1:11" s="5" customFormat="1" ht="16" x14ac:dyDescent="0.2">
      <c r="A723" s="17"/>
      <c r="B723" s="16"/>
      <c r="C723" s="7"/>
      <c r="D723" s="8"/>
      <c r="E723" s="9"/>
      <c r="F723" s="15"/>
      <c r="G723" s="114"/>
      <c r="I723" s="18"/>
      <c r="J723" s="6"/>
      <c r="K723" s="12"/>
    </row>
    <row r="724" spans="1:11" s="5" customFormat="1" ht="16" x14ac:dyDescent="0.2">
      <c r="A724" s="17"/>
      <c r="B724" s="16"/>
      <c r="C724" s="7"/>
      <c r="D724" s="8"/>
      <c r="E724" s="9"/>
      <c r="F724" s="15"/>
      <c r="G724" s="114"/>
      <c r="I724" s="18"/>
      <c r="J724" s="6"/>
      <c r="K724" s="12"/>
    </row>
    <row r="725" spans="1:11" s="5" customFormat="1" ht="16" x14ac:dyDescent="0.2">
      <c r="A725" s="17"/>
      <c r="B725" s="16"/>
      <c r="C725" s="7"/>
      <c r="D725" s="8"/>
      <c r="E725" s="9"/>
      <c r="F725" s="15"/>
      <c r="G725" s="114"/>
      <c r="I725" s="18"/>
      <c r="J725" s="6"/>
      <c r="K725" s="12"/>
    </row>
    <row r="726" spans="1:11" s="5" customFormat="1" ht="16" x14ac:dyDescent="0.2">
      <c r="A726" s="17"/>
      <c r="B726" s="16"/>
      <c r="C726" s="7"/>
      <c r="D726" s="8"/>
      <c r="E726" s="9"/>
      <c r="F726" s="15"/>
      <c r="G726" s="114"/>
      <c r="I726" s="18"/>
      <c r="J726" s="6"/>
      <c r="K726" s="12"/>
    </row>
    <row r="727" spans="1:11" s="5" customFormat="1" ht="16" x14ac:dyDescent="0.2">
      <c r="A727" s="17"/>
      <c r="B727" s="16"/>
      <c r="C727" s="7"/>
      <c r="D727" s="8"/>
      <c r="E727" s="9"/>
      <c r="F727" s="15"/>
      <c r="G727" s="114"/>
      <c r="I727" s="18"/>
      <c r="J727" s="6"/>
      <c r="K727" s="12"/>
    </row>
    <row r="728" spans="1:11" s="5" customFormat="1" ht="16" x14ac:dyDescent="0.2">
      <c r="A728" s="17"/>
      <c r="B728" s="16"/>
      <c r="C728" s="7"/>
      <c r="D728" s="8"/>
      <c r="E728" s="9"/>
      <c r="F728" s="15"/>
      <c r="G728" s="114"/>
      <c r="I728" s="18"/>
      <c r="J728" s="6"/>
      <c r="K728" s="12"/>
    </row>
    <row r="729" spans="1:11" s="5" customFormat="1" ht="16" x14ac:dyDescent="0.2">
      <c r="A729" s="17"/>
      <c r="B729" s="16"/>
      <c r="C729" s="7"/>
      <c r="D729" s="8"/>
      <c r="E729" s="9"/>
      <c r="F729" s="15"/>
      <c r="G729" s="114"/>
      <c r="I729" s="18"/>
      <c r="J729" s="6"/>
      <c r="K729" s="12"/>
    </row>
    <row r="730" spans="1:11" s="5" customFormat="1" ht="16" x14ac:dyDescent="0.2">
      <c r="A730" s="17"/>
      <c r="B730" s="16"/>
      <c r="C730" s="7"/>
      <c r="D730" s="8"/>
      <c r="E730" s="9"/>
      <c r="F730" s="15"/>
      <c r="G730" s="114"/>
      <c r="I730" s="18"/>
      <c r="J730" s="6"/>
      <c r="K730" s="12"/>
    </row>
    <row r="731" spans="1:11" s="5" customFormat="1" ht="16" x14ac:dyDescent="0.2">
      <c r="A731" s="17"/>
      <c r="B731" s="16"/>
      <c r="C731" s="7"/>
      <c r="D731" s="8"/>
      <c r="E731" s="9"/>
      <c r="F731" s="15"/>
      <c r="G731" s="114"/>
      <c r="I731" s="18"/>
      <c r="J731" s="6"/>
      <c r="K731" s="12"/>
    </row>
    <row r="732" spans="1:11" s="5" customFormat="1" ht="16" x14ac:dyDescent="0.2">
      <c r="A732" s="17"/>
      <c r="B732" s="16"/>
      <c r="C732" s="7"/>
      <c r="D732" s="8"/>
      <c r="E732" s="9"/>
      <c r="F732" s="15"/>
      <c r="G732" s="114"/>
      <c r="I732" s="18"/>
      <c r="J732" s="6"/>
      <c r="K732" s="12"/>
    </row>
    <row r="733" spans="1:11" s="5" customFormat="1" ht="16" x14ac:dyDescent="0.2">
      <c r="A733" s="17"/>
      <c r="B733" s="16"/>
      <c r="C733" s="7"/>
      <c r="D733" s="8"/>
      <c r="E733" s="9"/>
      <c r="F733" s="15"/>
      <c r="G733" s="114"/>
      <c r="I733" s="18"/>
      <c r="J733" s="6"/>
      <c r="K733" s="12"/>
    </row>
    <row r="734" spans="1:11" s="5" customFormat="1" ht="16" x14ac:dyDescent="0.2">
      <c r="A734" s="17"/>
      <c r="B734" s="16"/>
      <c r="C734" s="7"/>
      <c r="D734" s="8"/>
      <c r="E734" s="9"/>
      <c r="F734" s="15"/>
      <c r="G734" s="114"/>
      <c r="I734" s="18"/>
      <c r="J734" s="6"/>
      <c r="K734" s="12"/>
    </row>
    <row r="735" spans="1:11" s="5" customFormat="1" ht="16" x14ac:dyDescent="0.2">
      <c r="A735" s="17"/>
      <c r="B735" s="16"/>
      <c r="C735" s="7"/>
      <c r="D735" s="8"/>
      <c r="E735" s="9"/>
      <c r="F735" s="15"/>
      <c r="G735" s="114"/>
      <c r="I735" s="18"/>
      <c r="J735" s="6"/>
      <c r="K735" s="12"/>
    </row>
    <row r="736" spans="1:11" s="5" customFormat="1" ht="16" x14ac:dyDescent="0.2">
      <c r="A736" s="17"/>
      <c r="B736" s="16"/>
      <c r="C736" s="7"/>
      <c r="D736" s="8"/>
      <c r="E736" s="9"/>
      <c r="F736" s="15"/>
      <c r="G736" s="114"/>
      <c r="I736" s="18"/>
      <c r="J736" s="6"/>
      <c r="K736" s="12"/>
    </row>
    <row r="737" spans="1:11" s="5" customFormat="1" ht="16" x14ac:dyDescent="0.2">
      <c r="A737" s="17"/>
      <c r="B737" s="16"/>
      <c r="C737" s="7"/>
      <c r="D737" s="8"/>
      <c r="E737" s="9"/>
      <c r="F737" s="15"/>
      <c r="G737" s="114"/>
      <c r="I737" s="18"/>
      <c r="J737" s="6"/>
      <c r="K737" s="12"/>
    </row>
    <row r="738" spans="1:11" s="5" customFormat="1" ht="16" x14ac:dyDescent="0.2">
      <c r="A738" s="17"/>
      <c r="B738" s="16"/>
      <c r="C738" s="7"/>
      <c r="D738" s="8"/>
      <c r="E738" s="9"/>
      <c r="F738" s="15"/>
      <c r="G738" s="114"/>
      <c r="I738" s="18"/>
      <c r="J738" s="6"/>
      <c r="K738" s="12"/>
    </row>
    <row r="739" spans="1:11" s="5" customFormat="1" ht="16" x14ac:dyDescent="0.2">
      <c r="A739" s="17"/>
      <c r="B739" s="16"/>
      <c r="C739" s="7"/>
      <c r="D739" s="8"/>
      <c r="E739" s="9"/>
      <c r="F739" s="15"/>
      <c r="G739" s="114"/>
      <c r="I739" s="18"/>
      <c r="J739" s="6"/>
      <c r="K739" s="12"/>
    </row>
    <row r="740" spans="1:11" s="5" customFormat="1" ht="16" x14ac:dyDescent="0.2">
      <c r="A740" s="17"/>
      <c r="B740" s="16"/>
      <c r="C740" s="7"/>
      <c r="D740" s="8"/>
      <c r="E740" s="9"/>
      <c r="F740" s="15"/>
      <c r="G740" s="114"/>
      <c r="I740" s="18"/>
      <c r="J740" s="6"/>
      <c r="K740" s="12"/>
    </row>
    <row r="741" spans="1:11" s="5" customFormat="1" ht="16" x14ac:dyDescent="0.2">
      <c r="A741" s="17"/>
      <c r="B741" s="16"/>
      <c r="C741" s="7"/>
      <c r="D741" s="8"/>
      <c r="E741" s="9"/>
      <c r="F741" s="15"/>
      <c r="G741" s="114"/>
      <c r="I741" s="18"/>
      <c r="J741" s="6"/>
      <c r="K741" s="12"/>
    </row>
    <row r="742" spans="1:11" s="5" customFormat="1" ht="16" x14ac:dyDescent="0.2">
      <c r="A742" s="17"/>
      <c r="B742" s="16"/>
      <c r="C742" s="7"/>
      <c r="D742" s="8"/>
      <c r="E742" s="9"/>
      <c r="F742" s="15"/>
      <c r="G742" s="114"/>
      <c r="I742" s="18"/>
      <c r="J742" s="6"/>
      <c r="K742" s="12"/>
    </row>
    <row r="743" spans="1:11" s="5" customFormat="1" ht="16" x14ac:dyDescent="0.2">
      <c r="A743" s="17"/>
      <c r="B743" s="16"/>
      <c r="C743" s="7"/>
      <c r="D743" s="8"/>
      <c r="E743" s="9"/>
      <c r="F743" s="15"/>
      <c r="G743" s="114"/>
      <c r="I743" s="18"/>
      <c r="J743" s="6"/>
      <c r="K743" s="12"/>
    </row>
    <row r="744" spans="1:11" s="5" customFormat="1" ht="16" x14ac:dyDescent="0.2">
      <c r="A744" s="17"/>
      <c r="B744" s="16"/>
      <c r="C744" s="7"/>
      <c r="D744" s="8"/>
      <c r="E744" s="9"/>
      <c r="F744" s="15"/>
      <c r="G744" s="114"/>
      <c r="I744" s="18"/>
      <c r="J744" s="6"/>
      <c r="K744" s="12"/>
    </row>
    <row r="745" spans="1:11" s="5" customFormat="1" ht="16" x14ac:dyDescent="0.2">
      <c r="A745" s="17"/>
      <c r="B745" s="16"/>
      <c r="C745" s="7"/>
      <c r="D745" s="8"/>
      <c r="E745" s="9"/>
      <c r="F745" s="15"/>
      <c r="G745" s="114"/>
      <c r="I745" s="18"/>
      <c r="J745" s="6"/>
      <c r="K745" s="12"/>
    </row>
    <row r="746" spans="1:11" s="5" customFormat="1" ht="16" x14ac:dyDescent="0.2">
      <c r="A746" s="17"/>
      <c r="B746" s="16"/>
      <c r="C746" s="7"/>
      <c r="D746" s="8"/>
      <c r="E746" s="9"/>
      <c r="F746" s="15"/>
      <c r="G746" s="114"/>
      <c r="I746" s="18"/>
      <c r="J746" s="6"/>
      <c r="K746" s="12"/>
    </row>
    <row r="747" spans="1:11" s="5" customFormat="1" ht="16" x14ac:dyDescent="0.2">
      <c r="A747" s="17"/>
      <c r="B747" s="16"/>
      <c r="C747" s="7"/>
      <c r="D747" s="8"/>
      <c r="E747" s="9"/>
      <c r="F747" s="15"/>
      <c r="G747" s="114"/>
      <c r="I747" s="18"/>
      <c r="J747" s="6"/>
      <c r="K747" s="12"/>
    </row>
    <row r="748" spans="1:11" s="5" customFormat="1" ht="16" x14ac:dyDescent="0.2">
      <c r="A748" s="17"/>
      <c r="B748" s="16"/>
      <c r="C748" s="7"/>
      <c r="D748" s="8"/>
      <c r="E748" s="9"/>
      <c r="F748" s="15"/>
      <c r="G748" s="114"/>
      <c r="I748" s="18"/>
      <c r="J748" s="6"/>
      <c r="K748" s="12"/>
    </row>
    <row r="749" spans="1:11" s="5" customFormat="1" ht="16" x14ac:dyDescent="0.2">
      <c r="A749" s="17"/>
      <c r="B749" s="16"/>
      <c r="C749" s="7"/>
      <c r="D749" s="8"/>
      <c r="E749" s="9"/>
      <c r="F749" s="15"/>
      <c r="G749" s="114"/>
      <c r="I749" s="18"/>
      <c r="J749" s="6"/>
      <c r="K749" s="12"/>
    </row>
    <row r="750" spans="1:11" s="5" customFormat="1" ht="16" x14ac:dyDescent="0.2">
      <c r="A750" s="17"/>
      <c r="B750" s="16"/>
      <c r="C750" s="7"/>
      <c r="D750" s="8"/>
      <c r="E750" s="9"/>
      <c r="F750" s="15"/>
      <c r="G750" s="114"/>
      <c r="I750" s="18"/>
      <c r="J750" s="6"/>
      <c r="K750" s="12"/>
    </row>
    <row r="751" spans="1:11" s="5" customFormat="1" ht="16" x14ac:dyDescent="0.2">
      <c r="A751" s="17"/>
      <c r="B751" s="16"/>
      <c r="C751" s="7"/>
      <c r="D751" s="8"/>
      <c r="E751" s="9"/>
      <c r="F751" s="15"/>
      <c r="G751" s="114"/>
      <c r="I751" s="18"/>
      <c r="J751" s="6"/>
      <c r="K751" s="12"/>
    </row>
    <row r="752" spans="1:11" s="5" customFormat="1" ht="16" x14ac:dyDescent="0.2">
      <c r="A752" s="17"/>
      <c r="B752" s="16"/>
      <c r="C752" s="7"/>
      <c r="D752" s="8"/>
      <c r="E752" s="9"/>
      <c r="F752" s="15"/>
      <c r="G752" s="114"/>
      <c r="I752" s="18"/>
      <c r="J752" s="6"/>
      <c r="K752" s="12"/>
    </row>
    <row r="753" spans="1:11" s="5" customFormat="1" ht="16" x14ac:dyDescent="0.2">
      <c r="A753" s="17"/>
      <c r="B753" s="16"/>
      <c r="C753" s="7"/>
      <c r="D753" s="8"/>
      <c r="E753" s="9"/>
      <c r="F753" s="15"/>
      <c r="G753" s="114"/>
      <c r="I753" s="18"/>
      <c r="J753" s="6"/>
      <c r="K753" s="12"/>
    </row>
    <row r="754" spans="1:11" s="5" customFormat="1" ht="16" x14ac:dyDescent="0.2">
      <c r="A754" s="17"/>
      <c r="B754" s="16"/>
      <c r="C754" s="7"/>
      <c r="D754" s="8"/>
      <c r="E754" s="9"/>
      <c r="F754" s="15"/>
      <c r="G754" s="114"/>
      <c r="I754" s="18"/>
      <c r="J754" s="6"/>
      <c r="K754" s="12"/>
    </row>
    <row r="755" spans="1:11" s="5" customFormat="1" ht="16" x14ac:dyDescent="0.2">
      <c r="A755" s="17"/>
      <c r="B755" s="16"/>
      <c r="C755" s="7"/>
      <c r="D755" s="8"/>
      <c r="E755" s="9"/>
      <c r="F755" s="15"/>
      <c r="G755" s="114"/>
      <c r="I755" s="18"/>
      <c r="J755" s="6"/>
      <c r="K755" s="12"/>
    </row>
    <row r="756" spans="1:11" s="5" customFormat="1" ht="16" x14ac:dyDescent="0.2">
      <c r="A756" s="17"/>
      <c r="B756" s="16"/>
      <c r="C756" s="7"/>
      <c r="D756" s="8"/>
      <c r="E756" s="9"/>
      <c r="F756" s="15"/>
      <c r="G756" s="114"/>
      <c r="I756" s="18"/>
      <c r="J756" s="6"/>
      <c r="K756" s="12"/>
    </row>
    <row r="757" spans="1:11" s="5" customFormat="1" ht="16" x14ac:dyDescent="0.2">
      <c r="A757" s="17"/>
      <c r="B757" s="16"/>
      <c r="C757" s="7"/>
      <c r="D757" s="8"/>
      <c r="E757" s="9"/>
      <c r="F757" s="15"/>
      <c r="G757" s="114"/>
      <c r="I757" s="18"/>
      <c r="J757" s="6"/>
      <c r="K757" s="12"/>
    </row>
    <row r="758" spans="1:11" s="5" customFormat="1" ht="16" x14ac:dyDescent="0.2">
      <c r="A758" s="17"/>
      <c r="B758" s="16"/>
      <c r="C758" s="7"/>
      <c r="D758" s="8"/>
      <c r="E758" s="9"/>
      <c r="F758" s="15"/>
      <c r="G758" s="114"/>
      <c r="I758" s="18"/>
      <c r="J758" s="6"/>
      <c r="K758" s="12"/>
    </row>
    <row r="759" spans="1:11" s="5" customFormat="1" ht="16" x14ac:dyDescent="0.2">
      <c r="A759" s="17"/>
      <c r="B759" s="16"/>
      <c r="C759" s="7"/>
      <c r="D759" s="8"/>
      <c r="E759" s="9"/>
      <c r="F759" s="15"/>
      <c r="G759" s="114"/>
      <c r="I759" s="18"/>
      <c r="J759" s="6"/>
      <c r="K759" s="12"/>
    </row>
    <row r="760" spans="1:11" s="5" customFormat="1" ht="16" x14ac:dyDescent="0.2">
      <c r="A760" s="17"/>
      <c r="B760" s="16"/>
      <c r="C760" s="19"/>
      <c r="D760" s="8"/>
      <c r="E760" s="9"/>
      <c r="F760" s="15"/>
      <c r="G760" s="114"/>
      <c r="I760" s="18"/>
      <c r="J760" s="6"/>
      <c r="K760" s="12"/>
    </row>
    <row r="761" spans="1:11" s="5" customFormat="1" ht="16" x14ac:dyDescent="0.2">
      <c r="A761" s="17"/>
      <c r="B761" s="16"/>
      <c r="C761" s="7"/>
      <c r="D761" s="8"/>
      <c r="E761" s="9"/>
      <c r="F761" s="15"/>
      <c r="G761" s="114"/>
      <c r="I761" s="18"/>
      <c r="J761" s="6"/>
      <c r="K761" s="12"/>
    </row>
    <row r="762" spans="1:11" s="5" customFormat="1" ht="16" x14ac:dyDescent="0.2">
      <c r="A762" s="17"/>
      <c r="B762" s="16"/>
      <c r="C762" s="7"/>
      <c r="D762" s="8"/>
      <c r="E762" s="9"/>
      <c r="F762" s="15"/>
      <c r="G762" s="114"/>
      <c r="I762" s="18"/>
      <c r="J762" s="6"/>
      <c r="K762" s="12"/>
    </row>
    <row r="763" spans="1:11" s="5" customFormat="1" ht="16" x14ac:dyDescent="0.2">
      <c r="A763" s="17"/>
      <c r="B763" s="16"/>
      <c r="C763" s="7"/>
      <c r="D763" s="8"/>
      <c r="E763" s="9"/>
      <c r="F763" s="15"/>
      <c r="G763" s="114"/>
      <c r="I763" s="18"/>
      <c r="J763" s="6"/>
      <c r="K763" s="12"/>
    </row>
    <row r="764" spans="1:11" s="5" customFormat="1" ht="16" x14ac:dyDescent="0.2">
      <c r="A764" s="17"/>
      <c r="B764" s="16"/>
      <c r="C764" s="7"/>
      <c r="D764" s="8"/>
      <c r="E764" s="9"/>
      <c r="F764" s="15"/>
      <c r="G764" s="114"/>
      <c r="I764" s="18"/>
      <c r="J764" s="6"/>
      <c r="K764" s="12"/>
    </row>
    <row r="765" spans="1:11" s="5" customFormat="1" ht="16" x14ac:dyDescent="0.2">
      <c r="A765" s="17"/>
      <c r="B765" s="16"/>
      <c r="C765" s="7"/>
      <c r="D765" s="8"/>
      <c r="E765" s="9"/>
      <c r="F765" s="15"/>
      <c r="G765" s="114"/>
      <c r="I765" s="18"/>
      <c r="J765" s="6"/>
      <c r="K765" s="12"/>
    </row>
    <row r="766" spans="1:11" s="5" customFormat="1" ht="16" x14ac:dyDescent="0.2">
      <c r="A766" s="17"/>
      <c r="B766" s="16"/>
      <c r="C766" s="7"/>
      <c r="D766" s="8"/>
      <c r="E766" s="9"/>
      <c r="F766" s="15"/>
      <c r="G766" s="114"/>
      <c r="I766" s="18"/>
      <c r="J766" s="6"/>
      <c r="K766" s="12"/>
    </row>
    <row r="767" spans="1:11" s="5" customFormat="1" ht="16" x14ac:dyDescent="0.2">
      <c r="A767" s="17"/>
      <c r="B767" s="16"/>
      <c r="C767" s="7"/>
      <c r="D767" s="8"/>
      <c r="E767" s="9"/>
      <c r="F767" s="15"/>
      <c r="G767" s="114"/>
      <c r="I767" s="18"/>
      <c r="J767" s="6"/>
      <c r="K767" s="12"/>
    </row>
    <row r="768" spans="1:11" s="5" customFormat="1" ht="16" x14ac:dyDescent="0.2">
      <c r="A768" s="17"/>
      <c r="B768" s="16"/>
      <c r="C768" s="19"/>
      <c r="D768" s="8"/>
      <c r="E768" s="9"/>
      <c r="F768" s="15"/>
      <c r="G768" s="114"/>
      <c r="I768" s="18"/>
      <c r="J768" s="6"/>
      <c r="K768" s="12"/>
    </row>
    <row r="769" spans="1:11" s="5" customFormat="1" ht="16" x14ac:dyDescent="0.2">
      <c r="A769" s="17"/>
      <c r="B769" s="16"/>
      <c r="C769" s="19"/>
      <c r="D769" s="8"/>
      <c r="E769" s="9"/>
      <c r="F769" s="15"/>
      <c r="G769" s="114"/>
      <c r="I769" s="18"/>
      <c r="J769" s="6"/>
      <c r="K769" s="12"/>
    </row>
    <row r="770" spans="1:11" s="5" customFormat="1" ht="16" x14ac:dyDescent="0.2">
      <c r="A770" s="17"/>
      <c r="B770" s="16"/>
      <c r="C770" s="19"/>
      <c r="D770" s="8"/>
      <c r="E770" s="9"/>
      <c r="F770" s="15"/>
      <c r="G770" s="114"/>
      <c r="I770" s="18"/>
      <c r="J770" s="6"/>
      <c r="K770" s="12"/>
    </row>
    <row r="771" spans="1:11" s="5" customFormat="1" ht="16" x14ac:dyDescent="0.2">
      <c r="A771" s="17"/>
      <c r="B771" s="16"/>
      <c r="C771" s="19"/>
      <c r="D771" s="8"/>
      <c r="E771" s="9"/>
      <c r="F771" s="15"/>
      <c r="G771" s="114"/>
      <c r="I771" s="18"/>
      <c r="J771" s="6"/>
      <c r="K771" s="12"/>
    </row>
    <row r="772" spans="1:11" s="5" customFormat="1" ht="16" x14ac:dyDescent="0.2">
      <c r="A772" s="17"/>
      <c r="B772" s="16"/>
      <c r="C772" s="19"/>
      <c r="D772" s="8"/>
      <c r="E772" s="9"/>
      <c r="F772" s="15"/>
      <c r="G772" s="114"/>
      <c r="I772" s="18"/>
      <c r="J772" s="6"/>
      <c r="K772" s="12"/>
    </row>
    <row r="773" spans="1:11" s="5" customFormat="1" ht="16" x14ac:dyDescent="0.2">
      <c r="A773" s="17"/>
      <c r="B773" s="16"/>
      <c r="C773" s="19"/>
      <c r="D773" s="8"/>
      <c r="E773" s="9"/>
      <c r="F773" s="15"/>
      <c r="G773" s="114"/>
      <c r="I773" s="18"/>
      <c r="J773" s="6"/>
      <c r="K773" s="12"/>
    </row>
    <row r="774" spans="1:11" s="5" customFormat="1" ht="16" x14ac:dyDescent="0.2">
      <c r="A774" s="17"/>
      <c r="B774" s="16"/>
      <c r="C774" s="19"/>
      <c r="D774" s="8"/>
      <c r="E774" s="9"/>
      <c r="F774" s="15"/>
      <c r="G774" s="114"/>
      <c r="I774" s="18"/>
      <c r="J774" s="6"/>
      <c r="K774" s="12"/>
    </row>
    <row r="775" spans="1:11" s="5" customFormat="1" ht="16" x14ac:dyDescent="0.2">
      <c r="A775" s="17"/>
      <c r="B775" s="16"/>
      <c r="C775" s="19"/>
      <c r="D775" s="8"/>
      <c r="E775" s="9"/>
      <c r="F775" s="15"/>
      <c r="G775" s="114"/>
      <c r="I775" s="18"/>
      <c r="J775" s="6"/>
      <c r="K775" s="12"/>
    </row>
    <row r="776" spans="1:11" s="5" customFormat="1" ht="16" x14ac:dyDescent="0.2">
      <c r="A776" s="17"/>
      <c r="B776" s="16"/>
      <c r="C776" s="19"/>
      <c r="D776" s="8"/>
      <c r="E776" s="9"/>
      <c r="F776" s="15"/>
      <c r="G776" s="114"/>
      <c r="I776" s="18"/>
      <c r="J776" s="6"/>
      <c r="K776" s="12"/>
    </row>
    <row r="777" spans="1:11" s="5" customFormat="1" ht="16" x14ac:dyDescent="0.2">
      <c r="A777" s="17"/>
      <c r="B777" s="16"/>
      <c r="C777" s="19"/>
      <c r="D777" s="8"/>
      <c r="E777" s="9"/>
      <c r="F777" s="15"/>
      <c r="G777" s="114"/>
      <c r="I777" s="18"/>
      <c r="J777" s="6"/>
      <c r="K777" s="12"/>
    </row>
    <row r="778" spans="1:11" s="5" customFormat="1" ht="16" x14ac:dyDescent="0.2">
      <c r="A778" s="17"/>
      <c r="B778" s="16"/>
      <c r="C778" s="19"/>
      <c r="D778" s="8"/>
      <c r="E778" s="9"/>
      <c r="F778" s="15"/>
      <c r="G778" s="114"/>
      <c r="I778" s="18"/>
      <c r="J778" s="6"/>
      <c r="K778" s="12"/>
    </row>
    <row r="779" spans="1:11" s="5" customFormat="1" ht="16" x14ac:dyDescent="0.2">
      <c r="A779" s="17"/>
      <c r="B779" s="16"/>
      <c r="C779" s="19"/>
      <c r="D779" s="8"/>
      <c r="E779" s="9"/>
      <c r="F779" s="15"/>
      <c r="G779" s="114"/>
      <c r="I779" s="18"/>
      <c r="J779" s="6"/>
      <c r="K779" s="12"/>
    </row>
    <row r="780" spans="1:11" s="5" customFormat="1" ht="16" x14ac:dyDescent="0.2">
      <c r="A780" s="17"/>
      <c r="B780" s="16"/>
      <c r="C780" s="19"/>
      <c r="D780" s="8"/>
      <c r="E780" s="9"/>
      <c r="F780" s="15"/>
      <c r="G780" s="114"/>
      <c r="I780" s="18"/>
      <c r="J780" s="6"/>
      <c r="K780" s="12"/>
    </row>
    <row r="781" spans="1:11" s="5" customFormat="1" ht="16" x14ac:dyDescent="0.2">
      <c r="A781" s="17"/>
      <c r="B781" s="16"/>
      <c r="C781" s="19"/>
      <c r="D781" s="8"/>
      <c r="E781" s="9"/>
      <c r="F781" s="15"/>
      <c r="G781" s="114"/>
      <c r="I781" s="18"/>
      <c r="J781" s="6"/>
      <c r="K781" s="12"/>
    </row>
    <row r="782" spans="1:11" s="5" customFormat="1" ht="16" x14ac:dyDescent="0.2">
      <c r="A782" s="17"/>
      <c r="B782" s="16"/>
      <c r="C782" s="19"/>
      <c r="D782" s="8"/>
      <c r="E782" s="9"/>
      <c r="F782" s="15"/>
      <c r="G782" s="114"/>
      <c r="I782" s="18"/>
      <c r="J782" s="6"/>
      <c r="K782" s="12"/>
    </row>
    <row r="783" spans="1:11" s="5" customFormat="1" ht="16" x14ac:dyDescent="0.2">
      <c r="A783" s="17"/>
      <c r="B783" s="16"/>
      <c r="C783" s="19"/>
      <c r="D783" s="8"/>
      <c r="E783" s="9"/>
      <c r="F783" s="15"/>
      <c r="G783" s="114"/>
      <c r="I783" s="18"/>
      <c r="J783" s="6"/>
      <c r="K783" s="12"/>
    </row>
    <row r="784" spans="1:11" s="5" customFormat="1" ht="16" x14ac:dyDescent="0.2">
      <c r="A784" s="17"/>
      <c r="B784" s="16"/>
      <c r="C784" s="19"/>
      <c r="D784" s="8"/>
      <c r="E784" s="9"/>
      <c r="F784" s="15"/>
      <c r="G784" s="114"/>
      <c r="I784" s="18"/>
      <c r="J784" s="6"/>
      <c r="K784" s="12"/>
    </row>
    <row r="785" spans="1:11" s="5" customFormat="1" ht="16" x14ac:dyDescent="0.2">
      <c r="A785" s="17"/>
      <c r="B785" s="16"/>
      <c r="C785" s="7"/>
      <c r="D785" s="8"/>
      <c r="E785" s="9"/>
      <c r="F785" s="15"/>
      <c r="G785" s="114"/>
      <c r="I785" s="18"/>
      <c r="J785" s="6"/>
      <c r="K785" s="12"/>
    </row>
    <row r="786" spans="1:11" s="5" customFormat="1" ht="16" x14ac:dyDescent="0.2">
      <c r="A786" s="17"/>
      <c r="B786" s="16"/>
      <c r="C786" s="7"/>
      <c r="D786" s="8"/>
      <c r="E786" s="9"/>
      <c r="F786" s="15"/>
      <c r="G786" s="114"/>
      <c r="I786" s="18"/>
      <c r="J786" s="6"/>
      <c r="K786" s="12"/>
    </row>
    <row r="787" spans="1:11" s="5" customFormat="1" ht="16" x14ac:dyDescent="0.2">
      <c r="A787" s="17"/>
      <c r="B787" s="16"/>
      <c r="C787" s="7"/>
      <c r="D787" s="8"/>
      <c r="E787" s="9"/>
      <c r="F787" s="15"/>
      <c r="G787" s="114"/>
      <c r="I787" s="18"/>
      <c r="J787" s="6"/>
      <c r="K787" s="12"/>
    </row>
    <row r="788" spans="1:11" s="5" customFormat="1" ht="16" x14ac:dyDescent="0.2">
      <c r="A788" s="17"/>
      <c r="B788" s="16"/>
      <c r="C788" s="7"/>
      <c r="D788" s="8"/>
      <c r="E788" s="9"/>
      <c r="F788" s="15"/>
      <c r="G788" s="114"/>
      <c r="I788" s="18"/>
      <c r="J788" s="6"/>
      <c r="K788" s="12"/>
    </row>
    <row r="789" spans="1:11" s="5" customFormat="1" ht="16" x14ac:dyDescent="0.2">
      <c r="A789" s="17"/>
      <c r="B789" s="16"/>
      <c r="C789" s="7"/>
      <c r="D789" s="8"/>
      <c r="E789" s="9"/>
      <c r="F789" s="15"/>
      <c r="G789" s="114"/>
      <c r="I789" s="18"/>
      <c r="J789" s="6"/>
      <c r="K789" s="12"/>
    </row>
    <row r="790" spans="1:11" s="5" customFormat="1" ht="16" x14ac:dyDescent="0.2">
      <c r="A790" s="17"/>
      <c r="B790" s="16"/>
      <c r="C790" s="7"/>
      <c r="D790" s="8"/>
      <c r="E790" s="9"/>
      <c r="F790" s="15"/>
      <c r="G790" s="114"/>
      <c r="I790" s="18"/>
      <c r="J790" s="6"/>
      <c r="K790" s="12"/>
    </row>
    <row r="791" spans="1:11" s="5" customFormat="1" ht="16" x14ac:dyDescent="0.2">
      <c r="A791" s="17"/>
      <c r="B791" s="16"/>
      <c r="C791" s="7"/>
      <c r="D791" s="8"/>
      <c r="E791" s="9"/>
      <c r="F791" s="15"/>
      <c r="G791" s="114"/>
      <c r="I791" s="18"/>
      <c r="J791" s="6"/>
      <c r="K791" s="12"/>
    </row>
    <row r="792" spans="1:11" s="5" customFormat="1" ht="16" x14ac:dyDescent="0.2">
      <c r="A792" s="17"/>
      <c r="B792" s="16"/>
      <c r="C792" s="7"/>
      <c r="D792" s="8"/>
      <c r="E792" s="9"/>
      <c r="F792" s="15"/>
      <c r="G792" s="114"/>
      <c r="I792" s="18"/>
      <c r="J792" s="6"/>
      <c r="K792" s="12"/>
    </row>
    <row r="793" spans="1:11" s="5" customFormat="1" ht="16" x14ac:dyDescent="0.2">
      <c r="A793" s="17"/>
      <c r="B793" s="16"/>
      <c r="C793" s="7"/>
      <c r="D793" s="8"/>
      <c r="E793" s="9"/>
      <c r="F793" s="15"/>
      <c r="G793" s="114"/>
      <c r="I793" s="18"/>
      <c r="J793" s="6"/>
      <c r="K793" s="12"/>
    </row>
    <row r="794" spans="1:11" s="5" customFormat="1" ht="16" x14ac:dyDescent="0.2">
      <c r="A794" s="17"/>
      <c r="B794" s="16"/>
      <c r="C794" s="7"/>
      <c r="D794" s="8"/>
      <c r="E794" s="9"/>
      <c r="F794" s="15"/>
      <c r="G794" s="114"/>
      <c r="I794" s="18"/>
      <c r="J794" s="6"/>
      <c r="K794" s="12"/>
    </row>
    <row r="795" spans="1:11" s="5" customFormat="1" ht="16" x14ac:dyDescent="0.2">
      <c r="A795" s="17"/>
      <c r="B795" s="16"/>
      <c r="C795" s="7"/>
      <c r="D795" s="8"/>
      <c r="E795" s="9"/>
      <c r="F795" s="15"/>
      <c r="G795" s="114"/>
      <c r="I795" s="18"/>
      <c r="J795" s="6"/>
      <c r="K795" s="12"/>
    </row>
    <row r="796" spans="1:11" s="5" customFormat="1" ht="16" x14ac:dyDescent="0.2">
      <c r="A796" s="17"/>
      <c r="B796" s="16"/>
      <c r="C796" s="7"/>
      <c r="D796" s="8"/>
      <c r="E796" s="9"/>
      <c r="F796" s="15"/>
      <c r="G796" s="114"/>
      <c r="I796" s="18"/>
      <c r="J796" s="6"/>
      <c r="K796" s="12"/>
    </row>
    <row r="797" spans="1:11" s="5" customFormat="1" ht="16" x14ac:dyDescent="0.2">
      <c r="A797" s="17"/>
      <c r="B797" s="16"/>
      <c r="C797" s="7"/>
      <c r="D797" s="8"/>
      <c r="E797" s="9"/>
      <c r="F797" s="15"/>
      <c r="G797" s="114"/>
      <c r="I797" s="18"/>
      <c r="J797" s="6"/>
      <c r="K797" s="12"/>
    </row>
    <row r="798" spans="1:11" s="5" customFormat="1" ht="16" x14ac:dyDescent="0.2">
      <c r="A798" s="17"/>
      <c r="B798" s="16"/>
      <c r="C798" s="7"/>
      <c r="D798" s="8"/>
      <c r="E798" s="9"/>
      <c r="F798" s="15"/>
      <c r="G798" s="114"/>
      <c r="I798" s="18"/>
      <c r="J798" s="6"/>
      <c r="K798" s="12"/>
    </row>
    <row r="799" spans="1:11" s="5" customFormat="1" ht="16" x14ac:dyDescent="0.2">
      <c r="A799" s="17"/>
      <c r="B799" s="16"/>
      <c r="C799" s="7"/>
      <c r="D799" s="8"/>
      <c r="E799" s="9"/>
      <c r="F799" s="15"/>
      <c r="G799" s="114"/>
      <c r="I799" s="18"/>
      <c r="J799" s="6"/>
      <c r="K799" s="12"/>
    </row>
    <row r="800" spans="1:11" s="5" customFormat="1" ht="16" x14ac:dyDescent="0.2">
      <c r="A800" s="17"/>
      <c r="B800" s="16"/>
      <c r="C800" s="7"/>
      <c r="D800" s="8"/>
      <c r="E800" s="9"/>
      <c r="F800" s="15"/>
      <c r="G800" s="114"/>
      <c r="I800" s="18"/>
      <c r="J800" s="6"/>
      <c r="K800" s="12"/>
    </row>
    <row r="801" spans="1:11" s="5" customFormat="1" ht="16" x14ac:dyDescent="0.2">
      <c r="A801" s="17"/>
      <c r="B801" s="16"/>
      <c r="C801" s="7"/>
      <c r="D801" s="8"/>
      <c r="E801" s="9"/>
      <c r="F801" s="15"/>
      <c r="G801" s="114"/>
      <c r="I801" s="18"/>
      <c r="J801" s="6"/>
      <c r="K801" s="12"/>
    </row>
    <row r="802" spans="1:11" s="5" customFormat="1" ht="16" x14ac:dyDescent="0.2">
      <c r="A802" s="17"/>
      <c r="B802" s="16"/>
      <c r="C802" s="7"/>
      <c r="D802" s="8"/>
      <c r="E802" s="9"/>
      <c r="F802" s="15"/>
      <c r="G802" s="114"/>
      <c r="I802" s="18"/>
      <c r="J802" s="6"/>
      <c r="K802" s="12"/>
    </row>
    <row r="803" spans="1:11" s="5" customFormat="1" ht="16" x14ac:dyDescent="0.2">
      <c r="A803" s="17"/>
      <c r="B803" s="16"/>
      <c r="C803" s="7"/>
      <c r="D803" s="8"/>
      <c r="E803" s="9"/>
      <c r="F803" s="15"/>
      <c r="G803" s="114"/>
      <c r="I803" s="18"/>
      <c r="J803" s="6"/>
      <c r="K803" s="12"/>
    </row>
    <row r="804" spans="1:11" s="5" customFormat="1" ht="16" x14ac:dyDescent="0.2">
      <c r="A804" s="17"/>
      <c r="B804" s="16"/>
      <c r="C804" s="7"/>
      <c r="D804" s="8"/>
      <c r="E804" s="9"/>
      <c r="F804" s="15"/>
      <c r="G804" s="114"/>
      <c r="I804" s="18"/>
      <c r="J804" s="6"/>
      <c r="K804" s="12"/>
    </row>
    <row r="805" spans="1:11" s="5" customFormat="1" ht="16" x14ac:dyDescent="0.2">
      <c r="A805" s="17"/>
      <c r="B805" s="16"/>
      <c r="C805" s="7"/>
      <c r="D805" s="8"/>
      <c r="E805" s="9"/>
      <c r="F805" s="15"/>
      <c r="G805" s="114"/>
      <c r="I805" s="18"/>
      <c r="J805" s="6"/>
      <c r="K805" s="12"/>
    </row>
    <row r="806" spans="1:11" s="5" customFormat="1" ht="16" x14ac:dyDescent="0.2">
      <c r="A806" s="17"/>
      <c r="B806" s="16"/>
      <c r="C806" s="7"/>
      <c r="D806" s="8"/>
      <c r="E806" s="9"/>
      <c r="F806" s="15"/>
      <c r="G806" s="114"/>
      <c r="I806" s="18"/>
      <c r="J806" s="6"/>
      <c r="K806" s="12"/>
    </row>
    <row r="807" spans="1:11" s="5" customFormat="1" ht="16" x14ac:dyDescent="0.2">
      <c r="A807" s="17"/>
      <c r="B807" s="16"/>
      <c r="C807" s="7"/>
      <c r="D807" s="8"/>
      <c r="E807" s="9"/>
      <c r="F807" s="15"/>
      <c r="G807" s="114"/>
      <c r="I807" s="18"/>
      <c r="J807" s="6"/>
      <c r="K807" s="12"/>
    </row>
    <row r="808" spans="1:11" s="5" customFormat="1" ht="16" x14ac:dyDescent="0.2">
      <c r="A808" s="17"/>
      <c r="B808" s="16"/>
      <c r="C808" s="7"/>
      <c r="D808" s="8"/>
      <c r="E808" s="9"/>
      <c r="F808" s="15"/>
      <c r="G808" s="114"/>
      <c r="I808" s="18"/>
      <c r="J808" s="6"/>
      <c r="K808" s="12"/>
    </row>
    <row r="809" spans="1:11" s="5" customFormat="1" ht="16" x14ac:dyDescent="0.2">
      <c r="A809" s="17"/>
      <c r="B809" s="16"/>
      <c r="C809" s="7"/>
      <c r="D809" s="8"/>
      <c r="E809" s="9"/>
      <c r="F809" s="15"/>
      <c r="G809" s="114"/>
      <c r="I809" s="18"/>
      <c r="J809" s="6"/>
      <c r="K809" s="12"/>
    </row>
    <row r="810" spans="1:11" s="5" customFormat="1" ht="16" x14ac:dyDescent="0.2">
      <c r="A810" s="17"/>
      <c r="B810" s="16"/>
      <c r="C810" s="7"/>
      <c r="D810" s="8"/>
      <c r="E810" s="9"/>
      <c r="F810" s="15"/>
      <c r="G810" s="114"/>
      <c r="I810" s="18"/>
      <c r="J810" s="6"/>
      <c r="K810" s="12"/>
    </row>
    <row r="811" spans="1:11" s="5" customFormat="1" ht="16" x14ac:dyDescent="0.2">
      <c r="A811" s="17"/>
      <c r="B811" s="87"/>
      <c r="C811" s="7"/>
      <c r="D811" s="8"/>
      <c r="E811" s="9"/>
      <c r="F811" s="88"/>
      <c r="G811" s="114"/>
      <c r="I811" s="18"/>
      <c r="J811" s="6"/>
      <c r="K811" s="12"/>
    </row>
    <row r="812" spans="1:11" s="5" customFormat="1" ht="16" x14ac:dyDescent="0.2">
      <c r="A812" s="17"/>
      <c r="B812" s="87"/>
      <c r="C812" s="7"/>
      <c r="D812" s="8"/>
      <c r="E812" s="9"/>
      <c r="F812" s="88"/>
      <c r="G812" s="114"/>
      <c r="I812" s="18"/>
      <c r="J812" s="6"/>
      <c r="K812" s="12"/>
    </row>
    <row r="813" spans="1:11" s="5" customFormat="1" ht="16" x14ac:dyDescent="0.2">
      <c r="A813" s="17"/>
      <c r="B813" s="87"/>
      <c r="C813" s="7"/>
      <c r="D813" s="8"/>
      <c r="E813" s="9"/>
      <c r="F813" s="88"/>
      <c r="G813" s="114"/>
      <c r="I813" s="18"/>
      <c r="J813" s="6"/>
      <c r="K813" s="12"/>
    </row>
    <row r="814" spans="1:11" s="5" customFormat="1" ht="16" x14ac:dyDescent="0.2">
      <c r="A814" s="17"/>
      <c r="B814" s="87"/>
      <c r="C814" s="7"/>
      <c r="D814" s="8"/>
      <c r="E814" s="9"/>
      <c r="F814" s="88"/>
      <c r="G814" s="114"/>
      <c r="I814" s="18"/>
      <c r="J814" s="6"/>
      <c r="K814" s="12"/>
    </row>
    <row r="815" spans="1:11" s="5" customFormat="1" ht="16" x14ac:dyDescent="0.2">
      <c r="A815" s="17"/>
      <c r="B815" s="87"/>
      <c r="C815" s="7"/>
      <c r="D815" s="8"/>
      <c r="E815" s="9"/>
      <c r="F815" s="88"/>
      <c r="G815" s="114"/>
      <c r="I815" s="18"/>
      <c r="J815" s="6"/>
      <c r="K815" s="12"/>
    </row>
    <row r="816" spans="1:11" s="5" customFormat="1" ht="16" x14ac:dyDescent="0.2">
      <c r="A816" s="17"/>
      <c r="B816" s="87"/>
      <c r="C816" s="7"/>
      <c r="D816" s="8"/>
      <c r="E816" s="9"/>
      <c r="F816" s="88"/>
      <c r="G816" s="114"/>
      <c r="I816" s="18"/>
      <c r="J816" s="6"/>
      <c r="K816" s="12"/>
    </row>
    <row r="817" spans="1:11" s="5" customFormat="1" ht="16" x14ac:dyDescent="0.2">
      <c r="A817" s="17"/>
      <c r="B817" s="16"/>
      <c r="C817" s="7"/>
      <c r="D817" s="8"/>
      <c r="E817" s="9"/>
      <c r="F817" s="88"/>
      <c r="G817" s="114"/>
      <c r="I817" s="18"/>
      <c r="J817" s="6"/>
      <c r="K817" s="12"/>
    </row>
    <row r="818" spans="1:11" s="5" customFormat="1" ht="16" x14ac:dyDescent="0.2">
      <c r="A818" s="17"/>
      <c r="B818" s="16"/>
      <c r="C818" s="7"/>
      <c r="D818" s="8"/>
      <c r="E818" s="9"/>
      <c r="F818" s="15"/>
      <c r="G818" s="114"/>
      <c r="I818" s="18"/>
      <c r="J818" s="6"/>
      <c r="K818" s="12"/>
    </row>
    <row r="819" spans="1:11" s="5" customFormat="1" ht="16" x14ac:dyDescent="0.2">
      <c r="A819" s="17"/>
      <c r="B819" s="16"/>
      <c r="C819" s="7"/>
      <c r="D819" s="8"/>
      <c r="E819" s="9"/>
      <c r="F819" s="15"/>
      <c r="G819" s="114"/>
      <c r="I819" s="18"/>
      <c r="J819" s="6"/>
      <c r="K819" s="12"/>
    </row>
    <row r="820" spans="1:11" s="5" customFormat="1" ht="16" x14ac:dyDescent="0.2">
      <c r="A820" s="17"/>
      <c r="B820" s="16"/>
      <c r="C820" s="7"/>
      <c r="D820" s="8"/>
      <c r="E820" s="9"/>
      <c r="F820" s="15"/>
      <c r="G820" s="114"/>
      <c r="I820" s="18"/>
      <c r="J820" s="6"/>
      <c r="K820" s="12"/>
    </row>
    <row r="821" spans="1:11" s="5" customFormat="1" ht="16" x14ac:dyDescent="0.2">
      <c r="A821" s="17"/>
      <c r="B821" s="16"/>
      <c r="C821" s="7"/>
      <c r="D821" s="8"/>
      <c r="E821" s="9"/>
      <c r="F821" s="15"/>
      <c r="G821" s="114"/>
      <c r="I821" s="18"/>
      <c r="J821" s="6"/>
      <c r="K821" s="12"/>
    </row>
    <row r="822" spans="1:11" s="5" customFormat="1" ht="16" x14ac:dyDescent="0.2">
      <c r="A822" s="17"/>
      <c r="B822" s="16"/>
      <c r="C822" s="7"/>
      <c r="D822" s="8"/>
      <c r="E822" s="9"/>
      <c r="F822" s="15"/>
      <c r="G822" s="114"/>
      <c r="I822" s="18"/>
      <c r="J822" s="6"/>
      <c r="K822" s="12"/>
    </row>
    <row r="823" spans="1:11" s="5" customFormat="1" ht="16" x14ac:dyDescent="0.2">
      <c r="A823" s="17"/>
      <c r="B823" s="16"/>
      <c r="C823" s="7"/>
      <c r="D823" s="8"/>
      <c r="E823" s="9"/>
      <c r="F823" s="15"/>
      <c r="G823" s="114"/>
      <c r="I823" s="18"/>
      <c r="J823" s="6"/>
      <c r="K823" s="12"/>
    </row>
    <row r="824" spans="1:11" s="5" customFormat="1" ht="16" x14ac:dyDescent="0.2">
      <c r="A824" s="17"/>
      <c r="B824" s="16"/>
      <c r="C824" s="7"/>
      <c r="D824" s="8"/>
      <c r="E824" s="9"/>
      <c r="F824" s="15"/>
      <c r="G824" s="114"/>
      <c r="I824" s="18"/>
      <c r="J824" s="6"/>
      <c r="K824" s="12"/>
    </row>
    <row r="825" spans="1:11" s="5" customFormat="1" ht="16" x14ac:dyDescent="0.2">
      <c r="A825" s="17"/>
      <c r="B825" s="16"/>
      <c r="C825" s="7"/>
      <c r="D825" s="8"/>
      <c r="E825" s="9"/>
      <c r="F825" s="15"/>
      <c r="G825" s="114"/>
      <c r="I825" s="18"/>
      <c r="J825" s="6"/>
      <c r="K825" s="12"/>
    </row>
    <row r="826" spans="1:11" s="5" customFormat="1" ht="16" x14ac:dyDescent="0.2">
      <c r="A826" s="17"/>
      <c r="B826" s="16"/>
      <c r="C826" s="7"/>
      <c r="D826" s="8"/>
      <c r="E826" s="9"/>
      <c r="F826" s="15"/>
      <c r="G826" s="114"/>
      <c r="I826" s="18"/>
      <c r="J826" s="6"/>
      <c r="K826" s="12"/>
    </row>
    <row r="827" spans="1:11" s="5" customFormat="1" ht="16" x14ac:dyDescent="0.2">
      <c r="A827" s="17"/>
      <c r="B827" s="16"/>
      <c r="C827" s="7"/>
      <c r="D827" s="8"/>
      <c r="E827" s="9"/>
      <c r="F827" s="15"/>
      <c r="G827" s="114"/>
      <c r="I827" s="18"/>
      <c r="J827" s="6"/>
      <c r="K827" s="12"/>
    </row>
    <row r="828" spans="1:11" s="5" customFormat="1" ht="16" x14ac:dyDescent="0.2">
      <c r="A828" s="17"/>
      <c r="B828" s="16"/>
      <c r="C828" s="7"/>
      <c r="D828" s="8"/>
      <c r="E828" s="9"/>
      <c r="F828" s="15"/>
      <c r="G828" s="114"/>
      <c r="I828" s="18"/>
      <c r="J828" s="6"/>
      <c r="K828" s="12"/>
    </row>
    <row r="829" spans="1:11" s="5" customFormat="1" ht="16" x14ac:dyDescent="0.2">
      <c r="A829" s="17"/>
      <c r="B829" s="16"/>
      <c r="C829" s="7"/>
      <c r="D829" s="8"/>
      <c r="E829" s="9"/>
      <c r="F829" s="15"/>
      <c r="G829" s="114"/>
      <c r="I829" s="18"/>
      <c r="J829" s="6"/>
      <c r="K829" s="12"/>
    </row>
    <row r="830" spans="1:11" s="5" customFormat="1" ht="16" x14ac:dyDescent="0.2">
      <c r="A830" s="17"/>
      <c r="B830" s="16"/>
      <c r="C830" s="7"/>
      <c r="D830" s="8"/>
      <c r="E830" s="9"/>
      <c r="F830" s="15"/>
      <c r="G830" s="114"/>
      <c r="I830" s="18"/>
      <c r="J830" s="6"/>
      <c r="K830" s="12"/>
    </row>
    <row r="831" spans="1:11" s="5" customFormat="1" ht="16" x14ac:dyDescent="0.2">
      <c r="A831" s="17"/>
      <c r="B831" s="16"/>
      <c r="C831" s="7"/>
      <c r="D831" s="8"/>
      <c r="E831" s="9"/>
      <c r="F831" s="15"/>
      <c r="G831" s="114"/>
      <c r="I831" s="18"/>
      <c r="J831" s="6"/>
      <c r="K831" s="12"/>
    </row>
    <row r="832" spans="1:11" s="5" customFormat="1" ht="16" x14ac:dyDescent="0.2">
      <c r="A832" s="17"/>
      <c r="B832" s="16"/>
      <c r="C832" s="7"/>
      <c r="D832" s="8"/>
      <c r="E832" s="9"/>
      <c r="F832" s="15"/>
      <c r="G832" s="114"/>
      <c r="I832" s="18"/>
      <c r="J832" s="6"/>
      <c r="K832" s="12"/>
    </row>
    <row r="833" spans="1:11" s="5" customFormat="1" ht="16" x14ac:dyDescent="0.2">
      <c r="A833" s="17"/>
      <c r="B833" s="16"/>
      <c r="C833" s="7"/>
      <c r="D833" s="8"/>
      <c r="E833" s="9"/>
      <c r="F833" s="15"/>
      <c r="G833" s="114"/>
      <c r="I833" s="18"/>
      <c r="J833" s="6"/>
      <c r="K833" s="12"/>
    </row>
    <row r="834" spans="1:11" s="5" customFormat="1" ht="16" x14ac:dyDescent="0.2">
      <c r="A834" s="17"/>
      <c r="B834" s="16"/>
      <c r="C834" s="7"/>
      <c r="D834" s="8"/>
      <c r="E834" s="9"/>
      <c r="F834" s="15"/>
      <c r="G834" s="114"/>
      <c r="I834" s="18"/>
      <c r="J834" s="6"/>
      <c r="K834" s="12"/>
    </row>
    <row r="835" spans="1:11" s="5" customFormat="1" ht="16" x14ac:dyDescent="0.2">
      <c r="A835" s="17"/>
      <c r="B835" s="16"/>
      <c r="C835" s="7"/>
      <c r="D835" s="8"/>
      <c r="E835" s="9"/>
      <c r="F835" s="15"/>
      <c r="G835" s="114"/>
      <c r="I835" s="18"/>
      <c r="J835" s="6"/>
      <c r="K835" s="12"/>
    </row>
    <row r="836" spans="1:11" s="5" customFormat="1" ht="16" x14ac:dyDescent="0.2">
      <c r="A836" s="17"/>
      <c r="B836" s="16"/>
      <c r="C836" s="7"/>
      <c r="D836" s="8"/>
      <c r="E836" s="9"/>
      <c r="F836" s="15"/>
      <c r="G836" s="114"/>
      <c r="I836" s="18"/>
      <c r="J836" s="6"/>
      <c r="K836" s="12"/>
    </row>
    <row r="837" spans="1:11" s="5" customFormat="1" ht="16" x14ac:dyDescent="0.2">
      <c r="A837" s="17"/>
      <c r="B837" s="16"/>
      <c r="C837" s="7"/>
      <c r="D837" s="8"/>
      <c r="E837" s="9"/>
      <c r="F837" s="15"/>
      <c r="G837" s="114"/>
      <c r="I837" s="18"/>
      <c r="J837" s="6"/>
      <c r="K837" s="12"/>
    </row>
    <row r="838" spans="1:11" s="5" customFormat="1" ht="16" x14ac:dyDescent="0.2">
      <c r="A838" s="17"/>
      <c r="B838" s="16"/>
      <c r="C838" s="7"/>
      <c r="D838" s="8"/>
      <c r="E838" s="9"/>
      <c r="F838" s="15"/>
      <c r="G838" s="114"/>
      <c r="I838" s="18"/>
      <c r="J838" s="6"/>
      <c r="K838" s="12"/>
    </row>
    <row r="839" spans="1:11" s="5" customFormat="1" ht="16" x14ac:dyDescent="0.2">
      <c r="A839" s="17"/>
      <c r="B839" s="16"/>
      <c r="C839" s="7"/>
      <c r="D839" s="8"/>
      <c r="E839" s="9"/>
      <c r="F839" s="15"/>
      <c r="G839" s="114"/>
      <c r="I839" s="18"/>
      <c r="J839" s="6"/>
      <c r="K839" s="12"/>
    </row>
    <row r="840" spans="1:11" s="5" customFormat="1" ht="16" x14ac:dyDescent="0.2">
      <c r="A840" s="17"/>
      <c r="B840" s="16"/>
      <c r="C840" s="7"/>
      <c r="D840" s="8"/>
      <c r="E840" s="9"/>
      <c r="F840" s="15"/>
      <c r="G840" s="114"/>
      <c r="I840" s="18"/>
      <c r="J840" s="6"/>
      <c r="K840" s="12"/>
    </row>
    <row r="841" spans="1:11" s="5" customFormat="1" ht="16" x14ac:dyDescent="0.2">
      <c r="A841" s="17"/>
      <c r="B841" s="16"/>
      <c r="C841" s="7"/>
      <c r="D841" s="8"/>
      <c r="E841" s="9"/>
      <c r="F841" s="15"/>
      <c r="G841" s="114"/>
      <c r="I841" s="18"/>
      <c r="J841" s="6"/>
      <c r="K841" s="12"/>
    </row>
    <row r="842" spans="1:11" s="5" customFormat="1" ht="16" x14ac:dyDescent="0.2">
      <c r="A842" s="17"/>
      <c r="B842" s="16"/>
      <c r="C842" s="7"/>
      <c r="D842" s="8"/>
      <c r="E842" s="9"/>
      <c r="F842" s="15"/>
      <c r="G842" s="114"/>
      <c r="I842" s="18"/>
      <c r="J842" s="6"/>
      <c r="K842" s="12"/>
    </row>
    <row r="843" spans="1:11" s="5" customFormat="1" ht="16" x14ac:dyDescent="0.2">
      <c r="A843" s="17"/>
      <c r="B843" s="16"/>
      <c r="C843" s="7"/>
      <c r="D843" s="8"/>
      <c r="E843" s="9"/>
      <c r="F843" s="15"/>
      <c r="G843" s="114"/>
      <c r="I843" s="18"/>
      <c r="J843" s="6"/>
      <c r="K843" s="12"/>
    </row>
    <row r="844" spans="1:11" s="5" customFormat="1" ht="16" x14ac:dyDescent="0.2">
      <c r="A844" s="17"/>
      <c r="B844" s="16"/>
      <c r="C844" s="7"/>
      <c r="D844" s="8"/>
      <c r="E844" s="9"/>
      <c r="F844" s="15"/>
      <c r="G844" s="114"/>
      <c r="I844" s="18"/>
      <c r="J844" s="6"/>
      <c r="K844" s="12"/>
    </row>
    <row r="845" spans="1:11" s="5" customFormat="1" ht="16" x14ac:dyDescent="0.2">
      <c r="A845" s="17"/>
      <c r="B845" s="16"/>
      <c r="C845" s="7"/>
      <c r="D845" s="8"/>
      <c r="E845" s="9"/>
      <c r="F845" s="15"/>
      <c r="G845" s="114"/>
      <c r="I845" s="18"/>
      <c r="J845" s="6"/>
      <c r="K845" s="12"/>
    </row>
    <row r="846" spans="1:11" s="5" customFormat="1" ht="16" x14ac:dyDescent="0.2">
      <c r="A846" s="17"/>
      <c r="B846" s="16"/>
      <c r="C846" s="7"/>
      <c r="D846" s="8"/>
      <c r="E846" s="9"/>
      <c r="F846" s="15"/>
      <c r="G846" s="114"/>
      <c r="I846" s="18"/>
      <c r="J846" s="6"/>
      <c r="K846" s="12"/>
    </row>
    <row r="847" spans="1:11" s="5" customFormat="1" ht="16" x14ac:dyDescent="0.2">
      <c r="A847" s="17"/>
      <c r="B847" s="16"/>
      <c r="C847" s="7"/>
      <c r="D847" s="8"/>
      <c r="E847" s="9"/>
      <c r="F847" s="15"/>
      <c r="G847" s="114"/>
      <c r="I847" s="18"/>
      <c r="J847" s="6"/>
      <c r="K847" s="12"/>
    </row>
    <row r="848" spans="1:11" s="5" customFormat="1" ht="16" x14ac:dyDescent="0.2">
      <c r="A848" s="17"/>
      <c r="B848" s="16"/>
      <c r="C848" s="7"/>
      <c r="D848" s="8"/>
      <c r="E848" s="9"/>
      <c r="F848" s="15"/>
      <c r="G848" s="114"/>
      <c r="I848" s="18"/>
      <c r="J848" s="6"/>
      <c r="K848" s="12"/>
    </row>
    <row r="849" spans="1:11" s="5" customFormat="1" ht="16" x14ac:dyDescent="0.2">
      <c r="A849" s="17"/>
      <c r="B849" s="16"/>
      <c r="C849" s="7"/>
      <c r="D849" s="8"/>
      <c r="E849" s="9"/>
      <c r="F849" s="15"/>
      <c r="G849" s="114"/>
      <c r="I849" s="18"/>
      <c r="J849" s="6"/>
      <c r="K849" s="12"/>
    </row>
    <row r="850" spans="1:11" s="5" customFormat="1" ht="16" x14ac:dyDescent="0.2">
      <c r="A850" s="17"/>
      <c r="B850" s="16"/>
      <c r="C850" s="7"/>
      <c r="D850" s="8"/>
      <c r="E850" s="9"/>
      <c r="F850" s="15"/>
      <c r="G850" s="114"/>
      <c r="I850" s="18"/>
      <c r="J850" s="6"/>
      <c r="K850" s="12"/>
    </row>
    <row r="851" spans="1:11" s="5" customFormat="1" ht="16" x14ac:dyDescent="0.2">
      <c r="A851" s="17"/>
      <c r="B851" s="16"/>
      <c r="C851" s="7"/>
      <c r="D851" s="8"/>
      <c r="E851" s="9"/>
      <c r="F851" s="15"/>
      <c r="G851" s="114"/>
      <c r="I851" s="18"/>
      <c r="J851" s="6"/>
      <c r="K851" s="12"/>
    </row>
    <row r="852" spans="1:11" s="5" customFormat="1" ht="16" x14ac:dyDescent="0.2">
      <c r="A852" s="17"/>
      <c r="B852" s="16"/>
      <c r="C852" s="7"/>
      <c r="D852" s="8"/>
      <c r="E852" s="9"/>
      <c r="F852" s="15"/>
      <c r="G852" s="114"/>
      <c r="I852" s="18"/>
      <c r="J852" s="6"/>
      <c r="K852" s="12"/>
    </row>
    <row r="853" spans="1:11" s="5" customFormat="1" ht="16" x14ac:dyDescent="0.2">
      <c r="A853" s="17"/>
      <c r="B853" s="16"/>
      <c r="C853" s="7"/>
      <c r="D853" s="8"/>
      <c r="E853" s="9"/>
      <c r="F853" s="15"/>
      <c r="G853" s="114"/>
      <c r="I853" s="18"/>
      <c r="J853" s="6"/>
      <c r="K853" s="12"/>
    </row>
    <row r="854" spans="1:11" s="5" customFormat="1" ht="16" x14ac:dyDescent="0.2">
      <c r="A854" s="17"/>
      <c r="B854" s="16"/>
      <c r="C854" s="7"/>
      <c r="D854" s="8"/>
      <c r="E854" s="9"/>
      <c r="F854" s="15"/>
      <c r="G854" s="114"/>
      <c r="I854" s="18"/>
      <c r="J854" s="6"/>
      <c r="K854" s="12"/>
    </row>
    <row r="855" spans="1:11" s="5" customFormat="1" ht="16" x14ac:dyDescent="0.2">
      <c r="A855" s="17"/>
      <c r="B855" s="16"/>
      <c r="C855" s="7"/>
      <c r="D855" s="8"/>
      <c r="E855" s="9"/>
      <c r="F855" s="15"/>
      <c r="G855" s="114"/>
      <c r="I855" s="18"/>
      <c r="J855" s="6"/>
      <c r="K855" s="12"/>
    </row>
    <row r="856" spans="1:11" s="5" customFormat="1" ht="16" x14ac:dyDescent="0.2">
      <c r="A856" s="17"/>
      <c r="B856" s="16"/>
      <c r="C856" s="7"/>
      <c r="D856" s="8"/>
      <c r="E856" s="9"/>
      <c r="F856" s="15"/>
      <c r="G856" s="114"/>
      <c r="I856" s="18"/>
      <c r="J856" s="6"/>
      <c r="K856" s="12"/>
    </row>
    <row r="857" spans="1:11" s="5" customFormat="1" ht="16" x14ac:dyDescent="0.2">
      <c r="A857" s="17"/>
      <c r="B857" s="16"/>
      <c r="C857" s="7"/>
      <c r="D857" s="8"/>
      <c r="E857" s="9"/>
      <c r="F857" s="15"/>
      <c r="G857" s="114"/>
      <c r="I857" s="18"/>
      <c r="J857" s="6"/>
      <c r="K857" s="12"/>
    </row>
    <row r="858" spans="1:11" s="5" customFormat="1" ht="16" x14ac:dyDescent="0.2">
      <c r="A858" s="17"/>
      <c r="B858" s="16"/>
      <c r="C858" s="7"/>
      <c r="D858" s="8"/>
      <c r="E858" s="9"/>
      <c r="F858" s="15"/>
      <c r="G858" s="114"/>
      <c r="I858" s="18"/>
      <c r="J858" s="6"/>
      <c r="K858" s="12"/>
    </row>
    <row r="859" spans="1:11" s="5" customFormat="1" ht="16" x14ac:dyDescent="0.2">
      <c r="A859" s="17"/>
      <c r="B859" s="16"/>
      <c r="C859" s="7"/>
      <c r="D859" s="8"/>
      <c r="E859" s="9"/>
      <c r="F859" s="15"/>
      <c r="G859" s="114"/>
      <c r="I859" s="18"/>
      <c r="J859" s="6"/>
      <c r="K859" s="12"/>
    </row>
    <row r="860" spans="1:11" s="5" customFormat="1" ht="16" x14ac:dyDescent="0.2">
      <c r="A860" s="17"/>
      <c r="B860" s="16"/>
      <c r="C860" s="7"/>
      <c r="D860" s="8"/>
      <c r="E860" s="9"/>
      <c r="F860" s="15"/>
      <c r="G860" s="114"/>
      <c r="I860" s="18"/>
      <c r="J860" s="6"/>
      <c r="K860" s="12"/>
    </row>
    <row r="861" spans="1:11" s="5" customFormat="1" ht="16" x14ac:dyDescent="0.2">
      <c r="A861" s="17"/>
      <c r="B861" s="16"/>
      <c r="C861" s="7"/>
      <c r="D861" s="8"/>
      <c r="E861" s="9"/>
      <c r="F861" s="15"/>
      <c r="G861" s="114"/>
      <c r="I861" s="18"/>
      <c r="J861" s="6"/>
      <c r="K861" s="12"/>
    </row>
  </sheetData>
  <phoneticPr fontId="9" type="noConversion"/>
  <conditionalFormatting sqref="B4 B6:B25">
    <cfRule type="duplicateValues" dxfId="394" priority="11"/>
    <cfRule type="duplicateValues" dxfId="393" priority="12"/>
  </conditionalFormatting>
  <conditionalFormatting sqref="B5">
    <cfRule type="duplicateValues" dxfId="392" priority="5"/>
    <cfRule type="duplicateValues" dxfId="391" priority="6"/>
  </conditionalFormatting>
  <conditionalFormatting sqref="B26:B56 B59">
    <cfRule type="duplicateValues" dxfId="390" priority="8"/>
    <cfRule type="duplicateValues" dxfId="389" priority="7"/>
  </conditionalFormatting>
  <conditionalFormatting sqref="B57:B58 B60:B474">
    <cfRule type="duplicateValues" dxfId="388" priority="1677"/>
    <cfRule type="duplicateValues" dxfId="387" priority="1678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"/>
  <sheetViews>
    <sheetView workbookViewId="0">
      <selection activeCell="E18" sqref="E1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3:T724"/>
  <sheetViews>
    <sheetView topLeftCell="A19" workbookViewId="0">
      <selection activeCell="N35" sqref="N35"/>
    </sheetView>
  </sheetViews>
  <sheetFormatPr baseColWidth="10" defaultColWidth="8.83203125" defaultRowHeight="15" x14ac:dyDescent="0.2"/>
  <cols>
    <col min="1" max="1" width="5.33203125" customWidth="1"/>
    <col min="2" max="2" width="22.5" bestFit="1" customWidth="1"/>
    <col min="3" max="3" width="18.83203125" customWidth="1"/>
    <col min="4" max="4" width="19.1640625" hidden="1" customWidth="1"/>
    <col min="5" max="5" width="20.5" hidden="1" customWidth="1"/>
    <col min="6" max="6" width="14.6640625" hidden="1" customWidth="1"/>
    <col min="7" max="7" width="14.33203125" hidden="1" customWidth="1"/>
    <col min="8" max="8" width="19.5" hidden="1" customWidth="1"/>
    <col min="9" max="9" width="51.6640625" hidden="1" customWidth="1"/>
    <col min="10" max="11" width="17.5" hidden="1" customWidth="1"/>
    <col min="12" max="12" width="20.5" hidden="1" customWidth="1"/>
    <col min="13" max="16" width="19.5" customWidth="1"/>
    <col min="17" max="17" width="57.83203125" customWidth="1"/>
    <col min="18" max="18" width="14.33203125" bestFit="1" customWidth="1"/>
    <col min="19" max="20" width="9.5" bestFit="1" customWidth="1"/>
  </cols>
  <sheetData>
    <row r="3" spans="1:20" s="5" customFormat="1" ht="49.5" customHeigh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3" t="s">
        <v>10</v>
      </c>
      <c r="L3" s="4" t="s">
        <v>11</v>
      </c>
      <c r="M3" s="30" t="s">
        <v>651</v>
      </c>
      <c r="N3" s="30" t="s">
        <v>9</v>
      </c>
      <c r="O3" s="30" t="s">
        <v>813</v>
      </c>
      <c r="P3" s="30" t="s">
        <v>88</v>
      </c>
      <c r="Q3" s="30" t="s">
        <v>91</v>
      </c>
      <c r="R3" s="30" t="s">
        <v>557</v>
      </c>
      <c r="S3" s="30" t="s">
        <v>90</v>
      </c>
      <c r="T3" s="30" t="s">
        <v>92</v>
      </c>
    </row>
    <row r="4" spans="1:20" s="14" customFormat="1" ht="17" x14ac:dyDescent="0.2">
      <c r="A4" s="20">
        <v>1</v>
      </c>
      <c r="B4" s="25" t="s">
        <v>16</v>
      </c>
      <c r="C4" s="26" t="s">
        <v>17</v>
      </c>
      <c r="D4" s="8">
        <v>757</v>
      </c>
      <c r="E4" s="9">
        <v>1602</v>
      </c>
      <c r="F4" s="10">
        <v>6048</v>
      </c>
      <c r="G4" s="14" t="s">
        <v>18</v>
      </c>
      <c r="H4" s="11">
        <v>47058953363</v>
      </c>
      <c r="I4" s="12" t="s">
        <v>19</v>
      </c>
      <c r="J4" s="12" t="s">
        <v>20</v>
      </c>
      <c r="K4" s="13" t="s">
        <v>13</v>
      </c>
      <c r="L4" s="14" t="s">
        <v>22</v>
      </c>
      <c r="M4" s="11">
        <v>47058953363</v>
      </c>
      <c r="N4" s="11">
        <v>47058953363</v>
      </c>
      <c r="O4" s="11">
        <v>47058953363</v>
      </c>
      <c r="P4" s="11">
        <v>47058953363</v>
      </c>
      <c r="Q4" s="11">
        <v>47058953363</v>
      </c>
      <c r="R4" s="11"/>
      <c r="S4" s="11"/>
      <c r="T4" s="11"/>
    </row>
    <row r="5" spans="1:20" s="5" customFormat="1" ht="17" x14ac:dyDescent="0.2">
      <c r="A5" s="17"/>
      <c r="B5" s="16"/>
      <c r="C5" s="27" t="s">
        <v>31</v>
      </c>
      <c r="D5" s="8"/>
      <c r="E5" s="9"/>
      <c r="F5" s="15"/>
      <c r="H5" s="18"/>
      <c r="I5" s="6"/>
      <c r="J5" s="12"/>
      <c r="K5" s="13"/>
      <c r="M5" s="70" t="s">
        <v>652</v>
      </c>
      <c r="N5" s="76">
        <v>2022</v>
      </c>
      <c r="O5" s="82">
        <v>44582</v>
      </c>
      <c r="P5" s="18"/>
      <c r="Q5" s="18" t="str">
        <f>VLOOKUP(C5,[1]Tokhai01_TKSDDPNN!$D$15:$CO$77,90,0)</f>
        <v>1338100-Từ đầu đến cuối</v>
      </c>
      <c r="R5" s="18" t="str">
        <f>VLOOKUP(C5,[1]Tokhai01_TKSDDPNN!$BK$15:$CQ$77,33,0)</f>
        <v>VT100-Vị trí 1</v>
      </c>
      <c r="S5" s="18">
        <f>VLOOKUP(C5,[1]Tokhai01_TKSDDPNN!$BK$15:$CK$183,27,0)</f>
        <v>90</v>
      </c>
      <c r="T5" s="18">
        <f>VLOOKUP(C5,[1]Tokhai01_TKSDDPNN!$BK$15:$CL$77,28,0)</f>
        <v>150</v>
      </c>
    </row>
    <row r="6" spans="1:20" s="5" customFormat="1" ht="17" x14ac:dyDescent="0.2">
      <c r="A6" s="17"/>
      <c r="B6" s="16"/>
      <c r="C6" s="27" t="s">
        <v>32</v>
      </c>
      <c r="D6" s="8"/>
      <c r="E6" s="9"/>
      <c r="F6" s="15"/>
      <c r="H6" s="18"/>
      <c r="I6" s="6"/>
      <c r="J6" s="12"/>
      <c r="K6" s="13"/>
      <c r="M6" s="70" t="s">
        <v>653</v>
      </c>
      <c r="N6" s="76">
        <v>2019</v>
      </c>
      <c r="O6" s="82">
        <v>43462</v>
      </c>
      <c r="P6" s="18"/>
      <c r="Q6" s="18" t="str">
        <f>VLOOKUP(C6,[1]Tokhai01_TKSDDPNN!$D$15:$CO$77,90,0)</f>
        <v>1109100-Từ đầu đến cuối</v>
      </c>
      <c r="R6" s="18" t="str">
        <f>VLOOKUP(C6,[1]Tokhai01_TKSDDPNN!$BK$15:$CQ$77,33,0)</f>
        <v>VT100-Vị trí 1</v>
      </c>
      <c r="S6" s="18">
        <f>VLOOKUP(C6,[1]Tokhai01_TKSDDPNN!$BK$15:$CK$183,27,0)</f>
        <v>114</v>
      </c>
      <c r="T6" s="18">
        <f>VLOOKUP(C6,[1]Tokhai01_TKSDDPNN!$BK$15:$CL$77,28,0)</f>
        <v>150</v>
      </c>
    </row>
    <row r="7" spans="1:20" s="5" customFormat="1" ht="17" x14ac:dyDescent="0.2">
      <c r="A7" s="17"/>
      <c r="B7" s="16"/>
      <c r="C7" s="27" t="s">
        <v>33</v>
      </c>
      <c r="D7" s="8"/>
      <c r="E7" s="9"/>
      <c r="F7" s="15"/>
      <c r="H7" s="18"/>
      <c r="I7" s="6"/>
      <c r="J7" s="12"/>
      <c r="K7" s="13"/>
      <c r="M7" s="70" t="s">
        <v>654</v>
      </c>
      <c r="N7" s="76">
        <v>2021</v>
      </c>
      <c r="O7" s="82">
        <v>44120</v>
      </c>
      <c r="P7" s="18"/>
      <c r="Q7" s="18" t="str">
        <f>VLOOKUP(C7,[1]Tokhai01_TKSDDPNN!$D$15:$CO$77,90,0)</f>
        <v>1060100-Từ đầu đến cuối</v>
      </c>
      <c r="R7" s="18" t="str">
        <f>VLOOKUP(C7,[1]Tokhai01_TKSDDPNN!$BK$15:$CQ$77,33,0)</f>
        <v>VT100-Vị trí 1</v>
      </c>
      <c r="S7" s="18">
        <f>VLOOKUP(C7,[1]Tokhai01_TKSDDPNN!$BK$15:$CK$183,27,0)</f>
        <v>90</v>
      </c>
      <c r="T7" s="18">
        <f>VLOOKUP(C7,[1]Tokhai01_TKSDDPNN!$BK$15:$CL$77,28,0)</f>
        <v>150</v>
      </c>
    </row>
    <row r="8" spans="1:20" s="5" customFormat="1" ht="17" x14ac:dyDescent="0.2">
      <c r="A8" s="17"/>
      <c r="B8" s="16"/>
      <c r="C8" s="27" t="s">
        <v>34</v>
      </c>
      <c r="D8" s="8"/>
      <c r="E8" s="9"/>
      <c r="F8" s="15"/>
      <c r="H8" s="18"/>
      <c r="I8" s="6"/>
      <c r="J8" s="12"/>
      <c r="K8" s="13"/>
      <c r="M8" s="70" t="s">
        <v>655</v>
      </c>
      <c r="N8" s="76">
        <v>2019</v>
      </c>
      <c r="O8" s="82">
        <v>43234</v>
      </c>
      <c r="P8" s="18"/>
      <c r="Q8" s="18" t="str">
        <f>VLOOKUP(C8,[1]Tokhai01_TKSDDPNN!$D$15:$CO$77,90,0)</f>
        <v>1449100-Từ đầu đến cuối</v>
      </c>
      <c r="R8" s="18" t="str">
        <f>VLOOKUP(C8,[1]Tokhai01_TKSDDPNN!$BK$15:$CQ$77,33,0)</f>
        <v>VT100-Vị trí 1</v>
      </c>
      <c r="S8" s="18">
        <f>VLOOKUP(C8,[1]Tokhai01_TKSDDPNN!$BK$15:$CK$183,27,0)</f>
        <v>95</v>
      </c>
      <c r="T8" s="18">
        <f>VLOOKUP(C8,[1]Tokhai01_TKSDDPNN!$BK$15:$CL$77,28,0)</f>
        <v>150</v>
      </c>
    </row>
    <row r="9" spans="1:20" s="5" customFormat="1" ht="17" x14ac:dyDescent="0.2">
      <c r="A9" s="17"/>
      <c r="B9" s="16"/>
      <c r="C9" s="27" t="s">
        <v>35</v>
      </c>
      <c r="D9" s="8"/>
      <c r="E9" s="9"/>
      <c r="F9" s="15"/>
      <c r="H9" s="18"/>
      <c r="I9" s="6"/>
      <c r="J9" s="12"/>
      <c r="K9" s="13"/>
      <c r="M9" s="70" t="s">
        <v>656</v>
      </c>
      <c r="N9" s="76">
        <v>2020</v>
      </c>
      <c r="O9" s="82">
        <v>43832</v>
      </c>
      <c r="P9" s="18"/>
      <c r="Q9" s="18" t="str">
        <f>VLOOKUP(C9,[1]Tokhai01_TKSDDPNN!$D$15:$CO$77,90,0)</f>
        <v>1442100-Từ đầu đến cuối</v>
      </c>
      <c r="R9" s="18" t="str">
        <f>VLOOKUP(C9,[1]Tokhai01_TKSDDPNN!$BK$15:$CQ$77,33,0)</f>
        <v>VT100-Vị trí 1</v>
      </c>
      <c r="S9" s="18">
        <f>VLOOKUP(C9,[1]Tokhai01_TKSDDPNN!$BK$15:$CK$183,27,0)</f>
        <v>87.1</v>
      </c>
      <c r="T9" s="18">
        <f>VLOOKUP(C9,[1]Tokhai01_TKSDDPNN!$BK$15:$CL$77,28,0)</f>
        <v>150</v>
      </c>
    </row>
    <row r="10" spans="1:20" s="5" customFormat="1" ht="17" x14ac:dyDescent="0.2">
      <c r="A10" s="17"/>
      <c r="B10" s="16"/>
      <c r="C10" s="27" t="s">
        <v>36</v>
      </c>
      <c r="D10" s="8"/>
      <c r="E10" s="9"/>
      <c r="F10" s="15"/>
      <c r="H10" s="18"/>
      <c r="I10" s="6"/>
      <c r="J10" s="12"/>
      <c r="K10" s="13"/>
      <c r="M10" s="70" t="s">
        <v>657</v>
      </c>
      <c r="N10" s="76">
        <v>2017</v>
      </c>
      <c r="O10" s="82">
        <v>42603</v>
      </c>
      <c r="P10" s="18"/>
      <c r="Q10" s="18" t="str">
        <f>VLOOKUP(C10,[1]Tokhai01_TKSDDPNN!$D$15:$CO$77,90,0)</f>
        <v>1442100-Từ đầu đến cuối</v>
      </c>
      <c r="R10" s="18" t="str">
        <f>VLOOKUP(C10,[1]Tokhai01_TKSDDPNN!$BK$15:$CQ$77,33,0)</f>
        <v>VT100-Vị trí 1</v>
      </c>
      <c r="S10" s="18">
        <f>VLOOKUP(C10,[1]Tokhai01_TKSDDPNN!$BK$15:$CK$183,27,0)</f>
        <v>85</v>
      </c>
      <c r="T10" s="18">
        <f>VLOOKUP(C10,[1]Tokhai01_TKSDDPNN!$BK$15:$CL$77,28,0)</f>
        <v>150</v>
      </c>
    </row>
    <row r="11" spans="1:20" s="5" customFormat="1" ht="17" x14ac:dyDescent="0.2">
      <c r="A11" s="17"/>
      <c r="B11" s="16"/>
      <c r="C11" s="27" t="s">
        <v>36</v>
      </c>
      <c r="D11" s="8"/>
      <c r="E11" s="9"/>
      <c r="F11" s="15"/>
      <c r="H11" s="18"/>
      <c r="I11" s="6"/>
      <c r="J11" s="12"/>
      <c r="K11" s="13"/>
      <c r="M11" s="70" t="s">
        <v>657</v>
      </c>
      <c r="N11" s="76">
        <v>2017</v>
      </c>
      <c r="O11" s="82">
        <v>42603</v>
      </c>
      <c r="P11" s="18"/>
      <c r="Q11" s="18" t="str">
        <f>VLOOKUP(C11,[1]Tokhai01_TKSDDPNN!$D$15:$CO$77,90,0)</f>
        <v>1442100-Từ đầu đến cuối</v>
      </c>
      <c r="R11" s="18" t="str">
        <f>VLOOKUP(C11,[1]Tokhai01_TKSDDPNN!$BK$15:$CQ$77,33,0)</f>
        <v>VT100-Vị trí 1</v>
      </c>
      <c r="S11" s="18">
        <f>VLOOKUP(C11,[1]Tokhai01_TKSDDPNN!$BK$15:$CK$183,27,0)</f>
        <v>85</v>
      </c>
      <c r="T11" s="18">
        <f>VLOOKUP(C11,[1]Tokhai01_TKSDDPNN!$BK$15:$CL$77,28,0)</f>
        <v>150</v>
      </c>
    </row>
    <row r="12" spans="1:20" s="5" customFormat="1" ht="17" x14ac:dyDescent="0.2">
      <c r="A12" s="17"/>
      <c r="B12" s="16"/>
      <c r="C12" s="27" t="s">
        <v>37</v>
      </c>
      <c r="D12" s="8"/>
      <c r="E12" s="9"/>
      <c r="F12" s="15"/>
      <c r="H12" s="18"/>
      <c r="I12" s="6"/>
      <c r="J12" s="12"/>
      <c r="K12" s="13"/>
      <c r="M12" s="70" t="s">
        <v>658</v>
      </c>
      <c r="N12" s="76">
        <v>2017</v>
      </c>
      <c r="O12" s="82">
        <v>42987</v>
      </c>
      <c r="P12" s="18"/>
      <c r="Q12" s="18" t="str">
        <f>VLOOKUP(C12,[1]Tokhai01_TKSDDPNN!$D$15:$CO$77,90,0)</f>
        <v>1308100-Từ đầu đến cuối</v>
      </c>
      <c r="R12" s="18" t="str">
        <f>VLOOKUP(C12,[1]Tokhai01_TKSDDPNN!$BK$15:$CQ$77,33,0)</f>
        <v>VT100-Vị trí 1</v>
      </c>
      <c r="S12" s="18">
        <f>VLOOKUP(C12,[1]Tokhai01_TKSDDPNN!$BK$15:$CK$183,27,0)</f>
        <v>90</v>
      </c>
      <c r="T12" s="18">
        <f>VLOOKUP(C12,[1]Tokhai01_TKSDDPNN!$BK$15:$CL$77,28,0)</f>
        <v>150</v>
      </c>
    </row>
    <row r="13" spans="1:20" s="5" customFormat="1" ht="17" x14ac:dyDescent="0.2">
      <c r="A13" s="17"/>
      <c r="B13" s="16"/>
      <c r="C13" s="27" t="s">
        <v>38</v>
      </c>
      <c r="D13" s="8"/>
      <c r="E13" s="9"/>
      <c r="F13" s="15"/>
      <c r="H13" s="18"/>
      <c r="I13" s="6"/>
      <c r="J13" s="12"/>
      <c r="K13" s="13"/>
      <c r="M13" s="70" t="s">
        <v>659</v>
      </c>
      <c r="N13" s="76">
        <v>2018</v>
      </c>
      <c r="O13" s="82">
        <v>43111</v>
      </c>
      <c r="P13" s="18"/>
      <c r="Q13" s="18" t="str">
        <f>VLOOKUP(C13,[1]Tokhai01_TKSDDPNN!$D$15:$CO$77,90,0)</f>
        <v>1308100-Từ đầu đến cuối</v>
      </c>
      <c r="R13" s="18" t="str">
        <f>VLOOKUP(C13,[1]Tokhai01_TKSDDPNN!$BK$15:$CQ$77,33,0)</f>
        <v>VT100-Vị trí 1</v>
      </c>
      <c r="S13" s="18">
        <f>VLOOKUP(C13,[1]Tokhai01_TKSDDPNN!$BK$15:$CK$183,27,0)</f>
        <v>100</v>
      </c>
      <c r="T13" s="18">
        <f>VLOOKUP(C13,[1]Tokhai01_TKSDDPNN!$BK$15:$CL$77,28,0)</f>
        <v>150</v>
      </c>
    </row>
    <row r="14" spans="1:20" s="5" customFormat="1" ht="17" x14ac:dyDescent="0.2">
      <c r="A14" s="17"/>
      <c r="B14" s="16"/>
      <c r="C14" s="27" t="s">
        <v>39</v>
      </c>
      <c r="D14" s="8"/>
      <c r="E14" s="9"/>
      <c r="F14" s="15"/>
      <c r="H14" s="18"/>
      <c r="I14" s="6"/>
      <c r="J14" s="12"/>
      <c r="K14" s="13"/>
      <c r="M14" s="70" t="s">
        <v>660</v>
      </c>
      <c r="N14" s="76">
        <v>2022</v>
      </c>
      <c r="O14" s="82">
        <v>42507</v>
      </c>
      <c r="P14" s="18"/>
      <c r="Q14" s="18" t="str">
        <f>VLOOKUP(C14,[1]Tokhai01_TKSDDPNN!$D$15:$CO$77,90,0)</f>
        <v>1308100-Từ đầu đến cuối</v>
      </c>
      <c r="R14" s="18" t="str">
        <f>VLOOKUP(C14,[1]Tokhai01_TKSDDPNN!$BK$15:$CQ$77,33,0)</f>
        <v>VT100-Vị trí 1</v>
      </c>
      <c r="S14" s="18">
        <f>VLOOKUP(C14,[1]Tokhai01_TKSDDPNN!$BK$15:$CK$183,27,0)</f>
        <v>100</v>
      </c>
      <c r="T14" s="18">
        <f>VLOOKUP(C14,[1]Tokhai01_TKSDDPNN!$BK$15:$CL$77,28,0)</f>
        <v>150</v>
      </c>
    </row>
    <row r="15" spans="1:20" s="5" customFormat="1" ht="17" x14ac:dyDescent="0.2">
      <c r="A15" s="17"/>
      <c r="B15" s="16"/>
      <c r="C15" s="27" t="s">
        <v>40</v>
      </c>
      <c r="D15" s="8"/>
      <c r="E15" s="9"/>
      <c r="F15" s="15"/>
      <c r="H15" s="18"/>
      <c r="I15" s="6"/>
      <c r="J15" s="12"/>
      <c r="K15" s="13"/>
      <c r="M15" s="70" t="s">
        <v>661</v>
      </c>
      <c r="N15" s="76">
        <v>2019</v>
      </c>
      <c r="O15" s="82">
        <v>43319</v>
      </c>
      <c r="P15" s="18"/>
      <c r="Q15" s="18" t="str">
        <f>VLOOKUP(C15,[1]Tokhai01_TKSDDPNN!$D$15:$CO$77,90,0)</f>
        <v>1308100-Từ đầu đến cuối</v>
      </c>
      <c r="R15" s="18" t="str">
        <f>VLOOKUP(C15,[1]Tokhai01_TKSDDPNN!$BK$15:$CQ$77,33,0)</f>
        <v>VT100-Vị trí 1</v>
      </c>
      <c r="S15" s="18">
        <f>VLOOKUP(C15,[1]Tokhai01_TKSDDPNN!$BK$15:$CK$183,27,0)</f>
        <v>90</v>
      </c>
      <c r="T15" s="18">
        <f>VLOOKUP(C15,[1]Tokhai01_TKSDDPNN!$BK$15:$CL$77,28,0)</f>
        <v>150</v>
      </c>
    </row>
    <row r="16" spans="1:20" s="5" customFormat="1" ht="17" x14ac:dyDescent="0.2">
      <c r="A16" s="17"/>
      <c r="B16" s="16"/>
      <c r="C16" s="27" t="s">
        <v>41</v>
      </c>
      <c r="D16" s="8"/>
      <c r="E16" s="9"/>
      <c r="F16" s="15"/>
      <c r="H16" s="18"/>
      <c r="I16" s="6"/>
      <c r="J16" s="12"/>
      <c r="K16" s="13"/>
      <c r="M16" s="70" t="s">
        <v>662</v>
      </c>
      <c r="N16" s="76">
        <v>2014</v>
      </c>
      <c r="O16" s="82">
        <v>41474</v>
      </c>
      <c r="P16" s="18"/>
      <c r="Q16" s="18" t="str">
        <f>VLOOKUP(C16,[1]Tokhai01_TKSDDPNN!$D$15:$CO$77,90,0)</f>
        <v>1362100-Từ đầu đến cuối</v>
      </c>
      <c r="R16" s="18" t="str">
        <f>VLOOKUP(C16,[1]Tokhai01_TKSDDPNN!$BK$15:$CQ$77,33,0)</f>
        <v>VT100-Vị trí 1</v>
      </c>
      <c r="S16" s="18">
        <f>VLOOKUP(C16,[1]Tokhai01_TKSDDPNN!$BK$15:$CK$183,27,0)</f>
        <v>100</v>
      </c>
      <c r="T16" s="18">
        <f>VLOOKUP(C16,[1]Tokhai01_TKSDDPNN!$BK$15:$CL$77,28,0)</f>
        <v>150</v>
      </c>
    </row>
    <row r="17" spans="1:20" s="5" customFormat="1" ht="17" x14ac:dyDescent="0.2">
      <c r="A17" s="17"/>
      <c r="B17" s="16"/>
      <c r="C17" s="28" t="s">
        <v>42</v>
      </c>
      <c r="D17" s="8"/>
      <c r="E17" s="9"/>
      <c r="F17" s="15"/>
      <c r="H17" s="18"/>
      <c r="I17" s="6"/>
      <c r="J17" s="12"/>
      <c r="K17" s="13"/>
      <c r="M17" s="71" t="s">
        <v>663</v>
      </c>
      <c r="N17" s="80">
        <v>2019</v>
      </c>
      <c r="O17" s="82">
        <v>43245</v>
      </c>
      <c r="P17" s="18"/>
      <c r="Q17" s="18" t="str">
        <f>VLOOKUP(C17,[1]Tokhai01_TKSDDPNN!$D$15:$CO$77,90,0)</f>
        <v>1202100-Đoạn từ Lê Văn Hiến đến Nguyễn Đình Chiểu</v>
      </c>
      <c r="R17" s="18" t="str">
        <f>VLOOKUP(C17,[1]Tokhai01_TKSDDPNN!$BK$15:$CQ$77,33,0)</f>
        <v>VT100-Vị trí 1</v>
      </c>
      <c r="S17" s="18">
        <f>VLOOKUP(C17,[1]Tokhai01_TKSDDPNN!$BK$15:$CK$183,27,0)</f>
        <v>140</v>
      </c>
      <c r="T17" s="18">
        <f>VLOOKUP(C17,[1]Tokhai01_TKSDDPNN!$BK$15:$CL$77,28,0)</f>
        <v>150</v>
      </c>
    </row>
    <row r="18" spans="1:20" s="5" customFormat="1" ht="17" x14ac:dyDescent="0.2">
      <c r="A18" s="17"/>
      <c r="B18" s="16"/>
      <c r="C18" s="27" t="s">
        <v>43</v>
      </c>
      <c r="D18" s="8"/>
      <c r="E18" s="9"/>
      <c r="F18" s="15"/>
      <c r="H18" s="18"/>
      <c r="I18" s="6"/>
      <c r="J18" s="12"/>
      <c r="K18" s="13"/>
      <c r="M18" s="70" t="s">
        <v>664</v>
      </c>
      <c r="N18" s="76">
        <v>2014</v>
      </c>
      <c r="O18" s="82">
        <v>42577</v>
      </c>
      <c r="P18" s="18"/>
      <c r="Q18" s="18" t="str">
        <f>VLOOKUP(C18,[1]Tokhai01_TKSDDPNN!$D$15:$CO$77,90,0)</f>
        <v>1320100-Từ đầu đến cuối</v>
      </c>
      <c r="R18" s="18" t="str">
        <f>VLOOKUP(C18,[1]Tokhai01_TKSDDPNN!$BK$15:$CQ$77,33,0)</f>
        <v>VT100-Vị trí 1</v>
      </c>
      <c r="S18" s="18">
        <f>VLOOKUP(C18,[1]Tokhai01_TKSDDPNN!$BK$15:$CK$183,27,0)</f>
        <v>84</v>
      </c>
      <c r="T18" s="18">
        <f>VLOOKUP(C18,[1]Tokhai01_TKSDDPNN!$BK$15:$CL$77,28,0)</f>
        <v>150</v>
      </c>
    </row>
    <row r="19" spans="1:20" s="5" customFormat="1" ht="17" x14ac:dyDescent="0.2">
      <c r="A19" s="17"/>
      <c r="B19" s="16"/>
      <c r="C19" s="27" t="s">
        <v>44</v>
      </c>
      <c r="D19" s="8"/>
      <c r="E19" s="9"/>
      <c r="F19" s="15"/>
      <c r="H19" s="18"/>
      <c r="I19" s="6"/>
      <c r="J19" s="12"/>
      <c r="K19" s="13"/>
      <c r="M19" s="70" t="s">
        <v>665</v>
      </c>
      <c r="N19" s="76">
        <v>2021</v>
      </c>
      <c r="O19" s="82">
        <v>42593</v>
      </c>
      <c r="P19" s="18"/>
      <c r="Q19" s="18" t="str">
        <f>VLOOKUP(C19,[1]Tokhai01_TKSDDPNN!$D$15:$CO$77,90,0)</f>
        <v>1231100-Từ đầu đến cuối</v>
      </c>
      <c r="R19" s="18" t="str">
        <f>VLOOKUP(C19,[1]Tokhai01_TKSDDPNN!$BK$15:$CQ$77,33,0)</f>
        <v>VT100-Vị trí 1</v>
      </c>
      <c r="S19" s="18">
        <f>VLOOKUP(C19,[1]Tokhai01_TKSDDPNN!$BK$15:$CK$183,27,0)</f>
        <v>100</v>
      </c>
      <c r="T19" s="18">
        <f>VLOOKUP(C19,[1]Tokhai01_TKSDDPNN!$BK$15:$CL$77,28,0)</f>
        <v>150</v>
      </c>
    </row>
    <row r="20" spans="1:20" s="5" customFormat="1" ht="17" x14ac:dyDescent="0.2">
      <c r="A20" s="17"/>
      <c r="B20" s="16"/>
      <c r="C20" s="27" t="s">
        <v>45</v>
      </c>
      <c r="D20" s="8"/>
      <c r="E20" s="9"/>
      <c r="F20" s="15"/>
      <c r="H20" s="18"/>
      <c r="I20" s="6"/>
      <c r="J20" s="12"/>
      <c r="K20" s="13"/>
      <c r="M20" s="70" t="s">
        <v>666</v>
      </c>
      <c r="N20" s="76">
        <v>2016</v>
      </c>
      <c r="O20" s="82">
        <v>42181</v>
      </c>
      <c r="P20" s="18"/>
      <c r="Q20" s="18" t="str">
        <f>VLOOKUP(C20,[1]Tokhai01_TKSDDPNN!$D$15:$CO$77,90,0)</f>
        <v>1338100-Từ đầu đến cuối</v>
      </c>
      <c r="R20" s="18" t="str">
        <f>VLOOKUP(C20,[1]Tokhai01_TKSDDPNN!$BK$15:$CQ$77,33,0)</f>
        <v>VT100-Vị trí 1</v>
      </c>
      <c r="S20" s="18">
        <f>VLOOKUP(C20,[1]Tokhai01_TKSDDPNN!$BK$15:$CK$183,27,0)</f>
        <v>90</v>
      </c>
      <c r="T20" s="18">
        <f>VLOOKUP(C20,[1]Tokhai01_TKSDDPNN!$BK$15:$CL$77,28,0)</f>
        <v>150</v>
      </c>
    </row>
    <row r="21" spans="1:20" s="5" customFormat="1" ht="17" x14ac:dyDescent="0.2">
      <c r="A21" s="17"/>
      <c r="B21" s="16"/>
      <c r="C21" s="28" t="s">
        <v>46</v>
      </c>
      <c r="D21" s="8"/>
      <c r="E21" s="9"/>
      <c r="F21" s="15"/>
      <c r="H21" s="18"/>
      <c r="I21" s="6"/>
      <c r="J21" s="12"/>
      <c r="K21" s="13"/>
      <c r="M21" s="71" t="s">
        <v>667</v>
      </c>
      <c r="N21" s="80">
        <v>2018</v>
      </c>
      <c r="O21" s="82">
        <v>43097</v>
      </c>
      <c r="P21" s="18"/>
      <c r="Q21" s="18" t="str">
        <f>VLOOKUP(C21,[1]Tokhai01_TKSDDPNN!$D$15:$CO$77,90,0)</f>
        <v>1435100-Từ đầu đến cuối</v>
      </c>
      <c r="R21" s="18" t="str">
        <f>VLOOKUP(C21,[1]Tokhai01_TKSDDPNN!$BK$15:$CQ$77,33,0)</f>
        <v>VT100-Vị trí 1</v>
      </c>
      <c r="S21" s="18">
        <f>VLOOKUP(C21,[1]Tokhai01_TKSDDPNN!$BK$15:$CK$183,27,0)</f>
        <v>85.8</v>
      </c>
      <c r="T21" s="18">
        <f>VLOOKUP(C21,[1]Tokhai01_TKSDDPNN!$BK$15:$CL$77,28,0)</f>
        <v>150</v>
      </c>
    </row>
    <row r="22" spans="1:20" s="5" customFormat="1" ht="17" x14ac:dyDescent="0.2">
      <c r="A22" s="17"/>
      <c r="B22" s="16"/>
      <c r="C22" s="27" t="s">
        <v>47</v>
      </c>
      <c r="D22" s="8"/>
      <c r="E22" s="9"/>
      <c r="F22" s="15"/>
      <c r="H22" s="18"/>
      <c r="I22" s="6"/>
      <c r="J22" s="12"/>
      <c r="K22" s="13"/>
      <c r="M22" s="70" t="s">
        <v>668</v>
      </c>
      <c r="N22" s="76">
        <v>2019</v>
      </c>
      <c r="O22" s="82">
        <v>43350</v>
      </c>
      <c r="P22" s="18"/>
      <c r="Q22" s="18" t="str">
        <f>VLOOKUP(C22,[1]Tokhai01_TKSDDPNN!$D$15:$CO$77,90,0)</f>
        <v>1320100-Từ đầu đến cuối</v>
      </c>
      <c r="R22" s="18" t="str">
        <f>VLOOKUP(C22,[1]Tokhai01_TKSDDPNN!$BK$15:$CQ$77,33,0)</f>
        <v>VT200-Vị trí 2</v>
      </c>
      <c r="S22" s="18">
        <f>VLOOKUP(C22,[1]Tokhai01_TKSDDPNN!$BK$15:$CK$183,27,0)</f>
        <v>131.30000000000001</v>
      </c>
      <c r="T22" s="18">
        <f>VLOOKUP(C22,[1]Tokhai01_TKSDDPNN!$BK$15:$CL$77,28,0)</f>
        <v>150</v>
      </c>
    </row>
    <row r="23" spans="1:20" s="5" customFormat="1" ht="17" x14ac:dyDescent="0.2">
      <c r="A23" s="17"/>
      <c r="B23" s="16"/>
      <c r="C23" s="27" t="s">
        <v>48</v>
      </c>
      <c r="D23" s="8"/>
      <c r="E23" s="9"/>
      <c r="F23" s="15"/>
      <c r="H23" s="18"/>
      <c r="I23" s="6"/>
      <c r="J23" s="12"/>
      <c r="K23" s="13"/>
      <c r="M23" s="70" t="s">
        <v>669</v>
      </c>
      <c r="N23" s="76">
        <v>2020</v>
      </c>
      <c r="O23" s="82">
        <v>43571</v>
      </c>
      <c r="P23" s="18"/>
      <c r="Q23" s="18" t="str">
        <f>VLOOKUP(C23,[1]Tokhai01_TKSDDPNN!$D$15:$CO$77,90,0)</f>
        <v>1103100-Từ đầu đến cuối</v>
      </c>
      <c r="R23" s="18" t="str">
        <f>VLOOKUP(C23,[1]Tokhai01_TKSDDPNN!$BK$15:$CQ$77,33,0)</f>
        <v>VT100-Vị trí 1</v>
      </c>
      <c r="S23" s="18">
        <f>VLOOKUP(C23,[1]Tokhai01_TKSDDPNN!$BK$15:$CK$183,27,0)</f>
        <v>90</v>
      </c>
      <c r="T23" s="18">
        <f>VLOOKUP(C23,[1]Tokhai01_TKSDDPNN!$BK$15:$CL$77,28,0)</f>
        <v>150</v>
      </c>
    </row>
    <row r="24" spans="1:20" s="5" customFormat="1" ht="17" x14ac:dyDescent="0.2">
      <c r="A24" s="17"/>
      <c r="B24" s="16"/>
      <c r="C24" s="27" t="s">
        <v>49</v>
      </c>
      <c r="D24" s="8"/>
      <c r="E24" s="9"/>
      <c r="F24" s="15"/>
      <c r="H24" s="18"/>
      <c r="I24" s="6"/>
      <c r="J24" s="12"/>
      <c r="K24" s="13"/>
      <c r="M24" s="70" t="s">
        <v>670</v>
      </c>
      <c r="N24" s="76">
        <v>2022</v>
      </c>
      <c r="O24" s="82">
        <v>40651</v>
      </c>
      <c r="P24" s="18"/>
      <c r="Q24" s="18" t="str">
        <f>VLOOKUP(C24,[1]Tokhai01_TKSDDPNN!$D$15:$CO$77,90,0)</f>
        <v>1307100-Từ đầu đến cuối</v>
      </c>
      <c r="R24" s="18" t="str">
        <f>VLOOKUP(C24,[1]Tokhai01_TKSDDPNN!$BK$15:$CQ$77,33,0)</f>
        <v>VT100-Vị trí 1</v>
      </c>
      <c r="S24" s="18">
        <f>VLOOKUP(C24,[1]Tokhai01_TKSDDPNN!$BK$15:$CK$183,27,0)</f>
        <v>100</v>
      </c>
      <c r="T24" s="18">
        <f>VLOOKUP(C24,[1]Tokhai01_TKSDDPNN!$BK$15:$CL$77,28,0)</f>
        <v>150</v>
      </c>
    </row>
    <row r="25" spans="1:20" s="5" customFormat="1" ht="17" x14ac:dyDescent="0.2">
      <c r="A25" s="17"/>
      <c r="B25" s="16"/>
      <c r="C25" s="27" t="s">
        <v>50</v>
      </c>
      <c r="D25" s="8"/>
      <c r="E25" s="9"/>
      <c r="F25" s="15"/>
      <c r="H25" s="18"/>
      <c r="I25" s="6"/>
      <c r="J25" s="12"/>
      <c r="K25" s="13"/>
      <c r="M25" s="70" t="s">
        <v>671</v>
      </c>
      <c r="N25" s="76">
        <v>2020</v>
      </c>
      <c r="O25" s="82">
        <v>43460</v>
      </c>
      <c r="P25" s="18"/>
      <c r="Q25" s="18" t="str">
        <f>VLOOKUP(C25,[1]Tokhai01_TKSDDPNN!$D$15:$CO$77,90,0)</f>
        <v>1143100-Từ đầu đến cuối</v>
      </c>
      <c r="R25" s="18" t="str">
        <f>VLOOKUP(C25,[1]Tokhai01_TKSDDPNN!$BK$15:$CQ$77,33,0)</f>
        <v>VT100-Vị trí 1</v>
      </c>
      <c r="S25" s="18">
        <f>VLOOKUP(C25,[1]Tokhai01_TKSDDPNN!$BK$15:$CK$183,27,0)</f>
        <v>90</v>
      </c>
      <c r="T25" s="18">
        <f>VLOOKUP(C25,[1]Tokhai01_TKSDDPNN!$BK$15:$CL$77,28,0)</f>
        <v>150</v>
      </c>
    </row>
    <row r="26" spans="1:20" s="5" customFormat="1" ht="17" x14ac:dyDescent="0.2">
      <c r="A26" s="17"/>
      <c r="B26" s="16"/>
      <c r="C26" s="29" t="s">
        <v>51</v>
      </c>
      <c r="D26" s="8"/>
      <c r="E26" s="9"/>
      <c r="F26" s="15"/>
      <c r="H26" s="18"/>
      <c r="I26" s="6"/>
      <c r="J26" s="12"/>
      <c r="K26" s="13"/>
      <c r="M26" s="72" t="s">
        <v>672</v>
      </c>
      <c r="N26" s="81">
        <v>2022</v>
      </c>
      <c r="O26" s="82">
        <v>41865</v>
      </c>
      <c r="P26" s="18"/>
      <c r="Q26" s="18" t="str">
        <f>VLOOKUP(C26,[1]Tokhai01_TKSDDPNN!$D$15:$CO$77,90,0)</f>
        <v>1435100-Từ đầu đến cuối</v>
      </c>
      <c r="R26" s="18" t="str">
        <f>VLOOKUP(C26,[1]Tokhai01_TKSDDPNN!$BK$15:$CQ$77,33,0)</f>
        <v>VT300-Vị trí 3</v>
      </c>
      <c r="S26" s="18">
        <f>VLOOKUP(C26,[1]Tokhai01_TKSDDPNN!$BK$15:$CK$183,27,0)</f>
        <v>344</v>
      </c>
      <c r="T26" s="18">
        <f>VLOOKUP(C26,[1]Tokhai01_TKSDDPNN!$BK$15:$CL$77,28,0)</f>
        <v>150</v>
      </c>
    </row>
    <row r="27" spans="1:20" s="5" customFormat="1" ht="17" x14ac:dyDescent="0.2">
      <c r="A27" s="17"/>
      <c r="B27" s="16"/>
      <c r="C27" s="27" t="s">
        <v>52</v>
      </c>
      <c r="D27" s="8"/>
      <c r="E27" s="9"/>
      <c r="F27" s="15"/>
      <c r="H27" s="18"/>
      <c r="I27" s="6"/>
      <c r="J27" s="12"/>
      <c r="K27" s="13"/>
      <c r="M27" s="70" t="s">
        <v>673</v>
      </c>
      <c r="N27" s="76">
        <v>2017</v>
      </c>
      <c r="O27" s="82">
        <v>42634</v>
      </c>
      <c r="P27" s="18"/>
      <c r="Q27" s="18" t="str">
        <f>VLOOKUP(C27,[1]Tokhai01_TKSDDPNN!$D$15:$CO$77,90,0)</f>
        <v>1098100-Từ đầu đến cuối</v>
      </c>
      <c r="R27" s="18" t="str">
        <f>VLOOKUP(C27,[1]Tokhai01_TKSDDPNN!$BK$15:$CQ$77,33,0)</f>
        <v>VT100-Vị trí 1</v>
      </c>
      <c r="S27" s="18">
        <f>VLOOKUP(C27,[1]Tokhai01_TKSDDPNN!$BK$15:$CK$183,27,0)</f>
        <v>98.2</v>
      </c>
      <c r="T27" s="18">
        <f>VLOOKUP(C27,[1]Tokhai01_TKSDDPNN!$BK$15:$CL$77,28,0)</f>
        <v>150</v>
      </c>
    </row>
    <row r="28" spans="1:20" s="5" customFormat="1" ht="17" x14ac:dyDescent="0.2">
      <c r="A28" s="17"/>
      <c r="B28" s="16"/>
      <c r="C28" s="27" t="s">
        <v>53</v>
      </c>
      <c r="D28" s="8"/>
      <c r="E28" s="9"/>
      <c r="F28" s="15"/>
      <c r="H28" s="18"/>
      <c r="I28" s="6"/>
      <c r="J28" s="12"/>
      <c r="K28" s="13"/>
      <c r="M28" s="70" t="s">
        <v>674</v>
      </c>
      <c r="N28" s="76">
        <v>2019</v>
      </c>
      <c r="O28" s="82">
        <v>43238</v>
      </c>
      <c r="P28" s="18"/>
      <c r="Q28" s="18" t="str">
        <f>VLOOKUP(C28,[1]Tokhai01_TKSDDPNN!$D$15:$CO$77,90,0)</f>
        <v>1098100-Từ đầu đến cuối</v>
      </c>
      <c r="R28" s="18" t="str">
        <f>VLOOKUP(C28,[1]Tokhai01_TKSDDPNN!$BK$15:$CQ$77,33,0)</f>
        <v>VT100-Vị trí 1</v>
      </c>
      <c r="S28" s="18">
        <f>VLOOKUP(C28,[1]Tokhai01_TKSDDPNN!$BK$15:$CK$183,27,0)</f>
        <v>146.1</v>
      </c>
      <c r="T28" s="18">
        <f>VLOOKUP(C28,[1]Tokhai01_TKSDDPNN!$BK$15:$CL$77,28,0)</f>
        <v>150</v>
      </c>
    </row>
    <row r="29" spans="1:20" s="5" customFormat="1" ht="17" x14ac:dyDescent="0.2">
      <c r="A29" s="17"/>
      <c r="B29" s="16"/>
      <c r="C29" s="27" t="s">
        <v>54</v>
      </c>
      <c r="D29" s="8"/>
      <c r="E29" s="9"/>
      <c r="F29" s="15"/>
      <c r="H29" s="18"/>
      <c r="I29" s="6"/>
      <c r="J29" s="12"/>
      <c r="K29" s="13"/>
      <c r="M29" s="70" t="s">
        <v>675</v>
      </c>
      <c r="N29" s="76">
        <v>2017</v>
      </c>
      <c r="O29" s="82">
        <v>42664</v>
      </c>
      <c r="P29" s="18"/>
      <c r="Q29" s="18" t="str">
        <f>VLOOKUP(C29,[1]Tokhai01_TKSDDPNN!$D$15:$CO$77,90,0)</f>
        <v>1098100-Từ đầu đến cuối</v>
      </c>
      <c r="R29" s="18" t="str">
        <f>VLOOKUP(C29,[1]Tokhai01_TKSDDPNN!$BK$15:$CQ$77,33,0)</f>
        <v>VT100-Vị trí 1</v>
      </c>
      <c r="S29" s="18">
        <f>VLOOKUP(C29,[1]Tokhai01_TKSDDPNN!$BK$15:$CK$183,27,0)</f>
        <v>141.5</v>
      </c>
      <c r="T29" s="18">
        <f>VLOOKUP(C29,[1]Tokhai01_TKSDDPNN!$BK$15:$CL$77,28,0)</f>
        <v>150</v>
      </c>
    </row>
    <row r="30" spans="1:20" s="5" customFormat="1" ht="17" x14ac:dyDescent="0.2">
      <c r="A30" s="17"/>
      <c r="B30" s="16"/>
      <c r="C30" s="27" t="s">
        <v>55</v>
      </c>
      <c r="D30" s="8"/>
      <c r="E30" s="9"/>
      <c r="F30" s="15"/>
      <c r="H30" s="18"/>
      <c r="I30" s="6"/>
      <c r="J30" s="12"/>
      <c r="K30" s="13"/>
      <c r="M30" s="70" t="s">
        <v>676</v>
      </c>
      <c r="N30" s="76">
        <v>2013</v>
      </c>
      <c r="O30" s="82">
        <v>40651</v>
      </c>
      <c r="P30" s="18"/>
      <c r="Q30" s="18" t="str">
        <f>VLOOKUP(C30,[1]Tokhai01_TKSDDPNN!$D$15:$CO$77,90,0)</f>
        <v>1168100-Từ đầu đến cuối</v>
      </c>
      <c r="R30" s="18" t="str">
        <f>VLOOKUP(C30,[1]Tokhai01_TKSDDPNN!$BK$15:$CQ$77,33,0)</f>
        <v>VT100-Vị trí 1</v>
      </c>
      <c r="S30" s="18">
        <f>VLOOKUP(C30,[1]Tokhai01_TKSDDPNN!$BK$15:$CK$183,27,0)</f>
        <v>100</v>
      </c>
      <c r="T30" s="18">
        <f>VLOOKUP(C30,[1]Tokhai01_TKSDDPNN!$BK$15:$CL$77,28,0)</f>
        <v>150</v>
      </c>
    </row>
    <row r="31" spans="1:20" s="5" customFormat="1" ht="17" x14ac:dyDescent="0.2">
      <c r="A31" s="17"/>
      <c r="B31" s="16"/>
      <c r="C31" s="29" t="s">
        <v>56</v>
      </c>
      <c r="D31" s="8"/>
      <c r="E31" s="9"/>
      <c r="F31" s="15"/>
      <c r="H31" s="18"/>
      <c r="I31" s="6"/>
      <c r="J31" s="12"/>
      <c r="K31" s="13"/>
      <c r="M31" s="72" t="s">
        <v>677</v>
      </c>
      <c r="N31" s="81">
        <v>2022</v>
      </c>
      <c r="O31" s="82">
        <v>44378</v>
      </c>
      <c r="P31" s="18"/>
      <c r="Q31" s="18" t="str">
        <f>VLOOKUP(C31,[1]Tokhai01_TKSDDPNN!$D$15:$CO$77,90,0)</f>
        <v>1529100-Từ đầu đến cuối</v>
      </c>
      <c r="R31" s="18" t="str">
        <f>VLOOKUP(C31,[1]Tokhai01_TKSDDPNN!$BK$15:$CQ$77,33,0)</f>
        <v>VT100-Vị trí 1</v>
      </c>
      <c r="S31" s="18">
        <f>VLOOKUP(C31,[1]Tokhai01_TKSDDPNN!$BK$15:$CK$183,27,0)</f>
        <v>85</v>
      </c>
      <c r="T31" s="18">
        <f>VLOOKUP(C31,[1]Tokhai01_TKSDDPNN!$BK$15:$CL$77,28,0)</f>
        <v>150</v>
      </c>
    </row>
    <row r="32" spans="1:20" s="5" customFormat="1" ht="17" x14ac:dyDescent="0.2">
      <c r="A32" s="17"/>
      <c r="B32" s="16"/>
      <c r="C32" s="28" t="s">
        <v>57</v>
      </c>
      <c r="D32" s="8"/>
      <c r="E32" s="9"/>
      <c r="F32" s="15"/>
      <c r="H32" s="18"/>
      <c r="I32" s="6"/>
      <c r="J32" s="12"/>
      <c r="K32" s="13"/>
      <c r="M32" s="71" t="s">
        <v>678</v>
      </c>
      <c r="N32" s="80">
        <v>2022</v>
      </c>
      <c r="O32" s="82">
        <v>41949</v>
      </c>
      <c r="P32" s="18"/>
      <c r="Q32" s="18" t="str">
        <f>VLOOKUP(C32,[1]Tokhai01_TKSDDPNN!$D$15:$CO$77,90,0)</f>
        <v>1240100-Đoạn từ Hồ Xuân Hương đến Minh Mạng</v>
      </c>
      <c r="R32" s="18" t="str">
        <f>VLOOKUP(C32,[1]Tokhai01_TKSDDPNN!$BK$15:$CQ$77,33,0)</f>
        <v>VT100-Vị trí 1</v>
      </c>
      <c r="S32" s="18">
        <f>VLOOKUP(C32,[1]Tokhai01_TKSDDPNN!$BK$15:$CK$183,27,0)</f>
        <v>128.80000000000001</v>
      </c>
      <c r="T32" s="18">
        <f>VLOOKUP(C32,[1]Tokhai01_TKSDDPNN!$BK$15:$CL$77,28,0)</f>
        <v>150</v>
      </c>
    </row>
    <row r="33" spans="1:20" s="5" customFormat="1" ht="17" x14ac:dyDescent="0.2">
      <c r="A33" s="17"/>
      <c r="B33" s="16"/>
      <c r="C33" s="27" t="s">
        <v>58</v>
      </c>
      <c r="D33" s="8"/>
      <c r="E33" s="9"/>
      <c r="F33" s="15"/>
      <c r="H33" s="18"/>
      <c r="I33" s="6"/>
      <c r="J33" s="12"/>
      <c r="K33" s="13"/>
      <c r="M33" s="70" t="s">
        <v>679</v>
      </c>
      <c r="N33" s="76">
        <v>2020</v>
      </c>
      <c r="O33" s="82">
        <v>43808</v>
      </c>
      <c r="P33" s="18"/>
      <c r="Q33" s="18" t="str">
        <f>VLOOKUP(C33,[1]Tokhai01_TKSDDPNN!$D$15:$CO$77,90,0)</f>
        <v>1143100-Từ đầu đến cuối</v>
      </c>
      <c r="R33" s="18" t="str">
        <f>VLOOKUP(C33,[1]Tokhai01_TKSDDPNN!$BK$15:$CQ$77,33,0)</f>
        <v>VT100-Vị trí 1</v>
      </c>
      <c r="S33" s="18">
        <f>VLOOKUP(C33,[1]Tokhai01_TKSDDPNN!$BK$15:$CK$183,27,0)</f>
        <v>100</v>
      </c>
      <c r="T33" s="18">
        <f>VLOOKUP(C33,[1]Tokhai01_TKSDDPNN!$BK$15:$CL$77,28,0)</f>
        <v>150</v>
      </c>
    </row>
    <row r="34" spans="1:20" s="5" customFormat="1" ht="17" x14ac:dyDescent="0.2">
      <c r="A34" s="17"/>
      <c r="B34" s="16"/>
      <c r="C34" s="27" t="s">
        <v>58</v>
      </c>
      <c r="D34" s="8"/>
      <c r="E34" s="9"/>
      <c r="F34" s="15"/>
      <c r="H34" s="18"/>
      <c r="I34" s="6"/>
      <c r="J34" s="12"/>
      <c r="K34" s="13"/>
      <c r="M34" s="70" t="s">
        <v>679</v>
      </c>
      <c r="N34" s="76">
        <v>2020</v>
      </c>
      <c r="O34" s="82">
        <v>43808</v>
      </c>
      <c r="P34" s="18"/>
      <c r="Q34" s="18" t="str">
        <f>VLOOKUP(C34,[1]Tokhai01_TKSDDPNN!$D$15:$CO$77,90,0)</f>
        <v>1143100-Từ đầu đến cuối</v>
      </c>
      <c r="R34" s="18" t="str">
        <f>VLOOKUP(C34,[1]Tokhai01_TKSDDPNN!$BK$15:$CQ$77,33,0)</f>
        <v>VT100-Vị trí 1</v>
      </c>
      <c r="S34" s="18">
        <f>VLOOKUP(C34,[1]Tokhai01_TKSDDPNN!$BK$15:$CK$183,27,0)</f>
        <v>100</v>
      </c>
      <c r="T34" s="18">
        <f>VLOOKUP(C34,[1]Tokhai01_TKSDDPNN!$BK$15:$CL$77,28,0)</f>
        <v>150</v>
      </c>
    </row>
    <row r="35" spans="1:20" s="5" customFormat="1" ht="17" x14ac:dyDescent="0.2">
      <c r="A35" s="17"/>
      <c r="B35" s="16"/>
      <c r="C35" s="27" t="s">
        <v>59</v>
      </c>
      <c r="D35" s="8"/>
      <c r="E35" s="9"/>
      <c r="F35" s="15"/>
      <c r="H35" s="18"/>
      <c r="I35" s="6"/>
      <c r="J35" s="12"/>
      <c r="K35" s="13"/>
      <c r="M35" s="70" t="s">
        <v>680</v>
      </c>
      <c r="N35" s="76">
        <v>2020</v>
      </c>
      <c r="O35" s="82">
        <v>43390</v>
      </c>
      <c r="P35" s="18"/>
      <c r="Q35" s="18" t="str">
        <f>VLOOKUP(C35,[1]Tokhai01_TKSDDPNN!$D$15:$CO$77,90,0)</f>
        <v>1112100-Từ đầu đến cuối</v>
      </c>
      <c r="R35" s="18" t="str">
        <f>VLOOKUP(C35,[1]Tokhai01_TKSDDPNN!$BK$15:$CQ$77,33,0)</f>
        <v>VT100-Vị trí 1</v>
      </c>
      <c r="S35" s="18">
        <f>VLOOKUP(C35,[1]Tokhai01_TKSDDPNN!$BK$15:$CK$183,27,0)</f>
        <v>143.80000000000001</v>
      </c>
      <c r="T35" s="18">
        <f>VLOOKUP(C35,[1]Tokhai01_TKSDDPNN!$BK$15:$CL$77,28,0)</f>
        <v>150</v>
      </c>
    </row>
    <row r="36" spans="1:20" s="5" customFormat="1" ht="17" x14ac:dyDescent="0.2">
      <c r="A36" s="17"/>
      <c r="B36" s="16"/>
      <c r="C36" s="27" t="s">
        <v>60</v>
      </c>
      <c r="D36" s="8"/>
      <c r="E36" s="9"/>
      <c r="F36" s="15"/>
      <c r="H36" s="18"/>
      <c r="I36" s="6"/>
      <c r="J36" s="12"/>
      <c r="K36" s="13"/>
      <c r="M36" s="70" t="s">
        <v>681</v>
      </c>
      <c r="N36" s="76">
        <v>2017</v>
      </c>
      <c r="O36" s="82">
        <v>42689</v>
      </c>
      <c r="P36" s="18"/>
      <c r="Q36" s="18" t="str">
        <f>VLOOKUP(C36,[1]Tokhai01_TKSDDPNN!$D$15:$CO$77,90,0)</f>
        <v>1098100-Từ đầu đến cuối</v>
      </c>
      <c r="R36" s="18" t="str">
        <f>VLOOKUP(C36,[1]Tokhai01_TKSDDPNN!$BK$15:$CQ$77,33,0)</f>
        <v>VT100-Vị trí 1</v>
      </c>
      <c r="S36" s="18">
        <f>VLOOKUP(C36,[1]Tokhai01_TKSDDPNN!$BK$15:$CK$183,27,0)</f>
        <v>141</v>
      </c>
      <c r="T36" s="18">
        <f>VLOOKUP(C36,[1]Tokhai01_TKSDDPNN!$BK$15:$CL$77,28,0)</f>
        <v>150</v>
      </c>
    </row>
    <row r="37" spans="1:20" s="5" customFormat="1" ht="17" x14ac:dyDescent="0.2">
      <c r="A37" s="17"/>
      <c r="B37" s="16"/>
      <c r="C37" s="27" t="s">
        <v>61</v>
      </c>
      <c r="D37" s="8"/>
      <c r="E37" s="9"/>
      <c r="F37" s="15"/>
      <c r="H37" s="18"/>
      <c r="I37" s="6"/>
      <c r="J37" s="12"/>
      <c r="K37" s="13"/>
      <c r="M37" s="70" t="s">
        <v>682</v>
      </c>
      <c r="N37" s="76">
        <v>2017</v>
      </c>
      <c r="O37" s="82">
        <v>42517</v>
      </c>
      <c r="P37" s="18"/>
      <c r="Q37" s="18" t="str">
        <f>VLOOKUP(C37,[1]Tokhai01_TKSDDPNN!$D$15:$CO$77,90,0)</f>
        <v>1098100-Từ đầu đến cuối</v>
      </c>
      <c r="R37" s="18" t="str">
        <f>VLOOKUP(C37,[1]Tokhai01_TKSDDPNN!$BK$15:$CQ$77,33,0)</f>
        <v>VT100-Vị trí 1</v>
      </c>
      <c r="S37" s="18">
        <f>VLOOKUP(C37,[1]Tokhai01_TKSDDPNN!$BK$15:$CK$183,27,0)</f>
        <v>149</v>
      </c>
      <c r="T37" s="18">
        <f>VLOOKUP(C37,[1]Tokhai01_TKSDDPNN!$BK$15:$CL$77,28,0)</f>
        <v>150</v>
      </c>
    </row>
    <row r="38" spans="1:20" s="5" customFormat="1" ht="17" x14ac:dyDescent="0.2">
      <c r="A38" s="17"/>
      <c r="B38" s="16"/>
      <c r="C38" s="27" t="s">
        <v>54</v>
      </c>
      <c r="D38" s="8"/>
      <c r="E38" s="9"/>
      <c r="F38" s="15"/>
      <c r="H38" s="18"/>
      <c r="I38" s="6"/>
      <c r="J38" s="12"/>
      <c r="K38" s="13"/>
      <c r="M38" s="70" t="s">
        <v>675</v>
      </c>
      <c r="N38" s="76">
        <v>2016</v>
      </c>
      <c r="O38" s="82">
        <v>42223</v>
      </c>
      <c r="P38" s="18"/>
      <c r="Q38" s="18" t="str">
        <f>VLOOKUP(C38,[1]Tokhai01_TKSDDPNN!$D$15:$CO$77,90,0)</f>
        <v>1098100-Từ đầu đến cuối</v>
      </c>
      <c r="R38" s="18" t="str">
        <f>VLOOKUP(C38,[1]Tokhai01_TKSDDPNN!$BK$15:$CQ$77,33,0)</f>
        <v>VT100-Vị trí 1</v>
      </c>
      <c r="S38" s="18">
        <f>VLOOKUP(C38,[1]Tokhai01_TKSDDPNN!$BK$15:$CK$183,27,0)</f>
        <v>141.5</v>
      </c>
      <c r="T38" s="18">
        <f>VLOOKUP(C38,[1]Tokhai01_TKSDDPNN!$BK$15:$CL$77,28,0)</f>
        <v>150</v>
      </c>
    </row>
    <row r="39" spans="1:20" s="5" customFormat="1" ht="17" x14ac:dyDescent="0.2">
      <c r="A39" s="17"/>
      <c r="B39" s="16"/>
      <c r="C39" s="27" t="s">
        <v>54</v>
      </c>
      <c r="D39" s="8"/>
      <c r="E39" s="9"/>
      <c r="F39" s="15"/>
      <c r="H39" s="18"/>
      <c r="I39" s="6"/>
      <c r="J39" s="12"/>
      <c r="K39" s="13"/>
      <c r="M39" s="70" t="s">
        <v>675</v>
      </c>
      <c r="N39" s="76">
        <v>2016</v>
      </c>
      <c r="O39" s="82">
        <v>42243</v>
      </c>
      <c r="P39" s="18"/>
      <c r="Q39" s="18" t="str">
        <f>VLOOKUP(C39,[1]Tokhai01_TKSDDPNN!$D$15:$CO$77,90,0)</f>
        <v>1098100-Từ đầu đến cuối</v>
      </c>
      <c r="R39" s="18" t="str">
        <f>VLOOKUP(C39,[1]Tokhai01_TKSDDPNN!$BK$15:$CQ$77,33,0)</f>
        <v>VT100-Vị trí 1</v>
      </c>
      <c r="S39" s="18">
        <f>VLOOKUP(C39,[1]Tokhai01_TKSDDPNN!$BK$15:$CK$183,27,0)</f>
        <v>141.5</v>
      </c>
      <c r="T39" s="18">
        <f>VLOOKUP(C39,[1]Tokhai01_TKSDDPNN!$BK$15:$CL$77,28,0)</f>
        <v>150</v>
      </c>
    </row>
    <row r="40" spans="1:20" s="5" customFormat="1" ht="17" x14ac:dyDescent="0.2">
      <c r="A40" s="17"/>
      <c r="B40" s="16"/>
      <c r="C40" s="27" t="s">
        <v>62</v>
      </c>
      <c r="D40" s="8"/>
      <c r="E40" s="9"/>
      <c r="F40" s="15"/>
      <c r="H40" s="18"/>
      <c r="I40" s="6"/>
      <c r="J40" s="12"/>
      <c r="K40" s="13"/>
      <c r="M40" s="70" t="s">
        <v>673</v>
      </c>
      <c r="N40" s="76">
        <v>2018</v>
      </c>
      <c r="O40" s="82">
        <v>43088</v>
      </c>
      <c r="P40" s="18"/>
      <c r="Q40" s="18" t="str">
        <f>VLOOKUP(C40,[1]Tokhai01_TKSDDPNN!$D$15:$CO$77,90,0)</f>
        <v>1098100-Từ đầu đến cuối</v>
      </c>
      <c r="R40" s="18" t="str">
        <f>VLOOKUP(C40,[1]Tokhai01_TKSDDPNN!$BK$15:$CQ$77,33,0)</f>
        <v>VT100-Vị trí 1</v>
      </c>
      <c r="S40" s="18">
        <f>VLOOKUP(C40,[1]Tokhai01_TKSDDPNN!$BK$15:$CK$183,27,0)</f>
        <v>143.30000000000001</v>
      </c>
      <c r="T40" s="18">
        <f>VLOOKUP(C40,[1]Tokhai01_TKSDDPNN!$BK$15:$CL$77,28,0)</f>
        <v>150</v>
      </c>
    </row>
    <row r="41" spans="1:20" s="5" customFormat="1" ht="17" x14ac:dyDescent="0.2">
      <c r="A41" s="17"/>
      <c r="B41" s="16"/>
      <c r="C41" s="27" t="s">
        <v>63</v>
      </c>
      <c r="D41" s="8"/>
      <c r="E41" s="9"/>
      <c r="F41" s="15"/>
      <c r="H41" s="18"/>
      <c r="I41" s="6"/>
      <c r="J41" s="12"/>
      <c r="K41" s="13"/>
      <c r="M41" s="70" t="s">
        <v>683</v>
      </c>
      <c r="N41" s="76">
        <v>2017</v>
      </c>
      <c r="O41" s="82">
        <v>42676</v>
      </c>
      <c r="P41" s="18"/>
      <c r="Q41" s="18" t="str">
        <f>VLOOKUP(C41,[1]Tokhai01_TKSDDPNN!$D$15:$CO$77,90,0)</f>
        <v>1098100-Từ đầu đến cuối</v>
      </c>
      <c r="R41" s="18" t="str">
        <f>VLOOKUP(C41,[1]Tokhai01_TKSDDPNN!$BK$15:$CQ$77,33,0)</f>
        <v>VT100-Vị trí 1</v>
      </c>
      <c r="S41" s="18">
        <f>VLOOKUP(C41,[1]Tokhai01_TKSDDPNN!$BK$15:$CK$183,27,0)</f>
        <v>145.5</v>
      </c>
      <c r="T41" s="18">
        <f>VLOOKUP(C41,[1]Tokhai01_TKSDDPNN!$BK$15:$CL$77,28,0)</f>
        <v>150</v>
      </c>
    </row>
    <row r="42" spans="1:20" s="5" customFormat="1" ht="17" x14ac:dyDescent="0.2">
      <c r="A42" s="17"/>
      <c r="B42" s="16"/>
      <c r="C42" s="27" t="s">
        <v>64</v>
      </c>
      <c r="D42" s="8"/>
      <c r="E42" s="9"/>
      <c r="F42" s="15"/>
      <c r="H42" s="18"/>
      <c r="I42" s="6"/>
      <c r="J42" s="12"/>
      <c r="K42" s="13"/>
      <c r="M42" s="70" t="s">
        <v>684</v>
      </c>
      <c r="N42" s="76">
        <v>2019</v>
      </c>
      <c r="O42" s="82">
        <v>43214</v>
      </c>
      <c r="P42" s="18"/>
      <c r="Q42" s="18" t="str">
        <f>VLOOKUP(C42,[1]Tokhai01_TKSDDPNN!$D$15:$CO$77,90,0)</f>
        <v>1098100-Từ đầu đến cuối</v>
      </c>
      <c r="R42" s="18" t="str">
        <f>VLOOKUP(C42,[1]Tokhai01_TKSDDPNN!$BK$15:$CQ$77,33,0)</f>
        <v>VT100-Vị trí 1</v>
      </c>
      <c r="S42" s="18">
        <f>VLOOKUP(C42,[1]Tokhai01_TKSDDPNN!$BK$15:$CK$183,27,0)</f>
        <v>148.5</v>
      </c>
      <c r="T42" s="18">
        <f>VLOOKUP(C42,[1]Tokhai01_TKSDDPNN!$BK$15:$CL$77,28,0)</f>
        <v>150</v>
      </c>
    </row>
    <row r="43" spans="1:20" s="5" customFormat="1" ht="17" x14ac:dyDescent="0.2">
      <c r="A43" s="17"/>
      <c r="B43" s="16"/>
      <c r="C43" s="27" t="s">
        <v>65</v>
      </c>
      <c r="D43" s="8"/>
      <c r="E43" s="9"/>
      <c r="F43" s="15"/>
      <c r="H43" s="18"/>
      <c r="I43" s="6"/>
      <c r="J43" s="12"/>
      <c r="K43" s="13"/>
      <c r="M43" s="70" t="s">
        <v>685</v>
      </c>
      <c r="N43" s="76">
        <v>2021</v>
      </c>
      <c r="O43" s="82">
        <v>44196</v>
      </c>
      <c r="P43" s="18"/>
      <c r="Q43" s="18" t="str">
        <f>VLOOKUP(C43,[1]Tokhai01_TKSDDPNN!$D$15:$CO$77,90,0)</f>
        <v>1098100-Từ đầu đến cuối</v>
      </c>
      <c r="R43" s="18" t="str">
        <f>VLOOKUP(C43,[1]Tokhai01_TKSDDPNN!$BK$15:$CQ$77,33,0)</f>
        <v>VT100-Vị trí 1</v>
      </c>
      <c r="S43" s="18">
        <f>VLOOKUP(C43,[1]Tokhai01_TKSDDPNN!$BK$15:$CK$183,27,0)</f>
        <v>90</v>
      </c>
      <c r="T43" s="18">
        <f>VLOOKUP(C43,[1]Tokhai01_TKSDDPNN!$BK$15:$CL$77,28,0)</f>
        <v>150</v>
      </c>
    </row>
    <row r="44" spans="1:20" s="5" customFormat="1" ht="17" x14ac:dyDescent="0.2">
      <c r="A44" s="17"/>
      <c r="B44" s="16"/>
      <c r="C44" s="27" t="s">
        <v>66</v>
      </c>
      <c r="D44" s="8"/>
      <c r="E44" s="9"/>
      <c r="F44" s="15"/>
      <c r="H44" s="18"/>
      <c r="I44" s="6"/>
      <c r="J44" s="12"/>
      <c r="K44" s="13"/>
      <c r="M44" s="70" t="s">
        <v>686</v>
      </c>
      <c r="N44" s="76">
        <v>2018</v>
      </c>
      <c r="O44" s="82">
        <v>42970</v>
      </c>
      <c r="P44" s="18"/>
      <c r="Q44" s="18" t="str">
        <f>VLOOKUP(C44,[1]Tokhai01_TKSDDPNN!$D$15:$CO$77,90,0)</f>
        <v>1098100-Từ đầu đến cuối</v>
      </c>
      <c r="R44" s="18" t="str">
        <f>VLOOKUP(C44,[1]Tokhai01_TKSDDPNN!$BK$15:$CQ$77,33,0)</f>
        <v>VT100-Vị trí 1</v>
      </c>
      <c r="S44" s="18">
        <f>VLOOKUP(C44,[1]Tokhai01_TKSDDPNN!$BK$15:$CK$183,27,0)</f>
        <v>107.8</v>
      </c>
      <c r="T44" s="18">
        <f>VLOOKUP(C44,[1]Tokhai01_TKSDDPNN!$BK$15:$CL$77,28,0)</f>
        <v>150</v>
      </c>
    </row>
    <row r="45" spans="1:20" s="5" customFormat="1" ht="17" x14ac:dyDescent="0.2">
      <c r="A45" s="17"/>
      <c r="B45" s="16"/>
      <c r="C45" s="27" t="s">
        <v>67</v>
      </c>
      <c r="D45" s="8"/>
      <c r="E45" s="9"/>
      <c r="F45" s="15"/>
      <c r="H45" s="18"/>
      <c r="I45" s="6"/>
      <c r="J45" s="12"/>
      <c r="K45" s="13"/>
      <c r="M45" s="70" t="s">
        <v>687</v>
      </c>
      <c r="N45" s="76">
        <v>2021</v>
      </c>
      <c r="O45" s="82">
        <v>44259</v>
      </c>
      <c r="P45" s="18"/>
      <c r="Q45" s="18" t="str">
        <f>VLOOKUP(C45,[1]Tokhai01_TKSDDPNN!$D$15:$CO$77,90,0)</f>
        <v>1098100-Từ đầu đến cuối</v>
      </c>
      <c r="R45" s="18" t="str">
        <f>VLOOKUP(C45,[1]Tokhai01_TKSDDPNN!$BK$15:$CQ$77,33,0)</f>
        <v>VT100-Vị trí 1</v>
      </c>
      <c r="S45" s="18">
        <f>VLOOKUP(C45,[1]Tokhai01_TKSDDPNN!$BK$15:$CK$183,27,0)</f>
        <v>90</v>
      </c>
      <c r="T45" s="18">
        <f>VLOOKUP(C45,[1]Tokhai01_TKSDDPNN!$BK$15:$CL$77,28,0)</f>
        <v>150</v>
      </c>
    </row>
    <row r="46" spans="1:20" s="5" customFormat="1" ht="17" x14ac:dyDescent="0.2">
      <c r="A46" s="17"/>
      <c r="B46" s="16"/>
      <c r="C46" s="27" t="s">
        <v>68</v>
      </c>
      <c r="D46" s="8"/>
      <c r="E46" s="9"/>
      <c r="F46" s="15"/>
      <c r="H46" s="18"/>
      <c r="I46" s="6"/>
      <c r="J46" s="12"/>
      <c r="K46" s="13"/>
      <c r="M46" s="70" t="s">
        <v>688</v>
      </c>
      <c r="N46" s="76">
        <v>2017</v>
      </c>
      <c r="O46" s="82">
        <v>42496</v>
      </c>
      <c r="P46" s="18"/>
      <c r="Q46" s="18" t="str">
        <f>VLOOKUP(C46,[1]Tokhai01_TKSDDPNN!$D$15:$CO$77,90,0)</f>
        <v>1308100-Từ đầu đến cuối</v>
      </c>
      <c r="R46" s="18" t="str">
        <f>VLOOKUP(C46,[1]Tokhai01_TKSDDPNN!$BK$15:$CQ$77,33,0)</f>
        <v>VT100-Vị trí 1</v>
      </c>
      <c r="S46" s="18">
        <f>VLOOKUP(C46,[1]Tokhai01_TKSDDPNN!$BK$15:$CK$183,27,0)</f>
        <v>118.8</v>
      </c>
      <c r="T46" s="18">
        <f>VLOOKUP(C46,[1]Tokhai01_TKSDDPNN!$BK$15:$CL$77,28,0)</f>
        <v>150</v>
      </c>
    </row>
    <row r="47" spans="1:20" s="5" customFormat="1" ht="17" x14ac:dyDescent="0.2">
      <c r="A47" s="17"/>
      <c r="B47" s="16"/>
      <c r="C47" s="27" t="s">
        <v>69</v>
      </c>
      <c r="D47" s="8"/>
      <c r="E47" s="9"/>
      <c r="F47" s="15"/>
      <c r="H47" s="18"/>
      <c r="I47" s="6"/>
      <c r="J47" s="12"/>
      <c r="K47" s="13"/>
      <c r="M47" s="70" t="s">
        <v>689</v>
      </c>
      <c r="N47" s="76">
        <v>2017</v>
      </c>
      <c r="O47" s="82">
        <v>42692</v>
      </c>
      <c r="P47" s="18"/>
      <c r="Q47" s="18" t="str">
        <f>VLOOKUP(C47,[1]Tokhai01_TKSDDPNN!$D$15:$CO$77,90,0)</f>
        <v>1308100-Từ đầu đến cuối</v>
      </c>
      <c r="R47" s="18" t="str">
        <f>VLOOKUP(C47,[1]Tokhai01_TKSDDPNN!$BK$15:$CQ$77,33,0)</f>
        <v>VT100-Vị trí 1</v>
      </c>
      <c r="S47" s="18">
        <f>VLOOKUP(C47,[1]Tokhai01_TKSDDPNN!$BK$15:$CK$183,27,0)</f>
        <v>90</v>
      </c>
      <c r="T47" s="18">
        <f>VLOOKUP(C47,[1]Tokhai01_TKSDDPNN!$BK$15:$CL$77,28,0)</f>
        <v>150</v>
      </c>
    </row>
    <row r="48" spans="1:20" s="5" customFormat="1" ht="17" x14ac:dyDescent="0.2">
      <c r="A48" s="17"/>
      <c r="B48" s="16"/>
      <c r="C48" s="27" t="s">
        <v>70</v>
      </c>
      <c r="D48" s="8"/>
      <c r="E48" s="9"/>
      <c r="F48" s="15"/>
      <c r="H48" s="18"/>
      <c r="I48" s="6"/>
      <c r="J48" s="12"/>
      <c r="K48" s="13"/>
      <c r="M48" s="70" t="s">
        <v>690</v>
      </c>
      <c r="N48" s="76">
        <v>2012</v>
      </c>
      <c r="O48" s="82">
        <v>40962</v>
      </c>
      <c r="P48" s="18"/>
      <c r="Q48" s="18" t="str">
        <f>VLOOKUP(C48,[1]Tokhai01_TKSDDPNN!$D$15:$CO$77,90,0)</f>
        <v>1098100-Từ đầu đến cuối</v>
      </c>
      <c r="R48" s="18" t="str">
        <f>VLOOKUP(C48,[1]Tokhai01_TKSDDPNN!$BK$15:$CQ$77,33,0)</f>
        <v>VT100-Vị trí 1</v>
      </c>
      <c r="S48" s="18">
        <f>VLOOKUP(C48,[1]Tokhai01_TKSDDPNN!$BK$15:$CK$183,27,0)</f>
        <v>90</v>
      </c>
      <c r="T48" s="18">
        <f>VLOOKUP(C48,[1]Tokhai01_TKSDDPNN!$BK$15:$CL$77,28,0)</f>
        <v>150</v>
      </c>
    </row>
    <row r="49" spans="1:20" s="5" customFormat="1" ht="17" x14ac:dyDescent="0.2">
      <c r="A49" s="17"/>
      <c r="B49" s="16"/>
      <c r="C49" s="27" t="s">
        <v>70</v>
      </c>
      <c r="D49" s="8"/>
      <c r="E49" s="9"/>
      <c r="F49" s="15"/>
      <c r="H49" s="18"/>
      <c r="I49" s="6"/>
      <c r="J49" s="12"/>
      <c r="K49" s="13"/>
      <c r="M49" s="70" t="s">
        <v>690</v>
      </c>
      <c r="N49" s="76">
        <v>2017</v>
      </c>
      <c r="O49" s="82">
        <v>42748</v>
      </c>
      <c r="P49" s="18"/>
      <c r="Q49" s="18" t="str">
        <f>VLOOKUP(C49,[1]Tokhai01_TKSDDPNN!$D$15:$CO$77,90,0)</f>
        <v>1098100-Từ đầu đến cuối</v>
      </c>
      <c r="R49" s="18" t="str">
        <f>VLOOKUP(C49,[1]Tokhai01_TKSDDPNN!$BK$15:$CQ$77,33,0)</f>
        <v>VT100-Vị trí 1</v>
      </c>
      <c r="S49" s="18">
        <f>VLOOKUP(C49,[1]Tokhai01_TKSDDPNN!$BK$15:$CK$183,27,0)</f>
        <v>90</v>
      </c>
      <c r="T49" s="18">
        <f>VLOOKUP(C49,[1]Tokhai01_TKSDDPNN!$BK$15:$CL$77,28,0)</f>
        <v>150</v>
      </c>
    </row>
    <row r="50" spans="1:20" s="5" customFormat="1" ht="17" x14ac:dyDescent="0.2">
      <c r="A50" s="17"/>
      <c r="B50" s="16"/>
      <c r="C50" s="27" t="s">
        <v>71</v>
      </c>
      <c r="D50" s="8"/>
      <c r="E50" s="9"/>
      <c r="F50" s="15"/>
      <c r="H50" s="18"/>
      <c r="I50" s="6"/>
      <c r="J50" s="12"/>
      <c r="K50" s="13"/>
      <c r="M50" s="70" t="s">
        <v>691</v>
      </c>
      <c r="N50" s="76">
        <v>2021</v>
      </c>
      <c r="O50" s="82">
        <v>43290</v>
      </c>
      <c r="P50" s="18"/>
      <c r="Q50" s="18" t="str">
        <f>VLOOKUP(C50,[1]Tokhai01_TKSDDPNN!$D$15:$CO$77,90,0)</f>
        <v>1098100-Từ đầu đến cuối</v>
      </c>
      <c r="R50" s="18" t="str">
        <f>VLOOKUP(C50,[1]Tokhai01_TKSDDPNN!$BK$15:$CQ$77,33,0)</f>
        <v>VT100-Vị trí 1</v>
      </c>
      <c r="S50" s="18">
        <f>VLOOKUP(C50,[1]Tokhai01_TKSDDPNN!$BK$15:$CK$183,27,0)</f>
        <v>144.4</v>
      </c>
      <c r="T50" s="18">
        <f>VLOOKUP(C50,[1]Tokhai01_TKSDDPNN!$BK$15:$CL$77,28,0)</f>
        <v>150</v>
      </c>
    </row>
    <row r="51" spans="1:20" s="5" customFormat="1" ht="17" x14ac:dyDescent="0.2">
      <c r="A51" s="17"/>
      <c r="B51" s="16"/>
      <c r="C51" s="27" t="s">
        <v>72</v>
      </c>
      <c r="D51" s="8"/>
      <c r="E51" s="9"/>
      <c r="F51" s="15"/>
      <c r="H51" s="18"/>
      <c r="I51" s="6"/>
      <c r="J51" s="12"/>
      <c r="K51" s="13"/>
      <c r="M51" s="70" t="s">
        <v>692</v>
      </c>
      <c r="N51" s="76">
        <v>2012</v>
      </c>
      <c r="O51" s="82">
        <v>40988</v>
      </c>
      <c r="P51" s="18"/>
      <c r="Q51" s="18" t="str">
        <f>VLOOKUP(C51,[1]Tokhai01_TKSDDPNN!$D$15:$CO$77,90,0)</f>
        <v>1098100-Từ đầu đến cuối</v>
      </c>
      <c r="R51" s="18" t="str">
        <f>VLOOKUP(C51,[1]Tokhai01_TKSDDPNN!$BK$15:$CQ$77,33,0)</f>
        <v>VT100-Vị trí 1</v>
      </c>
      <c r="S51" s="18">
        <f>VLOOKUP(C51,[1]Tokhai01_TKSDDPNN!$BK$15:$CK$183,27,0)</f>
        <v>90</v>
      </c>
      <c r="T51" s="18">
        <f>VLOOKUP(C51,[1]Tokhai01_TKSDDPNN!$BK$15:$CL$77,28,0)</f>
        <v>150</v>
      </c>
    </row>
    <row r="52" spans="1:20" s="5" customFormat="1" ht="17" x14ac:dyDescent="0.2">
      <c r="A52" s="17"/>
      <c r="B52" s="16"/>
      <c r="C52" s="27" t="s">
        <v>73</v>
      </c>
      <c r="D52" s="8"/>
      <c r="E52" s="9"/>
      <c r="F52" s="15"/>
      <c r="H52" s="18"/>
      <c r="I52" s="6"/>
      <c r="J52" s="12"/>
      <c r="K52" s="13"/>
      <c r="M52" s="70" t="s">
        <v>693</v>
      </c>
      <c r="N52" s="76">
        <v>2020</v>
      </c>
      <c r="O52" s="82">
        <v>43893</v>
      </c>
      <c r="P52" s="18"/>
      <c r="Q52" s="18" t="str">
        <f>VLOOKUP(C52,[1]Tokhai01_TKSDDPNN!$D$15:$CO$77,90,0)</f>
        <v>1098100-Từ đầu đến cuối</v>
      </c>
      <c r="R52" s="18" t="str">
        <f>VLOOKUP(C52,[1]Tokhai01_TKSDDPNN!$BK$15:$CQ$77,33,0)</f>
        <v>VT100-Vị trí 1</v>
      </c>
      <c r="S52" s="18">
        <f>VLOOKUP(C52,[1]Tokhai01_TKSDDPNN!$BK$15:$CK$183,27,0)</f>
        <v>147.69999999999999</v>
      </c>
      <c r="T52" s="18">
        <f>VLOOKUP(C52,[1]Tokhai01_TKSDDPNN!$BK$15:$CL$77,28,0)</f>
        <v>150</v>
      </c>
    </row>
    <row r="53" spans="1:20" s="5" customFormat="1" ht="17" x14ac:dyDescent="0.2">
      <c r="A53" s="17"/>
      <c r="B53" s="16"/>
      <c r="C53" s="27" t="s">
        <v>74</v>
      </c>
      <c r="D53" s="8"/>
      <c r="E53" s="9"/>
      <c r="F53" s="15"/>
      <c r="H53" s="18"/>
      <c r="I53" s="6"/>
      <c r="J53" s="12"/>
      <c r="K53" s="13"/>
      <c r="M53" s="70" t="s">
        <v>694</v>
      </c>
      <c r="N53" s="76">
        <v>2020</v>
      </c>
      <c r="O53" s="82">
        <v>43886</v>
      </c>
      <c r="P53" s="18"/>
      <c r="Q53" s="18" t="str">
        <f>VLOOKUP(C53,[1]Tokhai01_TKSDDPNN!$D$15:$CO$77,90,0)</f>
        <v>1098100-Từ đầu đến cuối</v>
      </c>
      <c r="R53" s="18" t="str">
        <f>VLOOKUP(C53,[1]Tokhai01_TKSDDPNN!$BK$15:$CQ$77,33,0)</f>
        <v>VT100-Vị trí 1</v>
      </c>
      <c r="S53" s="18">
        <f>VLOOKUP(C53,[1]Tokhai01_TKSDDPNN!$BK$15:$CK$183,27,0)</f>
        <v>90</v>
      </c>
      <c r="T53" s="18">
        <f>VLOOKUP(C53,[1]Tokhai01_TKSDDPNN!$BK$15:$CL$77,28,0)</f>
        <v>150</v>
      </c>
    </row>
    <row r="54" spans="1:20" s="5" customFormat="1" ht="17" x14ac:dyDescent="0.2">
      <c r="A54" s="17"/>
      <c r="B54" s="16"/>
      <c r="C54" s="27" t="s">
        <v>75</v>
      </c>
      <c r="D54" s="8"/>
      <c r="E54" s="9"/>
      <c r="F54" s="15"/>
      <c r="H54" s="18"/>
      <c r="I54" s="6"/>
      <c r="J54" s="12"/>
      <c r="K54" s="13"/>
      <c r="M54" s="70" t="s">
        <v>695</v>
      </c>
      <c r="N54" s="76">
        <v>2017</v>
      </c>
      <c r="O54" s="82">
        <v>42555</v>
      </c>
      <c r="P54" s="18"/>
      <c r="Q54" s="18" t="str">
        <f>VLOOKUP(C54,[1]Tokhai01_TKSDDPNN!$D$15:$CO$77,90,0)</f>
        <v>1410100-Từ đầu đến cuối</v>
      </c>
      <c r="R54" s="18" t="str">
        <f>VLOOKUP(C54,[1]Tokhai01_TKSDDPNN!$BK$15:$CQ$77,33,0)</f>
        <v>VT100-Vị trí 1</v>
      </c>
      <c r="S54" s="18">
        <f>VLOOKUP(C54,[1]Tokhai01_TKSDDPNN!$BK$15:$CK$183,27,0)</f>
        <v>95</v>
      </c>
      <c r="T54" s="18">
        <f>VLOOKUP(C54,[1]Tokhai01_TKSDDPNN!$BK$15:$CL$77,28,0)</f>
        <v>150</v>
      </c>
    </row>
    <row r="55" spans="1:20" s="5" customFormat="1" ht="17" x14ac:dyDescent="0.2">
      <c r="A55" s="17"/>
      <c r="B55" s="16"/>
      <c r="C55" s="27" t="s">
        <v>76</v>
      </c>
      <c r="D55" s="8"/>
      <c r="E55" s="9"/>
      <c r="F55" s="15"/>
      <c r="H55" s="18"/>
      <c r="I55" s="6"/>
      <c r="J55" s="12"/>
      <c r="K55" s="13"/>
      <c r="M55" s="70" t="s">
        <v>696</v>
      </c>
      <c r="N55" s="76">
        <v>2018</v>
      </c>
      <c r="O55" s="82">
        <v>42978</v>
      </c>
      <c r="P55" s="18"/>
      <c r="Q55" s="18" t="str">
        <f>VLOOKUP(C55,[1]Tokhai01_TKSDDPNN!$D$15:$CO$77,90,0)</f>
        <v>1409100-Từ đầu đến cuối</v>
      </c>
      <c r="R55" s="18" t="str">
        <f>VLOOKUP(C55,[1]Tokhai01_TKSDDPNN!$BK$15:$CQ$77,33,0)</f>
        <v>VT100-Vị trí 1</v>
      </c>
      <c r="S55" s="18">
        <f>VLOOKUP(C55,[1]Tokhai01_TKSDDPNN!$BK$15:$CK$183,27,0)</f>
        <v>95</v>
      </c>
      <c r="T55" s="18">
        <f>VLOOKUP(C55,[1]Tokhai01_TKSDDPNN!$BK$15:$CL$77,28,0)</f>
        <v>150</v>
      </c>
    </row>
    <row r="56" spans="1:20" s="5" customFormat="1" ht="17" x14ac:dyDescent="0.2">
      <c r="A56" s="17"/>
      <c r="B56" s="16"/>
      <c r="C56" s="27" t="s">
        <v>77</v>
      </c>
      <c r="D56" s="8"/>
      <c r="E56" s="9"/>
      <c r="F56" s="15"/>
      <c r="H56" s="18"/>
      <c r="I56" s="6"/>
      <c r="J56" s="12"/>
      <c r="K56" s="13"/>
      <c r="M56" s="70" t="s">
        <v>697</v>
      </c>
      <c r="N56" s="76">
        <v>2021</v>
      </c>
      <c r="O56" s="82">
        <v>43031</v>
      </c>
      <c r="P56" s="18"/>
      <c r="Q56" s="18" t="str">
        <f>VLOOKUP(C56,[1]Tokhai01_TKSDDPNN!$D$15:$CO$77,90,0)</f>
        <v>1409100-Từ đầu đến cuối</v>
      </c>
      <c r="R56" s="18" t="str">
        <f>VLOOKUP(C56,[1]Tokhai01_TKSDDPNN!$BK$15:$CQ$77,33,0)</f>
        <v>VT100-Vị trí 1</v>
      </c>
      <c r="S56" s="18">
        <f>VLOOKUP(C56,[1]Tokhai01_TKSDDPNN!$BK$15:$CK$183,27,0)</f>
        <v>95</v>
      </c>
      <c r="T56" s="18">
        <f>VLOOKUP(C56,[1]Tokhai01_TKSDDPNN!$BK$15:$CL$77,28,0)</f>
        <v>150</v>
      </c>
    </row>
    <row r="57" spans="1:20" s="5" customFormat="1" ht="17" x14ac:dyDescent="0.2">
      <c r="A57" s="17"/>
      <c r="B57" s="16"/>
      <c r="C57" s="27" t="s">
        <v>78</v>
      </c>
      <c r="D57" s="8"/>
      <c r="E57" s="9"/>
      <c r="F57" s="15"/>
      <c r="H57" s="18"/>
      <c r="I57" s="6"/>
      <c r="J57" s="12"/>
      <c r="K57" s="13"/>
      <c r="M57" s="70" t="s">
        <v>698</v>
      </c>
      <c r="N57" s="76">
        <v>2017</v>
      </c>
      <c r="O57" s="82">
        <v>42818</v>
      </c>
      <c r="P57" s="18"/>
      <c r="Q57" s="18" t="str">
        <f>VLOOKUP(C57,[1]Tokhai01_TKSDDPNN!$D$15:$CO$77,90,0)</f>
        <v>1315100-Từ đầu đến cuối</v>
      </c>
      <c r="R57" s="18" t="str">
        <f>VLOOKUP(C57,[1]Tokhai01_TKSDDPNN!$BK$15:$CQ$77,33,0)</f>
        <v>VT100-Vị trí 1</v>
      </c>
      <c r="S57" s="18">
        <f>VLOOKUP(C57,[1]Tokhai01_TKSDDPNN!$BK$15:$CK$183,27,0)</f>
        <v>125</v>
      </c>
      <c r="T57" s="18">
        <f>VLOOKUP(C57,[1]Tokhai01_TKSDDPNN!$BK$15:$CL$77,28,0)</f>
        <v>150</v>
      </c>
    </row>
    <row r="58" spans="1:20" s="5" customFormat="1" ht="17" x14ac:dyDescent="0.2">
      <c r="A58" s="17"/>
      <c r="B58" s="16"/>
      <c r="C58" s="27" t="s">
        <v>79</v>
      </c>
      <c r="D58" s="8"/>
      <c r="E58" s="9"/>
      <c r="F58" s="15"/>
      <c r="H58" s="18"/>
      <c r="I58" s="6"/>
      <c r="J58" s="12"/>
      <c r="K58" s="13"/>
      <c r="M58" s="70" t="s">
        <v>699</v>
      </c>
      <c r="N58" s="76">
        <v>2022</v>
      </c>
      <c r="O58" s="82">
        <v>43052</v>
      </c>
      <c r="P58" s="18"/>
      <c r="Q58" s="18" t="str">
        <f>VLOOKUP(C58,[1]Tokhai01_TKSDDPNN!$D$15:$CO$77,90,0)</f>
        <v>1222100-Từ đầu đến cuối</v>
      </c>
      <c r="R58" s="18" t="str">
        <f>VLOOKUP(C58,[1]Tokhai01_TKSDDPNN!$BK$15:$CQ$77,33,0)</f>
        <v>VT100-Vị trí 1</v>
      </c>
      <c r="S58" s="18">
        <f>VLOOKUP(C58,[1]Tokhai01_TKSDDPNN!$BK$15:$CK$183,27,0)</f>
        <v>177</v>
      </c>
      <c r="T58" s="18">
        <f>VLOOKUP(C58,[1]Tokhai01_TKSDDPNN!$BK$15:$CL$77,28,0)</f>
        <v>150</v>
      </c>
    </row>
    <row r="59" spans="1:20" s="5" customFormat="1" ht="17" x14ac:dyDescent="0.2">
      <c r="A59" s="17"/>
      <c r="B59" s="16"/>
      <c r="C59" s="29" t="s">
        <v>80</v>
      </c>
      <c r="D59" s="8"/>
      <c r="E59" s="9"/>
      <c r="F59" s="15"/>
      <c r="H59" s="18"/>
      <c r="I59" s="6"/>
      <c r="J59" s="12"/>
      <c r="K59" s="13"/>
      <c r="M59" s="72" t="s">
        <v>700</v>
      </c>
      <c r="N59" s="81">
        <v>2021</v>
      </c>
      <c r="O59" s="82">
        <v>44187</v>
      </c>
      <c r="P59" s="18"/>
      <c r="Q59" s="18" t="str">
        <f>VLOOKUP(C59,[1]Tokhai01_TKSDDPNN!$D$15:$CO$77,90,0)</f>
        <v>1528101-Đoạn 5,5m</v>
      </c>
      <c r="R59" s="18" t="str">
        <f>VLOOKUP(C59,[1]Tokhai01_TKSDDPNN!$BK$15:$CQ$77,33,0)</f>
        <v>VT100-Vị trí 1</v>
      </c>
      <c r="S59" s="18">
        <f>VLOOKUP(C59,[1]Tokhai01_TKSDDPNN!$BK$15:$CK$183,27,0)</f>
        <v>110</v>
      </c>
      <c r="T59" s="18">
        <f>VLOOKUP(C59,[1]Tokhai01_TKSDDPNN!$BK$15:$CL$77,28,0)</f>
        <v>150</v>
      </c>
    </row>
    <row r="60" spans="1:20" s="5" customFormat="1" ht="17" x14ac:dyDescent="0.2">
      <c r="A60" s="17"/>
      <c r="B60" s="16"/>
      <c r="C60" s="28" t="s">
        <v>81</v>
      </c>
      <c r="D60" s="8"/>
      <c r="E60" s="9"/>
      <c r="F60" s="15"/>
      <c r="H60" s="18"/>
      <c r="I60" s="6"/>
      <c r="J60" s="12"/>
      <c r="K60" s="13"/>
      <c r="M60" s="71" t="s">
        <v>701</v>
      </c>
      <c r="N60" s="80">
        <v>2022</v>
      </c>
      <c r="O60" s="82">
        <v>42367</v>
      </c>
      <c r="P60" s="18"/>
      <c r="Q60" s="18" t="str">
        <f>VLOOKUP(C60,[1]Tokhai01_TKSDDPNN!$D$15:$CO$77,90,0)</f>
        <v>1435100-Từ đầu đến cuối</v>
      </c>
      <c r="R60" s="18" t="str">
        <f>VLOOKUP(C60,[1]Tokhai01_TKSDDPNN!$BK$15:$CQ$77,33,0)</f>
        <v>VT200-Vị trí 2</v>
      </c>
      <c r="S60" s="18">
        <f>VLOOKUP(C60,[1]Tokhai01_TKSDDPNN!$BK$15:$CK$183,27,0)</f>
        <v>433</v>
      </c>
      <c r="T60" s="18">
        <f>VLOOKUP(C60,[1]Tokhai01_TKSDDPNN!$BK$15:$CL$77,28,0)</f>
        <v>150</v>
      </c>
    </row>
    <row r="61" spans="1:20" s="5" customFormat="1" ht="17" x14ac:dyDescent="0.2">
      <c r="A61" s="17"/>
      <c r="B61" s="16"/>
      <c r="C61" s="27" t="s">
        <v>58</v>
      </c>
      <c r="D61" s="8"/>
      <c r="E61" s="9"/>
      <c r="F61" s="15"/>
      <c r="H61" s="18"/>
      <c r="I61" s="6"/>
      <c r="J61" s="12"/>
      <c r="K61" s="13"/>
      <c r="M61" s="70" t="s">
        <v>679</v>
      </c>
      <c r="N61" s="76">
        <v>2022</v>
      </c>
      <c r="O61" s="82">
        <v>42461</v>
      </c>
      <c r="P61" s="18"/>
      <c r="Q61" s="18" t="str">
        <f>VLOOKUP(C61,[1]Tokhai01_TKSDDPNN!$D$15:$CO$77,90,0)</f>
        <v>1143100-Từ đầu đến cuối</v>
      </c>
      <c r="R61" s="18" t="str">
        <f>VLOOKUP(C61,[1]Tokhai01_TKSDDPNN!$BK$15:$CQ$77,33,0)</f>
        <v>VT100-Vị trí 1</v>
      </c>
      <c r="S61" s="18">
        <f>VLOOKUP(C61,[1]Tokhai01_TKSDDPNN!$BK$15:$CK$183,27,0)</f>
        <v>100</v>
      </c>
      <c r="T61" s="18">
        <f>VLOOKUP(C61,[1]Tokhai01_TKSDDPNN!$BK$15:$CL$77,28,0)</f>
        <v>150</v>
      </c>
    </row>
    <row r="62" spans="1:20" s="5" customFormat="1" ht="17" x14ac:dyDescent="0.2">
      <c r="A62" s="17"/>
      <c r="B62" s="16"/>
      <c r="C62" s="27" t="s">
        <v>82</v>
      </c>
      <c r="D62" s="8"/>
      <c r="E62" s="9"/>
      <c r="F62" s="15"/>
      <c r="H62" s="18"/>
      <c r="I62" s="6"/>
      <c r="J62" s="12"/>
      <c r="K62" s="13"/>
      <c r="M62" s="70" t="s">
        <v>702</v>
      </c>
      <c r="N62" s="76">
        <v>2017</v>
      </c>
      <c r="O62" s="82">
        <v>42696</v>
      </c>
      <c r="P62" s="18"/>
      <c r="Q62" s="18" t="str">
        <f>VLOOKUP(C62,[1]Tokhai01_TKSDDPNN!$D$15:$CO$77,90,0)</f>
        <v>1214100-Từ đầu đến cuối</v>
      </c>
      <c r="R62" s="18" t="str">
        <f>VLOOKUP(C62,[1]Tokhai01_TKSDDPNN!$BK$15:$CQ$77,33,0)</f>
        <v>VT100-Vị trí 1</v>
      </c>
      <c r="S62" s="18">
        <f>VLOOKUP(C62,[1]Tokhai01_TKSDDPNN!$BK$15:$CK$183,27,0)</f>
        <v>102</v>
      </c>
      <c r="T62" s="18">
        <f>VLOOKUP(C62,[1]Tokhai01_TKSDDPNN!$BK$15:$CL$77,28,0)</f>
        <v>150</v>
      </c>
    </row>
    <row r="63" spans="1:20" s="5" customFormat="1" ht="17" x14ac:dyDescent="0.2">
      <c r="A63" s="17"/>
      <c r="B63" s="16"/>
      <c r="C63" s="29" t="s">
        <v>83</v>
      </c>
      <c r="D63" s="8"/>
      <c r="E63" s="9"/>
      <c r="F63" s="15"/>
      <c r="H63" s="18"/>
      <c r="I63" s="6"/>
      <c r="J63" s="12"/>
      <c r="K63" s="13"/>
      <c r="M63" s="72" t="s">
        <v>703</v>
      </c>
      <c r="N63" s="81">
        <v>2017</v>
      </c>
      <c r="O63" s="82">
        <v>42367</v>
      </c>
      <c r="P63" s="18"/>
      <c r="Q63" s="18" t="str">
        <f>VLOOKUP(C63,[1]Tokhai01_TKSDDPNN!$D$15:$CO$77,90,0)</f>
        <v>1240100-Đoạn từ Hồ Xuân Hương đến Minh Mạng</v>
      </c>
      <c r="R63" s="18" t="str">
        <f>VLOOKUP(C63,[1]Tokhai01_TKSDDPNN!$BK$15:$CQ$77,33,0)</f>
        <v>VT100-Vị trí 1</v>
      </c>
      <c r="S63" s="18">
        <f>VLOOKUP(C63,[1]Tokhai01_TKSDDPNN!$BK$15:$CK$183,27,0)</f>
        <v>125</v>
      </c>
      <c r="T63" s="18">
        <f>VLOOKUP(C63,[1]Tokhai01_TKSDDPNN!$BK$15:$CL$77,28,0)</f>
        <v>150</v>
      </c>
    </row>
    <row r="64" spans="1:20" s="5" customFormat="1" ht="17" x14ac:dyDescent="0.2">
      <c r="A64" s="17"/>
      <c r="B64" s="16"/>
      <c r="C64" s="27" t="s">
        <v>84</v>
      </c>
      <c r="D64" s="8"/>
      <c r="E64" s="9"/>
      <c r="F64" s="15"/>
      <c r="H64" s="18"/>
      <c r="I64" s="6"/>
      <c r="J64" s="12"/>
      <c r="K64" s="13"/>
      <c r="M64" s="70" t="s">
        <v>704</v>
      </c>
      <c r="N64" s="76">
        <v>2021</v>
      </c>
      <c r="O64" s="82">
        <v>40651</v>
      </c>
      <c r="P64" s="18"/>
      <c r="Q64" s="18" t="str">
        <f>VLOOKUP(C64,[1]Tokhai01_TKSDDPNN!$D$15:$CO$77,90,0)</f>
        <v>1365100-Từ đầu đến cuối</v>
      </c>
      <c r="R64" s="18" t="str">
        <f>VLOOKUP(C64,[1]Tokhai01_TKSDDPNN!$BK$15:$CQ$77,33,0)</f>
        <v>VT100-Vị trí 1</v>
      </c>
      <c r="S64" s="18">
        <f>VLOOKUP(C64,[1]Tokhai01_TKSDDPNN!$BK$15:$CK$183,27,0)</f>
        <v>100</v>
      </c>
      <c r="T64" s="18">
        <f>VLOOKUP(C64,[1]Tokhai01_TKSDDPNN!$BK$15:$CL$77,28,0)</f>
        <v>150</v>
      </c>
    </row>
    <row r="65" spans="1:20" s="5" customFormat="1" ht="17" x14ac:dyDescent="0.2">
      <c r="A65" s="17"/>
      <c r="B65" s="16"/>
      <c r="C65" s="27" t="s">
        <v>85</v>
      </c>
      <c r="D65" s="8"/>
      <c r="E65" s="9"/>
      <c r="F65" s="15"/>
      <c r="H65" s="18"/>
      <c r="I65" s="6"/>
      <c r="J65" s="12"/>
      <c r="K65" s="13"/>
      <c r="M65" s="70" t="s">
        <v>705</v>
      </c>
      <c r="N65" s="76">
        <v>2017</v>
      </c>
      <c r="O65" s="82">
        <v>42724</v>
      </c>
      <c r="P65" s="18"/>
      <c r="Q65" s="18" t="str">
        <f>VLOOKUP(C65,[1]Tokhai01_TKSDDPNN!$D$15:$CO$77,90,0)</f>
        <v>1227100-Từ đầu đến cuối</v>
      </c>
      <c r="R65" s="18" t="str">
        <f>VLOOKUP(C65,[1]Tokhai01_TKSDDPNN!$BK$15:$CQ$77,33,0)</f>
        <v>VT100-Vị trí 1</v>
      </c>
      <c r="S65" s="18">
        <f>VLOOKUP(C65,[1]Tokhai01_TKSDDPNN!$BK$15:$CK$183,27,0)</f>
        <v>102</v>
      </c>
      <c r="T65" s="18">
        <f>VLOOKUP(C65,[1]Tokhai01_TKSDDPNN!$BK$15:$CL$77,28,0)</f>
        <v>150</v>
      </c>
    </row>
    <row r="66" spans="1:20" s="5" customFormat="1" ht="17" x14ac:dyDescent="0.2">
      <c r="A66" s="17"/>
      <c r="B66" s="16"/>
      <c r="C66" s="27" t="s">
        <v>86</v>
      </c>
      <c r="D66" s="8"/>
      <c r="E66" s="9"/>
      <c r="F66" s="15"/>
      <c r="H66" s="18"/>
      <c r="I66" s="6"/>
      <c r="J66" s="12"/>
      <c r="K66" s="13"/>
      <c r="M66" s="70" t="s">
        <v>706</v>
      </c>
      <c r="N66" s="76">
        <v>2018</v>
      </c>
      <c r="O66" s="82">
        <v>43209</v>
      </c>
      <c r="P66" s="18"/>
      <c r="Q66" s="18" t="str">
        <f>VLOOKUP(C66,[1]Tokhai01_TKSDDPNN!$D$15:$CO$77,90,0)</f>
        <v>1060100-Từ đầu đến cuối</v>
      </c>
      <c r="R66" s="18" t="str">
        <f>VLOOKUP(C66,[1]Tokhai01_TKSDDPNN!$BK$15:$CQ$77,33,0)</f>
        <v>VT100-Vị trí 1</v>
      </c>
      <c r="S66" s="18">
        <f>VLOOKUP(C66,[1]Tokhai01_TKSDDPNN!$BK$15:$CK$183,27,0)</f>
        <v>90</v>
      </c>
      <c r="T66" s="18">
        <f>VLOOKUP(C66,[1]Tokhai01_TKSDDPNN!$BK$15:$CL$77,28,0)</f>
        <v>150</v>
      </c>
    </row>
    <row r="67" spans="1:20" s="5" customFormat="1" ht="17" x14ac:dyDescent="0.2">
      <c r="A67" s="17"/>
      <c r="B67" s="16"/>
      <c r="C67" s="28" t="s">
        <v>87</v>
      </c>
      <c r="D67" s="8"/>
      <c r="E67" s="9"/>
      <c r="F67" s="15"/>
      <c r="H67" s="18"/>
      <c r="I67" s="6"/>
      <c r="J67" s="12"/>
      <c r="K67" s="13"/>
      <c r="M67" s="71" t="s">
        <v>707</v>
      </c>
      <c r="N67" s="80">
        <v>2017</v>
      </c>
      <c r="O67" s="82">
        <v>38304</v>
      </c>
      <c r="P67" s="18"/>
      <c r="Q67" s="18" t="str">
        <f>VLOOKUP(C67,[1]Tokhai01_TKSDDPNN!$D$15:$CO$77,90,0)</f>
        <v>1202100-Đoạn từ Lê Văn Hiến đến Nguyễn Đình Chiểu</v>
      </c>
      <c r="R67" s="18" t="str">
        <f>VLOOKUP(C67,[1]Tokhai01_TKSDDPNN!$BK$15:$CQ$77,33,0)</f>
        <v>VT200-Vị trí 2</v>
      </c>
      <c r="S67" s="18">
        <f>VLOOKUP(C67,[1]Tokhai01_TKSDDPNN!$BK$15:$CK$183,27,0)</f>
        <v>114.1</v>
      </c>
      <c r="T67" s="18">
        <f>VLOOKUP(C67,[1]Tokhai01_TKSDDPNN!$BK$15:$CL$77,28,0)</f>
        <v>150</v>
      </c>
    </row>
    <row r="68" spans="1:20" s="5" customFormat="1" ht="17" x14ac:dyDescent="0.2">
      <c r="A68" s="17"/>
      <c r="B68" s="16"/>
      <c r="C68" s="27" t="s">
        <v>558</v>
      </c>
      <c r="D68" s="8"/>
      <c r="E68" s="9"/>
      <c r="F68" s="15"/>
      <c r="H68" s="18"/>
      <c r="I68" s="6"/>
      <c r="J68" s="12"/>
      <c r="K68" s="13"/>
      <c r="M68" s="70" t="s">
        <v>708</v>
      </c>
      <c r="N68" s="76">
        <v>2016</v>
      </c>
      <c r="O68" s="82">
        <v>40255</v>
      </c>
      <c r="P68" s="18"/>
      <c r="Q68" s="18" t="s">
        <v>152</v>
      </c>
      <c r="R68" s="18" t="s">
        <v>816</v>
      </c>
      <c r="S68" s="18">
        <v>94</v>
      </c>
      <c r="T68" s="18">
        <v>150</v>
      </c>
    </row>
    <row r="69" spans="1:20" s="5" customFormat="1" ht="17" x14ac:dyDescent="0.2">
      <c r="A69" s="17"/>
      <c r="B69" s="16"/>
      <c r="C69" s="27" t="s">
        <v>559</v>
      </c>
      <c r="D69" s="8"/>
      <c r="E69" s="9"/>
      <c r="F69" s="15"/>
      <c r="H69" s="18"/>
      <c r="I69" s="6"/>
      <c r="J69" s="12"/>
      <c r="K69" s="13"/>
      <c r="M69" s="70" t="s">
        <v>709</v>
      </c>
      <c r="N69" s="76">
        <v>2017</v>
      </c>
      <c r="O69" s="82">
        <v>40282</v>
      </c>
      <c r="P69" s="18"/>
      <c r="Q69" s="18" t="s">
        <v>473</v>
      </c>
      <c r="R69" s="18" t="s">
        <v>816</v>
      </c>
      <c r="S69" s="18">
        <v>142.6</v>
      </c>
      <c r="T69" s="18">
        <v>150</v>
      </c>
    </row>
    <row r="70" spans="1:20" s="5" customFormat="1" ht="17" x14ac:dyDescent="0.2">
      <c r="A70" s="17"/>
      <c r="B70" s="16"/>
      <c r="C70" s="27" t="s">
        <v>559</v>
      </c>
      <c r="D70" s="8"/>
      <c r="E70" s="9"/>
      <c r="F70" s="15"/>
      <c r="H70" s="18"/>
      <c r="I70" s="6"/>
      <c r="J70" s="12"/>
      <c r="K70" s="13"/>
      <c r="M70" s="70" t="s">
        <v>709</v>
      </c>
      <c r="N70" s="76">
        <v>2017</v>
      </c>
      <c r="O70" s="82">
        <v>40282</v>
      </c>
      <c r="P70" s="18"/>
      <c r="Q70" s="18" t="s">
        <v>473</v>
      </c>
      <c r="R70" s="18" t="s">
        <v>816</v>
      </c>
      <c r="S70" s="18">
        <v>142.69999999999999</v>
      </c>
      <c r="T70" s="18">
        <v>150</v>
      </c>
    </row>
    <row r="71" spans="1:20" s="5" customFormat="1" ht="17" x14ac:dyDescent="0.2">
      <c r="A71" s="17"/>
      <c r="B71" s="16"/>
      <c r="C71" s="27" t="s">
        <v>560</v>
      </c>
      <c r="D71" s="8"/>
      <c r="E71" s="9"/>
      <c r="F71" s="15"/>
      <c r="H71" s="18"/>
      <c r="I71" s="6"/>
      <c r="J71" s="12"/>
      <c r="K71" s="13"/>
      <c r="M71" s="70" t="s">
        <v>710</v>
      </c>
      <c r="N71" s="76">
        <v>2017</v>
      </c>
      <c r="O71" s="82">
        <v>42797</v>
      </c>
      <c r="P71" s="18"/>
      <c r="Q71" s="18" t="s">
        <v>233</v>
      </c>
      <c r="R71" s="18" t="s">
        <v>816</v>
      </c>
      <c r="S71" s="18">
        <v>95</v>
      </c>
      <c r="T71" s="18">
        <v>150</v>
      </c>
    </row>
    <row r="72" spans="1:20" s="5" customFormat="1" ht="17" x14ac:dyDescent="0.2">
      <c r="A72" s="17"/>
      <c r="B72" s="16"/>
      <c r="C72" s="27" t="s">
        <v>561</v>
      </c>
      <c r="D72" s="8"/>
      <c r="E72" s="9"/>
      <c r="F72" s="15"/>
      <c r="H72" s="18"/>
      <c r="I72" s="6"/>
      <c r="J72" s="12"/>
      <c r="K72" s="13"/>
      <c r="M72" s="70" t="s">
        <v>711</v>
      </c>
      <c r="N72" s="76">
        <v>2016</v>
      </c>
      <c r="O72" s="82">
        <v>42139</v>
      </c>
      <c r="P72" s="18"/>
      <c r="Q72" s="18" t="s">
        <v>400</v>
      </c>
      <c r="R72" s="18" t="s">
        <v>816</v>
      </c>
      <c r="S72" s="18">
        <v>75.5</v>
      </c>
      <c r="T72" s="18">
        <v>150</v>
      </c>
    </row>
    <row r="73" spans="1:20" s="5" customFormat="1" ht="17" x14ac:dyDescent="0.2">
      <c r="A73" s="17"/>
      <c r="B73" s="16"/>
      <c r="C73" s="27" t="s">
        <v>562</v>
      </c>
      <c r="D73" s="8"/>
      <c r="E73" s="9"/>
      <c r="F73" s="15"/>
      <c r="H73" s="18"/>
      <c r="I73" s="6"/>
      <c r="J73" s="12"/>
      <c r="K73" s="13"/>
      <c r="M73" s="70" t="s">
        <v>712</v>
      </c>
      <c r="N73" s="76">
        <v>2020</v>
      </c>
      <c r="O73" s="82">
        <v>43076</v>
      </c>
      <c r="P73" s="18"/>
      <c r="Q73" s="18" t="s">
        <v>382</v>
      </c>
      <c r="R73" s="18" t="s">
        <v>816</v>
      </c>
      <c r="S73" s="18">
        <v>95</v>
      </c>
      <c r="T73" s="18">
        <v>150</v>
      </c>
    </row>
    <row r="74" spans="1:20" s="5" customFormat="1" ht="17" x14ac:dyDescent="0.2">
      <c r="A74" s="17"/>
      <c r="B74" s="16"/>
      <c r="C74" s="27" t="s">
        <v>563</v>
      </c>
      <c r="D74" s="8"/>
      <c r="E74" s="9"/>
      <c r="F74" s="15"/>
      <c r="H74" s="18"/>
      <c r="I74" s="6"/>
      <c r="J74" s="12"/>
      <c r="K74" s="13"/>
      <c r="M74" s="70" t="s">
        <v>713</v>
      </c>
      <c r="N74" s="76">
        <v>2017</v>
      </c>
      <c r="O74" s="82">
        <v>42473</v>
      </c>
      <c r="P74" s="18"/>
      <c r="Q74" s="18" t="s">
        <v>224</v>
      </c>
      <c r="R74" s="18" t="s">
        <v>816</v>
      </c>
      <c r="S74" s="18">
        <v>103.6</v>
      </c>
      <c r="T74" s="18">
        <v>150</v>
      </c>
    </row>
    <row r="75" spans="1:20" s="5" customFormat="1" ht="17" x14ac:dyDescent="0.2">
      <c r="A75" s="17"/>
      <c r="B75" s="16"/>
      <c r="C75" s="27" t="s">
        <v>564</v>
      </c>
      <c r="D75" s="8"/>
      <c r="E75" s="9"/>
      <c r="F75" s="15"/>
      <c r="H75" s="18"/>
      <c r="I75" s="6"/>
      <c r="J75" s="12"/>
      <c r="K75" s="13"/>
      <c r="M75" s="70" t="s">
        <v>714</v>
      </c>
      <c r="N75" s="76">
        <v>2021</v>
      </c>
      <c r="O75" s="82">
        <v>43083</v>
      </c>
      <c r="P75" s="18"/>
      <c r="Q75" s="18" t="s">
        <v>129</v>
      </c>
      <c r="R75" s="18" t="s">
        <v>817</v>
      </c>
      <c r="S75" s="18">
        <v>101</v>
      </c>
      <c r="T75" s="18">
        <v>150</v>
      </c>
    </row>
    <row r="76" spans="1:20" s="5" customFormat="1" ht="17" x14ac:dyDescent="0.2">
      <c r="A76" s="17"/>
      <c r="B76" s="16"/>
      <c r="C76" s="27" t="s">
        <v>564</v>
      </c>
      <c r="D76" s="8"/>
      <c r="E76" s="9"/>
      <c r="F76" s="15"/>
      <c r="H76" s="18"/>
      <c r="I76" s="6"/>
      <c r="J76" s="12"/>
      <c r="K76" s="13"/>
      <c r="M76" s="70" t="s">
        <v>714</v>
      </c>
      <c r="N76" s="76">
        <v>2018</v>
      </c>
      <c r="O76" s="82">
        <v>43105</v>
      </c>
      <c r="P76" s="18"/>
      <c r="Q76" s="18" t="s">
        <v>129</v>
      </c>
      <c r="R76" s="18" t="s">
        <v>816</v>
      </c>
      <c r="S76" s="18">
        <v>203.1</v>
      </c>
      <c r="T76" s="18">
        <v>150</v>
      </c>
    </row>
    <row r="77" spans="1:20" s="5" customFormat="1" ht="17" x14ac:dyDescent="0.2">
      <c r="A77" s="17"/>
      <c r="B77" s="16"/>
      <c r="C77" s="27" t="s">
        <v>565</v>
      </c>
      <c r="D77" s="8"/>
      <c r="E77" s="9"/>
      <c r="F77" s="15"/>
      <c r="H77" s="18"/>
      <c r="I77" s="6"/>
      <c r="J77" s="12"/>
      <c r="K77" s="13"/>
      <c r="M77" s="70" t="s">
        <v>715</v>
      </c>
      <c r="N77" s="76">
        <v>2017</v>
      </c>
      <c r="O77" s="82">
        <v>42567</v>
      </c>
      <c r="P77" s="18"/>
      <c r="Q77" s="18" t="s">
        <v>334</v>
      </c>
      <c r="R77" s="18" t="s">
        <v>816</v>
      </c>
      <c r="S77" s="18">
        <v>114</v>
      </c>
      <c r="T77" s="18">
        <v>150</v>
      </c>
    </row>
    <row r="78" spans="1:20" s="5" customFormat="1" ht="17" x14ac:dyDescent="0.2">
      <c r="A78" s="17"/>
      <c r="B78" s="16"/>
      <c r="C78" s="27" t="s">
        <v>566</v>
      </c>
      <c r="D78" s="8"/>
      <c r="E78" s="9"/>
      <c r="F78" s="15"/>
      <c r="H78" s="18"/>
      <c r="I78" s="6"/>
      <c r="J78" s="12"/>
      <c r="K78" s="13"/>
      <c r="M78" s="70" t="s">
        <v>716</v>
      </c>
      <c r="N78" s="76">
        <v>2012</v>
      </c>
      <c r="O78" s="82">
        <v>38247</v>
      </c>
      <c r="P78" s="18"/>
      <c r="Q78" s="18" t="s">
        <v>317</v>
      </c>
      <c r="R78" s="18" t="s">
        <v>816</v>
      </c>
      <c r="S78" s="18">
        <v>300</v>
      </c>
      <c r="T78" s="18">
        <v>150</v>
      </c>
    </row>
    <row r="79" spans="1:20" s="5" customFormat="1" ht="17" x14ac:dyDescent="0.2">
      <c r="A79" s="17"/>
      <c r="B79" s="16"/>
      <c r="C79" s="27" t="s">
        <v>567</v>
      </c>
      <c r="D79" s="8"/>
      <c r="E79" s="9"/>
      <c r="F79" s="15"/>
      <c r="H79" s="18"/>
      <c r="I79" s="6"/>
      <c r="J79" s="12"/>
      <c r="K79" s="13"/>
      <c r="M79" s="70" t="s">
        <v>717</v>
      </c>
      <c r="N79" s="76">
        <v>2022</v>
      </c>
      <c r="O79" s="82">
        <v>44615</v>
      </c>
      <c r="P79" s="18"/>
      <c r="Q79" s="18" t="s">
        <v>379</v>
      </c>
      <c r="R79" s="18" t="s">
        <v>816</v>
      </c>
      <c r="S79" s="18">
        <v>125</v>
      </c>
      <c r="T79" s="18">
        <v>150</v>
      </c>
    </row>
    <row r="80" spans="1:20" s="5" customFormat="1" ht="17" x14ac:dyDescent="0.2">
      <c r="A80" s="17"/>
      <c r="B80" s="16"/>
      <c r="C80" s="27" t="s">
        <v>568</v>
      </c>
      <c r="D80" s="8"/>
      <c r="E80" s="9"/>
      <c r="F80" s="15"/>
      <c r="H80" s="18"/>
      <c r="I80" s="6"/>
      <c r="J80" s="12"/>
      <c r="K80" s="13"/>
      <c r="M80" s="70" t="s">
        <v>718</v>
      </c>
      <c r="N80" s="76">
        <v>2015</v>
      </c>
      <c r="O80" s="82">
        <v>41849</v>
      </c>
      <c r="P80" s="18"/>
      <c r="Q80" s="18" t="s">
        <v>258</v>
      </c>
      <c r="R80" s="18" t="s">
        <v>816</v>
      </c>
      <c r="S80" s="18">
        <v>48.4</v>
      </c>
      <c r="T80" s="18">
        <v>150</v>
      </c>
    </row>
    <row r="81" spans="1:20" s="5" customFormat="1" ht="17" x14ac:dyDescent="0.2">
      <c r="A81" s="17"/>
      <c r="B81" s="16"/>
      <c r="C81" s="27" t="s">
        <v>569</v>
      </c>
      <c r="D81" s="8"/>
      <c r="E81" s="9"/>
      <c r="F81" s="15"/>
      <c r="H81" s="18"/>
      <c r="I81" s="6"/>
      <c r="J81" s="12"/>
      <c r="K81" s="13"/>
      <c r="M81" s="70" t="s">
        <v>719</v>
      </c>
      <c r="N81" s="76">
        <v>2022</v>
      </c>
      <c r="O81" s="82">
        <v>44510</v>
      </c>
      <c r="P81" s="18"/>
      <c r="Q81" s="18" t="s">
        <v>317</v>
      </c>
      <c r="R81" s="18" t="s">
        <v>816</v>
      </c>
      <c r="S81" s="18">
        <v>104.4</v>
      </c>
      <c r="T81" s="18">
        <v>150</v>
      </c>
    </row>
    <row r="82" spans="1:20" s="5" customFormat="1" ht="17" x14ac:dyDescent="0.2">
      <c r="A82" s="17"/>
      <c r="B82" s="16"/>
      <c r="C82" s="27" t="s">
        <v>570</v>
      </c>
      <c r="D82" s="8"/>
      <c r="E82" s="9"/>
      <c r="F82" s="15"/>
      <c r="H82" s="18"/>
      <c r="I82" s="6"/>
      <c r="J82" s="12"/>
      <c r="K82" s="13"/>
      <c r="M82" s="70" t="s">
        <v>720</v>
      </c>
      <c r="N82" s="76">
        <v>2020</v>
      </c>
      <c r="O82" s="82">
        <v>43578</v>
      </c>
      <c r="P82" s="18"/>
      <c r="Q82" s="18" t="s">
        <v>555</v>
      </c>
      <c r="R82" s="18" t="s">
        <v>816</v>
      </c>
      <c r="S82" s="18">
        <v>86</v>
      </c>
      <c r="T82" s="18">
        <v>150</v>
      </c>
    </row>
    <row r="83" spans="1:20" s="5" customFormat="1" ht="17" x14ac:dyDescent="0.2">
      <c r="A83" s="17"/>
      <c r="B83" s="16"/>
      <c r="C83" s="27" t="s">
        <v>571</v>
      </c>
      <c r="D83" s="8"/>
      <c r="E83" s="9"/>
      <c r="F83" s="15"/>
      <c r="H83" s="18"/>
      <c r="I83" s="6"/>
      <c r="J83" s="12"/>
      <c r="K83" s="13"/>
      <c r="M83" s="70" t="s">
        <v>721</v>
      </c>
      <c r="N83" s="76">
        <v>2019</v>
      </c>
      <c r="O83" s="82">
        <v>43280</v>
      </c>
      <c r="P83" s="18"/>
      <c r="Q83" s="18" t="s">
        <v>428</v>
      </c>
      <c r="R83" s="18" t="s">
        <v>816</v>
      </c>
      <c r="S83" s="18">
        <v>102</v>
      </c>
      <c r="T83" s="18">
        <v>150</v>
      </c>
    </row>
    <row r="84" spans="1:20" s="5" customFormat="1" ht="17" x14ac:dyDescent="0.2">
      <c r="A84" s="17"/>
      <c r="B84" s="16"/>
      <c r="C84" s="27" t="s">
        <v>572</v>
      </c>
      <c r="D84" s="8"/>
      <c r="E84" s="9"/>
      <c r="F84" s="15"/>
      <c r="H84" s="18"/>
      <c r="I84" s="6"/>
      <c r="J84" s="12"/>
      <c r="K84" s="13"/>
      <c r="M84" s="70" t="s">
        <v>722</v>
      </c>
      <c r="N84" s="76">
        <v>2017</v>
      </c>
      <c r="O84" s="82">
        <v>42251</v>
      </c>
      <c r="P84" s="18"/>
      <c r="Q84" s="18" t="s">
        <v>129</v>
      </c>
      <c r="R84" s="18" t="s">
        <v>817</v>
      </c>
      <c r="S84" s="18">
        <v>150</v>
      </c>
      <c r="T84" s="18">
        <v>150</v>
      </c>
    </row>
    <row r="85" spans="1:20" s="5" customFormat="1" ht="17" x14ac:dyDescent="0.2">
      <c r="A85" s="17"/>
      <c r="B85" s="16"/>
      <c r="C85" s="27" t="s">
        <v>573</v>
      </c>
      <c r="D85" s="8"/>
      <c r="E85" s="9"/>
      <c r="F85" s="15"/>
      <c r="H85" s="18"/>
      <c r="I85" s="6"/>
      <c r="J85" s="12"/>
      <c r="K85" s="13"/>
      <c r="M85" s="70" t="s">
        <v>723</v>
      </c>
      <c r="N85" s="76">
        <v>2018</v>
      </c>
      <c r="O85" s="82">
        <v>40400</v>
      </c>
      <c r="P85" s="18"/>
      <c r="Q85" s="18" t="s">
        <v>317</v>
      </c>
      <c r="R85" s="18" t="s">
        <v>816</v>
      </c>
      <c r="S85" s="18">
        <v>257.60000000000002</v>
      </c>
      <c r="T85" s="18">
        <v>150</v>
      </c>
    </row>
    <row r="86" spans="1:20" s="5" customFormat="1" ht="17" x14ac:dyDescent="0.2">
      <c r="A86" s="17"/>
      <c r="B86" s="16"/>
      <c r="C86" s="27" t="s">
        <v>573</v>
      </c>
      <c r="D86" s="8"/>
      <c r="E86" s="9"/>
      <c r="F86" s="15"/>
      <c r="H86" s="18"/>
      <c r="I86" s="6"/>
      <c r="J86" s="12"/>
      <c r="K86" s="13"/>
      <c r="M86" s="70" t="s">
        <v>723</v>
      </c>
      <c r="N86" s="76">
        <v>2018</v>
      </c>
      <c r="O86" s="82">
        <v>41603</v>
      </c>
      <c r="P86" s="18"/>
      <c r="Q86" s="18" t="s">
        <v>317</v>
      </c>
      <c r="R86" s="18" t="s">
        <v>816</v>
      </c>
      <c r="S86" s="18">
        <v>243.8</v>
      </c>
      <c r="T86" s="18">
        <v>150</v>
      </c>
    </row>
    <row r="87" spans="1:20" s="5" customFormat="1" ht="17" x14ac:dyDescent="0.2">
      <c r="A87" s="17"/>
      <c r="B87" s="16"/>
      <c r="C87" s="27" t="s">
        <v>574</v>
      </c>
      <c r="D87" s="8"/>
      <c r="E87" s="9"/>
      <c r="F87" s="15"/>
      <c r="H87" s="18"/>
      <c r="I87" s="6"/>
      <c r="J87" s="12"/>
      <c r="K87" s="13"/>
      <c r="M87" s="70" t="s">
        <v>724</v>
      </c>
      <c r="N87" s="76">
        <v>2016</v>
      </c>
      <c r="O87" s="82">
        <v>40970</v>
      </c>
      <c r="P87" s="18"/>
      <c r="Q87" s="18" t="s">
        <v>129</v>
      </c>
      <c r="R87" s="18" t="s">
        <v>817</v>
      </c>
      <c r="S87" s="18">
        <v>152.19999999999999</v>
      </c>
      <c r="T87" s="18">
        <v>150</v>
      </c>
    </row>
    <row r="88" spans="1:20" s="5" customFormat="1" ht="17" x14ac:dyDescent="0.2">
      <c r="A88" s="17"/>
      <c r="B88" s="16"/>
      <c r="C88" s="27" t="s">
        <v>575</v>
      </c>
      <c r="D88" s="8"/>
      <c r="E88" s="9"/>
      <c r="F88" s="15"/>
      <c r="H88" s="18"/>
      <c r="I88" s="6"/>
      <c r="J88" s="12"/>
      <c r="K88" s="13"/>
      <c r="M88" s="70" t="s">
        <v>725</v>
      </c>
      <c r="N88" s="76">
        <v>2014</v>
      </c>
      <c r="O88" s="82">
        <v>41403</v>
      </c>
      <c r="P88" s="18"/>
      <c r="Q88" s="18" t="s">
        <v>431</v>
      </c>
      <c r="R88" s="18" t="s">
        <v>816</v>
      </c>
      <c r="S88" s="18">
        <v>100</v>
      </c>
      <c r="T88" s="18">
        <v>150</v>
      </c>
    </row>
    <row r="89" spans="1:20" s="5" customFormat="1" ht="17" x14ac:dyDescent="0.2">
      <c r="A89" s="17"/>
      <c r="B89" s="16"/>
      <c r="C89" s="27" t="s">
        <v>576</v>
      </c>
      <c r="D89" s="8"/>
      <c r="E89" s="9"/>
      <c r="F89" s="15"/>
      <c r="H89" s="18"/>
      <c r="I89" s="6"/>
      <c r="J89" s="12"/>
      <c r="K89" s="13"/>
      <c r="M89" s="70" t="s">
        <v>726</v>
      </c>
      <c r="N89" s="76">
        <v>2021</v>
      </c>
      <c r="O89" s="82">
        <v>44286</v>
      </c>
      <c r="P89" s="18"/>
      <c r="Q89" s="18" t="s">
        <v>230</v>
      </c>
      <c r="R89" s="18" t="s">
        <v>816</v>
      </c>
      <c r="S89" s="18">
        <v>100</v>
      </c>
      <c r="T89" s="18">
        <v>150</v>
      </c>
    </row>
    <row r="90" spans="1:20" s="5" customFormat="1" ht="17" x14ac:dyDescent="0.2">
      <c r="A90" s="17"/>
      <c r="B90" s="16"/>
      <c r="C90" s="27" t="s">
        <v>577</v>
      </c>
      <c r="D90" s="8"/>
      <c r="E90" s="9"/>
      <c r="F90" s="15"/>
      <c r="H90" s="18"/>
      <c r="I90" s="6"/>
      <c r="J90" s="12"/>
      <c r="K90" s="13"/>
      <c r="M90" s="70" t="s">
        <v>727</v>
      </c>
      <c r="N90" s="76">
        <v>2022</v>
      </c>
      <c r="O90" s="82">
        <v>42251</v>
      </c>
      <c r="P90" s="18"/>
      <c r="Q90" s="18" t="s">
        <v>129</v>
      </c>
      <c r="R90" s="18" t="s">
        <v>816</v>
      </c>
      <c r="S90" s="18">
        <v>443</v>
      </c>
      <c r="T90" s="18">
        <v>150</v>
      </c>
    </row>
    <row r="91" spans="1:20" s="5" customFormat="1" ht="17" x14ac:dyDescent="0.2">
      <c r="A91" s="17"/>
      <c r="B91" s="16"/>
      <c r="C91" s="27" t="s">
        <v>578</v>
      </c>
      <c r="D91" s="8"/>
      <c r="E91" s="9"/>
      <c r="F91" s="15"/>
      <c r="H91" s="18"/>
      <c r="I91" s="6"/>
      <c r="J91" s="12"/>
      <c r="K91" s="13"/>
      <c r="M91" s="70" t="s">
        <v>728</v>
      </c>
      <c r="N91" s="76">
        <v>2022</v>
      </c>
      <c r="O91" s="82">
        <v>44638</v>
      </c>
      <c r="P91" s="18"/>
      <c r="Q91" s="18" t="s">
        <v>373</v>
      </c>
      <c r="R91" s="18" t="s">
        <v>816</v>
      </c>
      <c r="S91" s="18">
        <v>285</v>
      </c>
      <c r="T91" s="18">
        <v>150</v>
      </c>
    </row>
    <row r="92" spans="1:20" s="5" customFormat="1" ht="17" x14ac:dyDescent="0.2">
      <c r="A92" s="17"/>
      <c r="B92" s="16"/>
      <c r="C92" s="27" t="s">
        <v>579</v>
      </c>
      <c r="D92" s="8"/>
      <c r="E92" s="9"/>
      <c r="F92" s="15"/>
      <c r="H92" s="18"/>
      <c r="I92" s="6"/>
      <c r="J92" s="12"/>
      <c r="K92" s="13"/>
      <c r="M92" s="70" t="s">
        <v>729</v>
      </c>
      <c r="N92" s="76">
        <v>2015</v>
      </c>
      <c r="O92" s="82">
        <v>41899</v>
      </c>
      <c r="P92" s="18"/>
      <c r="Q92" s="18" t="s">
        <v>395</v>
      </c>
      <c r="R92" s="18" t="s">
        <v>816</v>
      </c>
      <c r="S92" s="18">
        <v>100</v>
      </c>
      <c r="T92" s="18">
        <v>150</v>
      </c>
    </row>
    <row r="93" spans="1:20" s="5" customFormat="1" ht="17" x14ac:dyDescent="0.2">
      <c r="A93" s="17"/>
      <c r="B93" s="16"/>
      <c r="C93" s="27" t="s">
        <v>580</v>
      </c>
      <c r="D93" s="8"/>
      <c r="E93" s="9"/>
      <c r="F93" s="15"/>
      <c r="H93" s="18"/>
      <c r="I93" s="6"/>
      <c r="J93" s="12"/>
      <c r="K93" s="13"/>
      <c r="M93" s="70" t="s">
        <v>730</v>
      </c>
      <c r="N93" s="76">
        <v>2020</v>
      </c>
      <c r="O93" s="82">
        <v>43650</v>
      </c>
      <c r="P93" s="18"/>
      <c r="Q93" s="18" t="s">
        <v>233</v>
      </c>
      <c r="R93" s="18" t="s">
        <v>816</v>
      </c>
      <c r="S93" s="18">
        <v>95</v>
      </c>
      <c r="T93" s="18">
        <v>150</v>
      </c>
    </row>
    <row r="94" spans="1:20" s="5" customFormat="1" ht="17" x14ac:dyDescent="0.2">
      <c r="A94" s="17"/>
      <c r="B94" s="16"/>
      <c r="C94" s="27" t="s">
        <v>581</v>
      </c>
      <c r="D94" s="8"/>
      <c r="E94" s="9"/>
      <c r="F94" s="15"/>
      <c r="H94" s="18"/>
      <c r="I94" s="6"/>
      <c r="J94" s="12"/>
      <c r="K94" s="13"/>
      <c r="M94" s="70" t="s">
        <v>731</v>
      </c>
      <c r="N94" s="76">
        <v>2022</v>
      </c>
      <c r="O94" s="82">
        <v>43160</v>
      </c>
      <c r="P94" s="18"/>
      <c r="Q94" s="18" t="s">
        <v>373</v>
      </c>
      <c r="R94" s="18" t="s">
        <v>816</v>
      </c>
      <c r="S94" s="18">
        <v>161</v>
      </c>
      <c r="T94" s="18">
        <v>150</v>
      </c>
    </row>
    <row r="95" spans="1:20" s="5" customFormat="1" ht="17" x14ac:dyDescent="0.2">
      <c r="A95" s="17"/>
      <c r="B95" s="16"/>
      <c r="C95" s="27" t="s">
        <v>582</v>
      </c>
      <c r="D95" s="8"/>
      <c r="E95" s="9"/>
      <c r="F95" s="15"/>
      <c r="H95" s="18"/>
      <c r="I95" s="6"/>
      <c r="J95" s="12"/>
      <c r="K95" s="13"/>
      <c r="M95" s="70" t="s">
        <v>732</v>
      </c>
      <c r="N95" s="76">
        <v>2021</v>
      </c>
      <c r="O95" s="82">
        <v>44229</v>
      </c>
      <c r="P95" s="18"/>
      <c r="Q95" s="18" t="s">
        <v>435</v>
      </c>
      <c r="R95" s="18" t="s">
        <v>816</v>
      </c>
      <c r="S95" s="18">
        <v>100</v>
      </c>
      <c r="T95" s="18">
        <v>150</v>
      </c>
    </row>
    <row r="96" spans="1:20" s="5" customFormat="1" ht="17" x14ac:dyDescent="0.2">
      <c r="A96" s="17"/>
      <c r="B96" s="16"/>
      <c r="C96" s="27" t="s">
        <v>583</v>
      </c>
      <c r="D96" s="8"/>
      <c r="E96" s="9"/>
      <c r="F96" s="15"/>
      <c r="H96" s="18"/>
      <c r="I96" s="6"/>
      <c r="J96" s="12"/>
      <c r="K96" s="13"/>
      <c r="M96" s="70" t="s">
        <v>733</v>
      </c>
      <c r="N96" s="76">
        <v>2022</v>
      </c>
      <c r="O96" s="82">
        <v>43704</v>
      </c>
      <c r="P96" s="18"/>
      <c r="Q96" s="18" t="s">
        <v>555</v>
      </c>
      <c r="R96" s="18" t="s">
        <v>816</v>
      </c>
      <c r="S96" s="18">
        <v>87</v>
      </c>
      <c r="T96" s="18">
        <v>150</v>
      </c>
    </row>
    <row r="97" spans="1:20" s="5" customFormat="1" ht="17" x14ac:dyDescent="0.2">
      <c r="A97" s="17"/>
      <c r="B97" s="16"/>
      <c r="C97" s="27" t="s">
        <v>584</v>
      </c>
      <c r="D97" s="8"/>
      <c r="E97" s="9"/>
      <c r="F97" s="15"/>
      <c r="H97" s="18"/>
      <c r="I97" s="6"/>
      <c r="J97" s="12"/>
      <c r="K97" s="13"/>
      <c r="M97" s="70" t="s">
        <v>734</v>
      </c>
      <c r="N97" s="76">
        <v>2019</v>
      </c>
      <c r="O97" s="82">
        <v>43441</v>
      </c>
      <c r="P97" s="18"/>
      <c r="Q97" s="18" t="s">
        <v>233</v>
      </c>
      <c r="R97" s="18" t="s">
        <v>816</v>
      </c>
      <c r="S97" s="18">
        <v>95</v>
      </c>
      <c r="T97" s="18">
        <v>150</v>
      </c>
    </row>
    <row r="98" spans="1:20" s="5" customFormat="1" ht="17" x14ac:dyDescent="0.2">
      <c r="A98" s="17"/>
      <c r="B98" s="16"/>
      <c r="C98" s="27" t="s">
        <v>585</v>
      </c>
      <c r="D98" s="8"/>
      <c r="E98" s="9"/>
      <c r="F98" s="15"/>
      <c r="H98" s="18"/>
      <c r="I98" s="6"/>
      <c r="J98" s="12"/>
      <c r="K98" s="13"/>
      <c r="M98" s="70" t="s">
        <v>735</v>
      </c>
      <c r="N98" s="76">
        <v>2017</v>
      </c>
      <c r="O98" s="82">
        <v>42577</v>
      </c>
      <c r="P98" s="18"/>
      <c r="Q98" s="18" t="s">
        <v>126</v>
      </c>
      <c r="R98" s="18" t="s">
        <v>816</v>
      </c>
      <c r="S98" s="18">
        <v>300</v>
      </c>
      <c r="T98" s="18">
        <v>150</v>
      </c>
    </row>
    <row r="99" spans="1:20" s="5" customFormat="1" ht="17" x14ac:dyDescent="0.2">
      <c r="A99" s="17"/>
      <c r="B99" s="16"/>
      <c r="C99" s="27" t="s">
        <v>586</v>
      </c>
      <c r="D99" s="8"/>
      <c r="E99" s="9"/>
      <c r="F99" s="15"/>
      <c r="H99" s="18"/>
      <c r="I99" s="6"/>
      <c r="J99" s="12"/>
      <c r="K99" s="13"/>
      <c r="M99" s="70" t="s">
        <v>736</v>
      </c>
      <c r="N99" s="76">
        <v>2012</v>
      </c>
      <c r="O99" s="82">
        <v>39304</v>
      </c>
      <c r="P99" s="18"/>
      <c r="Q99" s="18" t="s">
        <v>473</v>
      </c>
      <c r="R99" s="18" t="s">
        <v>816</v>
      </c>
      <c r="S99" s="18">
        <v>140</v>
      </c>
      <c r="T99" s="18">
        <v>150</v>
      </c>
    </row>
    <row r="100" spans="1:20" s="5" customFormat="1" ht="17" x14ac:dyDescent="0.2">
      <c r="A100" s="17"/>
      <c r="B100" s="16"/>
      <c r="C100" s="27" t="s">
        <v>587</v>
      </c>
      <c r="D100" s="8"/>
      <c r="E100" s="9"/>
      <c r="F100" s="15"/>
      <c r="H100" s="18"/>
      <c r="I100" s="6"/>
      <c r="J100" s="12"/>
      <c r="K100" s="13"/>
      <c r="M100" s="70" t="s">
        <v>737</v>
      </c>
      <c r="N100" s="76">
        <v>2012</v>
      </c>
      <c r="O100" s="82">
        <v>39304</v>
      </c>
      <c r="P100" s="18"/>
      <c r="Q100" s="18" t="s">
        <v>473</v>
      </c>
      <c r="R100" s="18" t="s">
        <v>816</v>
      </c>
      <c r="S100" s="18">
        <v>140</v>
      </c>
      <c r="T100" s="18">
        <v>150</v>
      </c>
    </row>
    <row r="101" spans="1:20" s="5" customFormat="1" ht="17" x14ac:dyDescent="0.2">
      <c r="A101" s="17"/>
      <c r="B101" s="16"/>
      <c r="C101" s="27" t="s">
        <v>588</v>
      </c>
      <c r="D101" s="8"/>
      <c r="E101" s="9"/>
      <c r="F101" s="15"/>
      <c r="H101" s="18"/>
      <c r="I101" s="6"/>
      <c r="J101" s="12"/>
      <c r="K101" s="13"/>
      <c r="M101" s="70" t="s">
        <v>738</v>
      </c>
      <c r="N101" s="76">
        <v>2017</v>
      </c>
      <c r="O101" s="82">
        <v>42425</v>
      </c>
      <c r="P101" s="18"/>
      <c r="Q101" s="18" t="s">
        <v>479</v>
      </c>
      <c r="R101" s="18" t="s">
        <v>816</v>
      </c>
      <c r="S101" s="18">
        <v>100</v>
      </c>
      <c r="T101" s="18">
        <v>150</v>
      </c>
    </row>
    <row r="102" spans="1:20" s="5" customFormat="1" ht="17" x14ac:dyDescent="0.2">
      <c r="A102" s="17"/>
      <c r="B102" s="16"/>
      <c r="C102" s="27" t="s">
        <v>589</v>
      </c>
      <c r="D102" s="8"/>
      <c r="E102" s="9"/>
      <c r="F102" s="15"/>
      <c r="H102" s="18"/>
      <c r="I102" s="6"/>
      <c r="J102" s="12"/>
      <c r="K102" s="13"/>
      <c r="M102" s="70" t="s">
        <v>739</v>
      </c>
      <c r="N102" s="76">
        <v>2019</v>
      </c>
      <c r="O102" s="82">
        <v>40613</v>
      </c>
      <c r="P102" s="18"/>
      <c r="Q102" s="18" t="s">
        <v>233</v>
      </c>
      <c r="R102" s="18" t="s">
        <v>816</v>
      </c>
      <c r="S102" s="18">
        <v>125</v>
      </c>
      <c r="T102" s="18">
        <v>150</v>
      </c>
    </row>
    <row r="103" spans="1:20" s="5" customFormat="1" ht="17" x14ac:dyDescent="0.2">
      <c r="A103" s="17"/>
      <c r="B103" s="16"/>
      <c r="C103" s="27" t="s">
        <v>590</v>
      </c>
      <c r="D103" s="8"/>
      <c r="E103" s="9"/>
      <c r="F103" s="15"/>
      <c r="H103" s="18"/>
      <c r="I103" s="6"/>
      <c r="J103" s="12"/>
      <c r="K103" s="13"/>
      <c r="M103" s="70" t="s">
        <v>740</v>
      </c>
      <c r="N103" s="76">
        <v>2019</v>
      </c>
      <c r="O103" s="82">
        <v>43224</v>
      </c>
      <c r="P103" s="18"/>
      <c r="Q103" s="18" t="s">
        <v>293</v>
      </c>
      <c r="R103" s="18" t="s">
        <v>816</v>
      </c>
      <c r="S103" s="18">
        <v>102</v>
      </c>
      <c r="T103" s="18">
        <v>150</v>
      </c>
    </row>
    <row r="104" spans="1:20" s="5" customFormat="1" ht="17" x14ac:dyDescent="0.2">
      <c r="A104" s="17"/>
      <c r="B104" s="16"/>
      <c r="C104" s="27" t="s">
        <v>591</v>
      </c>
      <c r="D104" s="8"/>
      <c r="E104" s="9"/>
      <c r="F104" s="15"/>
      <c r="H104" s="18"/>
      <c r="I104" s="6"/>
      <c r="J104" s="12"/>
      <c r="K104" s="13"/>
      <c r="M104" s="70" t="s">
        <v>741</v>
      </c>
      <c r="N104" s="76">
        <v>2019</v>
      </c>
      <c r="O104" s="82">
        <v>43150</v>
      </c>
      <c r="P104" s="18"/>
      <c r="Q104" s="18" t="s">
        <v>551</v>
      </c>
      <c r="R104" s="18" t="s">
        <v>816</v>
      </c>
      <c r="S104" s="18">
        <v>85</v>
      </c>
      <c r="T104" s="18">
        <v>150</v>
      </c>
    </row>
    <row r="105" spans="1:20" s="5" customFormat="1" ht="17" x14ac:dyDescent="0.2">
      <c r="A105" s="17"/>
      <c r="B105" s="16"/>
      <c r="C105" s="27" t="s">
        <v>592</v>
      </c>
      <c r="D105" s="8"/>
      <c r="E105" s="9"/>
      <c r="F105" s="15"/>
      <c r="H105" s="18"/>
      <c r="I105" s="6"/>
      <c r="J105" s="12"/>
      <c r="K105" s="13"/>
      <c r="M105" s="70" t="s">
        <v>742</v>
      </c>
      <c r="N105" s="76">
        <v>2018</v>
      </c>
      <c r="O105" s="82">
        <v>40567</v>
      </c>
      <c r="P105" s="18"/>
      <c r="Q105" s="18" t="s">
        <v>398</v>
      </c>
      <c r="R105" s="18" t="s">
        <v>816</v>
      </c>
      <c r="S105" s="18">
        <v>107.5</v>
      </c>
      <c r="T105" s="18">
        <v>150</v>
      </c>
    </row>
    <row r="106" spans="1:20" s="5" customFormat="1" ht="17" x14ac:dyDescent="0.2">
      <c r="A106" s="17"/>
      <c r="B106" s="16"/>
      <c r="C106" s="27" t="s">
        <v>593</v>
      </c>
      <c r="D106" s="8"/>
      <c r="E106" s="9"/>
      <c r="F106" s="15"/>
      <c r="H106" s="18"/>
      <c r="I106" s="6"/>
      <c r="J106" s="12"/>
      <c r="K106" s="13"/>
      <c r="M106" s="70" t="s">
        <v>743</v>
      </c>
      <c r="N106" s="76">
        <v>2012</v>
      </c>
      <c r="O106" s="82">
        <v>40603</v>
      </c>
      <c r="P106" s="18"/>
      <c r="Q106" s="18" t="s">
        <v>382</v>
      </c>
      <c r="R106" s="18" t="s">
        <v>816</v>
      </c>
      <c r="S106" s="18">
        <v>95</v>
      </c>
      <c r="T106" s="18">
        <v>150</v>
      </c>
    </row>
    <row r="107" spans="1:20" s="5" customFormat="1" ht="17" x14ac:dyDescent="0.2">
      <c r="A107" s="17"/>
      <c r="B107" s="16"/>
      <c r="C107" s="27" t="s">
        <v>594</v>
      </c>
      <c r="D107" s="8"/>
      <c r="E107" s="9"/>
      <c r="F107" s="15"/>
      <c r="H107" s="18"/>
      <c r="I107" s="6"/>
      <c r="J107" s="12"/>
      <c r="K107" s="13"/>
      <c r="M107" s="70" t="s">
        <v>744</v>
      </c>
      <c r="N107" s="76">
        <v>2022</v>
      </c>
      <c r="O107" s="82">
        <v>44358</v>
      </c>
      <c r="P107" s="18"/>
      <c r="Q107" s="18" t="s">
        <v>271</v>
      </c>
      <c r="R107" s="18" t="s">
        <v>816</v>
      </c>
      <c r="S107" s="18">
        <v>102</v>
      </c>
      <c r="T107" s="18">
        <v>150</v>
      </c>
    </row>
    <row r="108" spans="1:20" s="5" customFormat="1" ht="17" x14ac:dyDescent="0.2">
      <c r="A108" s="17"/>
      <c r="B108" s="16"/>
      <c r="C108" s="27" t="s">
        <v>595</v>
      </c>
      <c r="D108" s="8"/>
      <c r="E108" s="9"/>
      <c r="F108" s="15"/>
      <c r="H108" s="18"/>
      <c r="I108" s="6"/>
      <c r="J108" s="12"/>
      <c r="K108" s="13"/>
      <c r="M108" s="70" t="s">
        <v>745</v>
      </c>
      <c r="N108" s="76">
        <v>2021</v>
      </c>
      <c r="O108" s="82">
        <v>43931</v>
      </c>
      <c r="P108" s="18"/>
      <c r="Q108" s="18" t="s">
        <v>540</v>
      </c>
      <c r="R108" s="18" t="s">
        <v>816</v>
      </c>
      <c r="S108" s="18">
        <v>91</v>
      </c>
      <c r="T108" s="18">
        <v>150</v>
      </c>
    </row>
    <row r="109" spans="1:20" s="5" customFormat="1" ht="17" x14ac:dyDescent="0.2">
      <c r="A109" s="17"/>
      <c r="B109" s="16"/>
      <c r="C109" s="27" t="s">
        <v>596</v>
      </c>
      <c r="D109" s="8"/>
      <c r="E109" s="9"/>
      <c r="F109" s="15"/>
      <c r="H109" s="18"/>
      <c r="I109" s="6"/>
      <c r="J109" s="12"/>
      <c r="K109" s="13"/>
      <c r="M109" s="70" t="s">
        <v>746</v>
      </c>
      <c r="N109" s="76">
        <v>2022</v>
      </c>
      <c r="O109" s="82">
        <v>43419</v>
      </c>
      <c r="P109" s="18"/>
      <c r="Q109" s="18" t="s">
        <v>317</v>
      </c>
      <c r="R109" s="18" t="s">
        <v>816</v>
      </c>
      <c r="S109" s="18">
        <v>125</v>
      </c>
      <c r="T109" s="18">
        <v>150</v>
      </c>
    </row>
    <row r="110" spans="1:20" s="5" customFormat="1" ht="17" x14ac:dyDescent="0.2">
      <c r="A110" s="17"/>
      <c r="B110" s="16"/>
      <c r="C110" s="27" t="s">
        <v>597</v>
      </c>
      <c r="D110" s="8"/>
      <c r="E110" s="9"/>
      <c r="F110" s="15"/>
      <c r="H110" s="18"/>
      <c r="I110" s="6"/>
      <c r="J110" s="12"/>
      <c r="K110" s="13"/>
      <c r="M110" s="70" t="s">
        <v>747</v>
      </c>
      <c r="N110" s="76">
        <v>2018</v>
      </c>
      <c r="O110" s="82">
        <v>43042</v>
      </c>
      <c r="P110" s="18"/>
      <c r="Q110" s="18" t="s">
        <v>271</v>
      </c>
      <c r="R110" s="18" t="s">
        <v>816</v>
      </c>
      <c r="S110" s="18">
        <v>102</v>
      </c>
      <c r="T110" s="18">
        <v>150</v>
      </c>
    </row>
    <row r="111" spans="1:20" s="5" customFormat="1" ht="17" x14ac:dyDescent="0.2">
      <c r="A111" s="17"/>
      <c r="B111" s="16"/>
      <c r="C111" s="27" t="s">
        <v>597</v>
      </c>
      <c r="D111" s="8"/>
      <c r="E111" s="9"/>
      <c r="F111" s="15"/>
      <c r="H111" s="18"/>
      <c r="I111" s="6"/>
      <c r="J111" s="12"/>
      <c r="K111" s="13"/>
      <c r="M111" s="70" t="s">
        <v>747</v>
      </c>
      <c r="N111" s="76">
        <v>2018</v>
      </c>
      <c r="O111" s="82">
        <v>43042</v>
      </c>
      <c r="P111" s="18"/>
      <c r="Q111" s="18" t="s">
        <v>271</v>
      </c>
      <c r="R111" s="18" t="s">
        <v>816</v>
      </c>
      <c r="S111" s="18">
        <v>102</v>
      </c>
      <c r="T111" s="18">
        <v>150</v>
      </c>
    </row>
    <row r="112" spans="1:20" s="5" customFormat="1" ht="17" x14ac:dyDescent="0.2">
      <c r="A112" s="17"/>
      <c r="B112" s="16"/>
      <c r="C112" s="27" t="s">
        <v>598</v>
      </c>
      <c r="D112" s="8"/>
      <c r="E112" s="9"/>
      <c r="F112" s="15"/>
      <c r="H112" s="18"/>
      <c r="I112" s="6"/>
      <c r="J112" s="12"/>
      <c r="K112" s="13"/>
      <c r="M112" s="70" t="s">
        <v>748</v>
      </c>
      <c r="N112" s="76">
        <v>2020</v>
      </c>
      <c r="O112" s="82">
        <v>43248</v>
      </c>
      <c r="P112" s="18"/>
      <c r="Q112" s="18" t="s">
        <v>233</v>
      </c>
      <c r="R112" s="18" t="s">
        <v>816</v>
      </c>
      <c r="S112" s="18">
        <v>100</v>
      </c>
      <c r="T112" s="18">
        <v>150</v>
      </c>
    </row>
    <row r="113" spans="1:20" s="5" customFormat="1" ht="17" x14ac:dyDescent="0.2">
      <c r="A113" s="17"/>
      <c r="B113" s="16"/>
      <c r="C113" s="67" t="s">
        <v>599</v>
      </c>
      <c r="D113" s="8"/>
      <c r="E113" s="9"/>
      <c r="F113" s="15"/>
      <c r="H113" s="18"/>
      <c r="I113" s="6"/>
      <c r="J113" s="12"/>
      <c r="K113" s="13"/>
      <c r="M113" s="73" t="s">
        <v>749</v>
      </c>
      <c r="N113" s="76">
        <v>2022</v>
      </c>
      <c r="O113" s="82">
        <v>44081</v>
      </c>
      <c r="P113" s="18"/>
      <c r="Q113" s="18" t="s">
        <v>413</v>
      </c>
      <c r="R113" s="18" t="s">
        <v>816</v>
      </c>
      <c r="S113" s="18">
        <v>157.5</v>
      </c>
      <c r="T113" s="18">
        <v>150</v>
      </c>
    </row>
    <row r="114" spans="1:20" s="5" customFormat="1" ht="17" x14ac:dyDescent="0.2">
      <c r="A114" s="17"/>
      <c r="B114" s="16"/>
      <c r="C114" s="68" t="s">
        <v>600</v>
      </c>
      <c r="D114" s="8"/>
      <c r="E114" s="9"/>
      <c r="F114" s="15"/>
      <c r="H114" s="18"/>
      <c r="I114" s="6"/>
      <c r="J114" s="12"/>
      <c r="K114" s="13"/>
      <c r="M114" s="74" t="s">
        <v>750</v>
      </c>
      <c r="N114" s="76" t="s">
        <v>802</v>
      </c>
      <c r="O114" s="82">
        <v>42606</v>
      </c>
      <c r="P114" s="18"/>
      <c r="Q114" s="18" t="s">
        <v>435</v>
      </c>
      <c r="R114" s="18" t="s">
        <v>816</v>
      </c>
      <c r="S114" s="18">
        <v>126.4</v>
      </c>
      <c r="T114" s="18">
        <v>150</v>
      </c>
    </row>
    <row r="115" spans="1:20" s="5" customFormat="1" ht="17" x14ac:dyDescent="0.2">
      <c r="A115" s="17"/>
      <c r="B115" s="16"/>
      <c r="C115" s="68" t="s">
        <v>600</v>
      </c>
      <c r="D115" s="8"/>
      <c r="E115" s="9"/>
      <c r="F115" s="15"/>
      <c r="H115" s="18"/>
      <c r="I115" s="6"/>
      <c r="J115" s="12"/>
      <c r="K115" s="13"/>
      <c r="M115" s="74" t="s">
        <v>750</v>
      </c>
      <c r="N115" s="76" t="s">
        <v>803</v>
      </c>
      <c r="O115" s="82">
        <v>42494</v>
      </c>
      <c r="P115" s="18"/>
      <c r="Q115" s="18" t="s">
        <v>435</v>
      </c>
      <c r="R115" s="18" t="s">
        <v>816</v>
      </c>
      <c r="S115" s="18">
        <v>129</v>
      </c>
      <c r="T115" s="18">
        <v>150</v>
      </c>
    </row>
    <row r="116" spans="1:20" s="5" customFormat="1" ht="17" x14ac:dyDescent="0.2">
      <c r="A116" s="17"/>
      <c r="B116" s="16"/>
      <c r="C116" s="68" t="s">
        <v>601</v>
      </c>
      <c r="D116" s="8"/>
      <c r="E116" s="9"/>
      <c r="F116" s="15"/>
      <c r="H116" s="18"/>
      <c r="I116" s="6"/>
      <c r="J116" s="12"/>
      <c r="K116" s="13"/>
      <c r="M116" s="74" t="s">
        <v>751</v>
      </c>
      <c r="N116" s="76" t="s">
        <v>804</v>
      </c>
      <c r="O116" s="82">
        <v>42986</v>
      </c>
      <c r="P116" s="18"/>
      <c r="Q116" s="18" t="s">
        <v>400</v>
      </c>
      <c r="R116" s="18" t="s">
        <v>816</v>
      </c>
      <c r="S116" s="18">
        <v>66.3</v>
      </c>
      <c r="T116" s="18">
        <v>150</v>
      </c>
    </row>
    <row r="117" spans="1:20" s="5" customFormat="1" ht="17" x14ac:dyDescent="0.2">
      <c r="A117" s="17"/>
      <c r="B117" s="16"/>
      <c r="C117" s="68" t="s">
        <v>601</v>
      </c>
      <c r="D117" s="8"/>
      <c r="E117" s="9"/>
      <c r="F117" s="15"/>
      <c r="H117" s="18"/>
      <c r="I117" s="6"/>
      <c r="J117" s="12"/>
      <c r="K117" s="13"/>
      <c r="M117" s="74" t="s">
        <v>751</v>
      </c>
      <c r="N117" s="76" t="s">
        <v>802</v>
      </c>
      <c r="O117" s="82">
        <v>42769</v>
      </c>
      <c r="P117" s="18"/>
      <c r="Q117" s="18" t="s">
        <v>400</v>
      </c>
      <c r="R117" s="18" t="s">
        <v>816</v>
      </c>
      <c r="S117" s="18">
        <v>67.099999999999994</v>
      </c>
      <c r="T117" s="18">
        <v>150</v>
      </c>
    </row>
    <row r="118" spans="1:20" s="5" customFormat="1" ht="17" x14ac:dyDescent="0.2">
      <c r="A118" s="17"/>
      <c r="B118" s="16"/>
      <c r="C118" s="68" t="s">
        <v>601</v>
      </c>
      <c r="D118" s="8"/>
      <c r="E118" s="9"/>
      <c r="F118" s="15"/>
      <c r="H118" s="18"/>
      <c r="I118" s="6"/>
      <c r="J118" s="12"/>
      <c r="K118" s="13"/>
      <c r="M118" s="74" t="s">
        <v>751</v>
      </c>
      <c r="N118" s="76" t="s">
        <v>804</v>
      </c>
      <c r="O118" s="82">
        <v>43277</v>
      </c>
      <c r="P118" s="18"/>
      <c r="Q118" s="18" t="s">
        <v>400</v>
      </c>
      <c r="R118" s="18" t="s">
        <v>817</v>
      </c>
      <c r="S118" s="18">
        <v>83</v>
      </c>
      <c r="T118" s="18">
        <v>150</v>
      </c>
    </row>
    <row r="119" spans="1:20" s="5" customFormat="1" ht="17" x14ac:dyDescent="0.2">
      <c r="A119" s="17"/>
      <c r="B119" s="16"/>
      <c r="C119" s="68" t="s">
        <v>602</v>
      </c>
      <c r="D119" s="8"/>
      <c r="E119" s="9"/>
      <c r="F119" s="15"/>
      <c r="H119" s="18"/>
      <c r="I119" s="6"/>
      <c r="J119" s="12"/>
      <c r="K119" s="13"/>
      <c r="M119" s="74" t="s">
        <v>752</v>
      </c>
      <c r="N119" s="76" t="s">
        <v>805</v>
      </c>
      <c r="O119" s="82">
        <v>43482</v>
      </c>
      <c r="P119" s="18"/>
      <c r="Q119" s="18" t="s">
        <v>314</v>
      </c>
      <c r="R119" s="18" t="s">
        <v>816</v>
      </c>
      <c r="S119" s="18">
        <v>100</v>
      </c>
      <c r="T119" s="18">
        <v>150</v>
      </c>
    </row>
    <row r="120" spans="1:20" s="5" customFormat="1" ht="17" x14ac:dyDescent="0.2">
      <c r="A120" s="17"/>
      <c r="B120" s="16"/>
      <c r="C120" s="68" t="s">
        <v>603</v>
      </c>
      <c r="D120" s="8"/>
      <c r="E120" s="9"/>
      <c r="F120" s="15"/>
      <c r="H120" s="18"/>
      <c r="I120" s="6"/>
      <c r="J120" s="12"/>
      <c r="K120" s="13"/>
      <c r="M120" s="74" t="s">
        <v>753</v>
      </c>
      <c r="N120" s="77" t="s">
        <v>802</v>
      </c>
      <c r="O120" s="82">
        <v>42367</v>
      </c>
      <c r="P120" s="18"/>
      <c r="Q120" s="18" t="s">
        <v>299</v>
      </c>
      <c r="R120" s="18" t="s">
        <v>816</v>
      </c>
      <c r="S120" s="18">
        <v>102</v>
      </c>
      <c r="T120" s="18">
        <v>150</v>
      </c>
    </row>
    <row r="121" spans="1:20" s="5" customFormat="1" ht="17" x14ac:dyDescent="0.2">
      <c r="A121" s="17"/>
      <c r="B121" s="16"/>
      <c r="C121" s="68" t="s">
        <v>604</v>
      </c>
      <c r="D121" s="8"/>
      <c r="E121" s="9"/>
      <c r="F121" s="15"/>
      <c r="H121" s="18"/>
      <c r="I121" s="6"/>
      <c r="J121" s="12"/>
      <c r="K121" s="13"/>
      <c r="M121" s="74" t="s">
        <v>754</v>
      </c>
      <c r="N121" s="76" t="s">
        <v>803</v>
      </c>
      <c r="O121" s="82">
        <v>40792</v>
      </c>
      <c r="P121" s="18"/>
      <c r="Q121" s="18" t="s">
        <v>233</v>
      </c>
      <c r="R121" s="18" t="s">
        <v>816</v>
      </c>
      <c r="S121" s="18">
        <v>100</v>
      </c>
      <c r="T121" s="18">
        <v>150</v>
      </c>
    </row>
    <row r="122" spans="1:20" s="5" customFormat="1" ht="17" x14ac:dyDescent="0.2">
      <c r="A122" s="17"/>
      <c r="B122" s="16"/>
      <c r="C122" s="68" t="s">
        <v>605</v>
      </c>
      <c r="D122" s="8"/>
      <c r="E122" s="9"/>
      <c r="F122" s="15"/>
      <c r="H122" s="18"/>
      <c r="I122" s="6"/>
      <c r="J122" s="12"/>
      <c r="K122" s="13"/>
      <c r="M122" s="74" t="s">
        <v>755</v>
      </c>
      <c r="N122" s="77" t="s">
        <v>805</v>
      </c>
      <c r="O122" s="82">
        <v>44029</v>
      </c>
      <c r="P122" s="18"/>
      <c r="Q122" s="18" t="s">
        <v>476</v>
      </c>
      <c r="R122" s="18" t="s">
        <v>816</v>
      </c>
      <c r="S122" s="18">
        <v>157.4</v>
      </c>
      <c r="T122" s="18">
        <v>150</v>
      </c>
    </row>
    <row r="123" spans="1:20" s="5" customFormat="1" ht="17" x14ac:dyDescent="0.2">
      <c r="A123" s="17"/>
      <c r="B123" s="16"/>
      <c r="C123" s="68" t="s">
        <v>606</v>
      </c>
      <c r="D123" s="8"/>
      <c r="E123" s="9"/>
      <c r="F123" s="15"/>
      <c r="H123" s="18"/>
      <c r="I123" s="6"/>
      <c r="J123" s="12"/>
      <c r="K123" s="13"/>
      <c r="M123" s="74" t="s">
        <v>756</v>
      </c>
      <c r="N123" s="76" t="s">
        <v>803</v>
      </c>
      <c r="O123" s="82">
        <v>43250</v>
      </c>
      <c r="P123" s="18"/>
      <c r="Q123" s="18" t="s">
        <v>358</v>
      </c>
      <c r="R123" s="18" t="s">
        <v>816</v>
      </c>
      <c r="S123" s="18">
        <v>100</v>
      </c>
      <c r="T123" s="18">
        <v>150</v>
      </c>
    </row>
    <row r="124" spans="1:20" s="5" customFormat="1" ht="17" x14ac:dyDescent="0.2">
      <c r="A124" s="17"/>
      <c r="B124" s="16"/>
      <c r="C124" s="68" t="s">
        <v>607</v>
      </c>
      <c r="D124" s="8"/>
      <c r="E124" s="9"/>
      <c r="F124" s="15"/>
      <c r="H124" s="18"/>
      <c r="I124" s="6"/>
      <c r="J124" s="12"/>
      <c r="K124" s="13"/>
      <c r="M124" s="74" t="s">
        <v>757</v>
      </c>
      <c r="N124" s="76" t="s">
        <v>803</v>
      </c>
      <c r="O124" s="82">
        <v>42836</v>
      </c>
      <c r="P124" s="18"/>
      <c r="Q124" s="18" t="s">
        <v>416</v>
      </c>
      <c r="R124" s="18" t="s">
        <v>816</v>
      </c>
      <c r="S124" s="18">
        <v>270</v>
      </c>
      <c r="T124" s="18">
        <v>150</v>
      </c>
    </row>
    <row r="125" spans="1:20" s="5" customFormat="1" ht="17" x14ac:dyDescent="0.2">
      <c r="A125" s="17"/>
      <c r="B125" s="16"/>
      <c r="C125" s="68" t="s">
        <v>608</v>
      </c>
      <c r="D125" s="8"/>
      <c r="E125" s="9"/>
      <c r="F125" s="15"/>
      <c r="H125" s="18"/>
      <c r="I125" s="6"/>
      <c r="J125" s="12"/>
      <c r="K125" s="13"/>
      <c r="M125" s="74" t="s">
        <v>758</v>
      </c>
      <c r="N125" s="77" t="s">
        <v>804</v>
      </c>
      <c r="O125" s="82">
        <v>40623</v>
      </c>
      <c r="P125" s="18"/>
      <c r="Q125" s="18" t="s">
        <v>425</v>
      </c>
      <c r="R125" s="18" t="s">
        <v>816</v>
      </c>
      <c r="S125" s="18">
        <v>107.5</v>
      </c>
      <c r="T125" s="18">
        <v>150</v>
      </c>
    </row>
    <row r="126" spans="1:20" s="5" customFormat="1" ht="17" x14ac:dyDescent="0.2">
      <c r="A126" s="17"/>
      <c r="B126" s="16"/>
      <c r="C126" s="68" t="s">
        <v>609</v>
      </c>
      <c r="D126" s="8"/>
      <c r="E126" s="9"/>
      <c r="F126" s="15"/>
      <c r="H126" s="18"/>
      <c r="I126" s="6"/>
      <c r="J126" s="12"/>
      <c r="K126" s="13"/>
      <c r="M126" s="74" t="s">
        <v>759</v>
      </c>
      <c r="N126" s="76" t="s">
        <v>804</v>
      </c>
      <c r="O126" s="82">
        <v>43118</v>
      </c>
      <c r="P126" s="18"/>
      <c r="Q126" s="18" t="s">
        <v>317</v>
      </c>
      <c r="R126" s="18" t="s">
        <v>817</v>
      </c>
      <c r="S126" s="18">
        <v>77.7</v>
      </c>
      <c r="T126" s="18">
        <v>150</v>
      </c>
    </row>
    <row r="127" spans="1:20" s="5" customFormat="1" ht="17" x14ac:dyDescent="0.2">
      <c r="A127" s="17"/>
      <c r="B127" s="16"/>
      <c r="C127" s="68" t="s">
        <v>610</v>
      </c>
      <c r="D127" s="8"/>
      <c r="E127" s="9"/>
      <c r="F127" s="15"/>
      <c r="H127" s="18"/>
      <c r="I127" s="6"/>
      <c r="J127" s="12"/>
      <c r="K127" s="13"/>
      <c r="M127" s="74" t="s">
        <v>760</v>
      </c>
      <c r="N127" s="77" t="s">
        <v>806</v>
      </c>
      <c r="O127" s="82">
        <v>40609</v>
      </c>
      <c r="P127" s="18"/>
      <c r="Q127" s="18" t="s">
        <v>422</v>
      </c>
      <c r="R127" s="18" t="s">
        <v>816</v>
      </c>
      <c r="S127" s="18">
        <v>95</v>
      </c>
      <c r="T127" s="18">
        <v>150</v>
      </c>
    </row>
    <row r="128" spans="1:20" s="5" customFormat="1" ht="17" x14ac:dyDescent="0.2">
      <c r="A128" s="17"/>
      <c r="B128" s="16"/>
      <c r="C128" s="68" t="s">
        <v>611</v>
      </c>
      <c r="D128" s="8"/>
      <c r="E128" s="9"/>
      <c r="F128" s="15"/>
      <c r="H128" s="18"/>
      <c r="I128" s="6"/>
      <c r="J128" s="12"/>
      <c r="K128" s="13"/>
      <c r="M128" s="74" t="s">
        <v>761</v>
      </c>
      <c r="N128" s="76" t="s">
        <v>807</v>
      </c>
      <c r="O128" s="82">
        <v>41663</v>
      </c>
      <c r="P128" s="18"/>
      <c r="Q128" s="18" t="s">
        <v>323</v>
      </c>
      <c r="R128" s="18" t="s">
        <v>816</v>
      </c>
      <c r="S128" s="18">
        <v>90</v>
      </c>
      <c r="T128" s="18">
        <v>150</v>
      </c>
    </row>
    <row r="129" spans="1:20" s="5" customFormat="1" ht="17" x14ac:dyDescent="0.2">
      <c r="A129" s="17"/>
      <c r="B129" s="16"/>
      <c r="C129" s="68" t="s">
        <v>612</v>
      </c>
      <c r="D129" s="8"/>
      <c r="E129" s="9"/>
      <c r="F129" s="15"/>
      <c r="H129" s="18"/>
      <c r="I129" s="6"/>
      <c r="J129" s="12"/>
      <c r="K129" s="13"/>
      <c r="M129" s="74" t="s">
        <v>762</v>
      </c>
      <c r="N129" s="76" t="s">
        <v>802</v>
      </c>
      <c r="O129" s="82">
        <v>41683</v>
      </c>
      <c r="P129" s="18"/>
      <c r="Q129" s="18" t="s">
        <v>444</v>
      </c>
      <c r="R129" s="18" t="s">
        <v>818</v>
      </c>
      <c r="S129" s="18">
        <v>151</v>
      </c>
      <c r="T129" s="18">
        <v>150</v>
      </c>
    </row>
    <row r="130" spans="1:20" s="5" customFormat="1" ht="17" x14ac:dyDescent="0.2">
      <c r="A130" s="17"/>
      <c r="B130" s="16"/>
      <c r="C130" s="68" t="s">
        <v>613</v>
      </c>
      <c r="D130" s="8"/>
      <c r="E130" s="9"/>
      <c r="F130" s="15"/>
      <c r="H130" s="18"/>
      <c r="I130" s="6"/>
      <c r="J130" s="12"/>
      <c r="K130" s="13"/>
      <c r="M130" s="74" t="s">
        <v>763</v>
      </c>
      <c r="N130" s="76" t="s">
        <v>808</v>
      </c>
      <c r="O130" s="82">
        <v>39589</v>
      </c>
      <c r="P130" s="18"/>
      <c r="Q130" s="18" t="s">
        <v>233</v>
      </c>
      <c r="R130" s="18" t="s">
        <v>816</v>
      </c>
      <c r="S130" s="18">
        <v>151.69999999999999</v>
      </c>
      <c r="T130" s="18">
        <v>150</v>
      </c>
    </row>
    <row r="131" spans="1:20" s="5" customFormat="1" ht="17" x14ac:dyDescent="0.2">
      <c r="A131" s="17"/>
      <c r="B131" s="16"/>
      <c r="C131" s="68" t="s">
        <v>614</v>
      </c>
      <c r="D131" s="8"/>
      <c r="E131" s="9"/>
      <c r="F131" s="15"/>
      <c r="H131" s="18"/>
      <c r="I131" s="6"/>
      <c r="J131" s="12"/>
      <c r="K131" s="13"/>
      <c r="M131" s="74" t="s">
        <v>764</v>
      </c>
      <c r="N131" s="76" t="s">
        <v>802</v>
      </c>
      <c r="O131" s="82">
        <v>42696</v>
      </c>
      <c r="P131" s="18"/>
      <c r="Q131" s="18" t="s">
        <v>395</v>
      </c>
      <c r="R131" s="18" t="s">
        <v>817</v>
      </c>
      <c r="S131" s="18">
        <v>72.7</v>
      </c>
      <c r="T131" s="18">
        <v>150</v>
      </c>
    </row>
    <row r="132" spans="1:20" s="5" customFormat="1" ht="17" x14ac:dyDescent="0.2">
      <c r="A132" s="17"/>
      <c r="B132" s="16"/>
      <c r="C132" s="68" t="s">
        <v>615</v>
      </c>
      <c r="D132" s="8"/>
      <c r="E132" s="9"/>
      <c r="F132" s="15"/>
      <c r="H132" s="18"/>
      <c r="I132" s="6"/>
      <c r="J132" s="12"/>
      <c r="K132" s="13"/>
      <c r="M132" s="74" t="s">
        <v>765</v>
      </c>
      <c r="N132" s="76" t="s">
        <v>806</v>
      </c>
      <c r="O132" s="82">
        <v>43725</v>
      </c>
      <c r="P132" s="18"/>
      <c r="Q132" s="18" t="s">
        <v>450</v>
      </c>
      <c r="R132" s="18" t="s">
        <v>816</v>
      </c>
      <c r="S132" s="18">
        <v>91.1</v>
      </c>
      <c r="T132" s="18">
        <v>150</v>
      </c>
    </row>
    <row r="133" spans="1:20" s="5" customFormat="1" ht="17" x14ac:dyDescent="0.2">
      <c r="A133" s="17"/>
      <c r="B133" s="16"/>
      <c r="C133" s="68" t="s">
        <v>616</v>
      </c>
      <c r="D133" s="8"/>
      <c r="E133" s="9"/>
      <c r="F133" s="15"/>
      <c r="H133" s="18"/>
      <c r="I133" s="6"/>
      <c r="J133" s="12"/>
      <c r="K133" s="13"/>
      <c r="M133" s="74" t="s">
        <v>766</v>
      </c>
      <c r="N133" s="76" t="s">
        <v>805</v>
      </c>
      <c r="O133" s="82">
        <v>43924</v>
      </c>
      <c r="P133" s="18"/>
      <c r="Q133" s="18" t="s">
        <v>367</v>
      </c>
      <c r="R133" s="18" t="s">
        <v>816</v>
      </c>
      <c r="S133" s="18">
        <v>90</v>
      </c>
      <c r="T133" s="18">
        <v>150</v>
      </c>
    </row>
    <row r="134" spans="1:20" s="5" customFormat="1" ht="17" x14ac:dyDescent="0.2">
      <c r="A134" s="17"/>
      <c r="B134" s="16"/>
      <c r="C134" s="68" t="s">
        <v>617</v>
      </c>
      <c r="D134" s="8"/>
      <c r="E134" s="9"/>
      <c r="F134" s="15"/>
      <c r="H134" s="18"/>
      <c r="I134" s="6"/>
      <c r="J134" s="12"/>
      <c r="K134" s="13"/>
      <c r="M134" s="74" t="s">
        <v>767</v>
      </c>
      <c r="N134" s="77" t="s">
        <v>804</v>
      </c>
      <c r="O134" s="82">
        <v>40651</v>
      </c>
      <c r="P134" s="18"/>
      <c r="Q134" s="18" t="s">
        <v>236</v>
      </c>
      <c r="R134" s="18" t="s">
        <v>816</v>
      </c>
      <c r="S134" s="18">
        <v>100</v>
      </c>
      <c r="T134" s="18">
        <v>150</v>
      </c>
    </row>
    <row r="135" spans="1:20" s="5" customFormat="1" ht="17" x14ac:dyDescent="0.2">
      <c r="A135" s="17"/>
      <c r="B135" s="16"/>
      <c r="C135" s="68" t="s">
        <v>618</v>
      </c>
      <c r="D135" s="8"/>
      <c r="E135" s="9"/>
      <c r="F135" s="15"/>
      <c r="H135" s="18"/>
      <c r="I135" s="6"/>
      <c r="J135" s="12"/>
      <c r="K135" s="13"/>
      <c r="M135" s="74" t="s">
        <v>768</v>
      </c>
      <c r="N135" s="77" t="s">
        <v>802</v>
      </c>
      <c r="O135" s="82">
        <v>42550</v>
      </c>
      <c r="P135" s="18"/>
      <c r="Q135" s="18" t="s">
        <v>450</v>
      </c>
      <c r="R135" s="18" t="s">
        <v>816</v>
      </c>
      <c r="S135" s="18">
        <v>323.3</v>
      </c>
      <c r="T135" s="18">
        <v>150</v>
      </c>
    </row>
    <row r="136" spans="1:20" s="5" customFormat="1" ht="17" x14ac:dyDescent="0.2">
      <c r="A136" s="17"/>
      <c r="B136" s="16"/>
      <c r="C136" s="68" t="s">
        <v>619</v>
      </c>
      <c r="D136" s="8"/>
      <c r="E136" s="9"/>
      <c r="F136" s="15"/>
      <c r="H136" s="18"/>
      <c r="I136" s="6"/>
      <c r="J136" s="12"/>
      <c r="K136" s="13"/>
      <c r="M136" s="74" t="s">
        <v>769</v>
      </c>
      <c r="N136" s="76" t="s">
        <v>802</v>
      </c>
      <c r="O136" s="82">
        <v>42486</v>
      </c>
      <c r="P136" s="18"/>
      <c r="Q136" s="18" t="s">
        <v>422</v>
      </c>
      <c r="R136" s="18" t="s">
        <v>816</v>
      </c>
      <c r="S136" s="18">
        <v>95</v>
      </c>
      <c r="T136" s="18">
        <v>150</v>
      </c>
    </row>
    <row r="137" spans="1:20" s="5" customFormat="1" ht="17" x14ac:dyDescent="0.2">
      <c r="A137" s="17"/>
      <c r="B137" s="16"/>
      <c r="C137" s="68" t="s">
        <v>620</v>
      </c>
      <c r="D137" s="8"/>
      <c r="E137" s="9"/>
      <c r="F137" s="15"/>
      <c r="H137" s="18"/>
      <c r="I137" s="6"/>
      <c r="J137" s="12"/>
      <c r="K137" s="13"/>
      <c r="M137" s="74" t="s">
        <v>770</v>
      </c>
      <c r="N137" s="76" t="s">
        <v>809</v>
      </c>
      <c r="O137" s="82">
        <v>38712</v>
      </c>
      <c r="P137" s="18"/>
      <c r="Q137" s="18" t="s">
        <v>323</v>
      </c>
      <c r="R137" s="18" t="s">
        <v>816</v>
      </c>
      <c r="S137" s="18">
        <v>90</v>
      </c>
      <c r="T137" s="18">
        <v>150</v>
      </c>
    </row>
    <row r="138" spans="1:20" s="5" customFormat="1" ht="17" x14ac:dyDescent="0.2">
      <c r="A138" s="17"/>
      <c r="B138" s="16"/>
      <c r="C138" s="68" t="s">
        <v>621</v>
      </c>
      <c r="D138" s="8"/>
      <c r="E138" s="9"/>
      <c r="F138" s="15"/>
      <c r="H138" s="18"/>
      <c r="I138" s="6"/>
      <c r="J138" s="12"/>
      <c r="K138" s="13"/>
      <c r="M138" s="74" t="s">
        <v>771</v>
      </c>
      <c r="N138" s="76">
        <v>2022</v>
      </c>
      <c r="O138" s="82">
        <v>44550</v>
      </c>
      <c r="P138" s="18"/>
      <c r="Q138" s="18" t="s">
        <v>314</v>
      </c>
      <c r="R138" s="18" t="s">
        <v>816</v>
      </c>
      <c r="S138" s="18">
        <v>90</v>
      </c>
      <c r="T138" s="18">
        <v>150</v>
      </c>
    </row>
    <row r="139" spans="1:20" s="5" customFormat="1" ht="17" x14ac:dyDescent="0.2">
      <c r="A139" s="17"/>
      <c r="B139" s="16"/>
      <c r="C139" s="68" t="s">
        <v>622</v>
      </c>
      <c r="D139" s="8"/>
      <c r="E139" s="9"/>
      <c r="F139" s="15"/>
      <c r="H139" s="18"/>
      <c r="I139" s="6"/>
      <c r="J139" s="12"/>
      <c r="K139" s="13"/>
      <c r="M139" s="74" t="s">
        <v>772</v>
      </c>
      <c r="N139" s="76" t="s">
        <v>803</v>
      </c>
      <c r="O139" s="82">
        <v>42446</v>
      </c>
      <c r="P139" s="18"/>
      <c r="Q139" s="18" t="s">
        <v>438</v>
      </c>
      <c r="R139" s="18" t="s">
        <v>816</v>
      </c>
      <c r="S139" s="18">
        <v>95</v>
      </c>
      <c r="T139" s="18">
        <v>150</v>
      </c>
    </row>
    <row r="140" spans="1:20" s="5" customFormat="1" ht="17" x14ac:dyDescent="0.2">
      <c r="A140" s="17"/>
      <c r="B140" s="16"/>
      <c r="C140" s="68" t="s">
        <v>623</v>
      </c>
      <c r="D140" s="8"/>
      <c r="E140" s="9"/>
      <c r="F140" s="15"/>
      <c r="H140" s="18"/>
      <c r="I140" s="6"/>
      <c r="J140" s="12"/>
      <c r="K140" s="13"/>
      <c r="M140" s="74" t="s">
        <v>773</v>
      </c>
      <c r="N140" s="76" t="s">
        <v>807</v>
      </c>
      <c r="O140" s="82">
        <v>41348</v>
      </c>
      <c r="P140" s="18"/>
      <c r="Q140" s="18" t="s">
        <v>129</v>
      </c>
      <c r="R140" s="18" t="s">
        <v>817</v>
      </c>
      <c r="S140" s="18">
        <v>85.7</v>
      </c>
      <c r="T140" s="18">
        <v>150</v>
      </c>
    </row>
    <row r="141" spans="1:20" s="5" customFormat="1" ht="17" x14ac:dyDescent="0.2">
      <c r="A141" s="17"/>
      <c r="B141" s="16"/>
      <c r="C141" s="68" t="s">
        <v>624</v>
      </c>
      <c r="D141" s="8"/>
      <c r="E141" s="9"/>
      <c r="F141" s="15"/>
      <c r="H141" s="18"/>
      <c r="I141" s="6"/>
      <c r="J141" s="12"/>
      <c r="K141" s="13"/>
      <c r="M141" s="74" t="s">
        <v>774</v>
      </c>
      <c r="N141" s="76" t="s">
        <v>802</v>
      </c>
      <c r="O141" s="82" t="s">
        <v>814</v>
      </c>
      <c r="P141" s="18"/>
      <c r="Q141" s="18" t="s">
        <v>400</v>
      </c>
      <c r="R141" s="18" t="s">
        <v>818</v>
      </c>
      <c r="S141" s="18">
        <v>63</v>
      </c>
      <c r="T141" s="18">
        <v>0</v>
      </c>
    </row>
    <row r="142" spans="1:20" s="5" customFormat="1" ht="17" x14ac:dyDescent="0.2">
      <c r="A142" s="17"/>
      <c r="B142" s="16"/>
      <c r="C142" s="68" t="s">
        <v>625</v>
      </c>
      <c r="D142" s="8"/>
      <c r="E142" s="9"/>
      <c r="F142" s="15"/>
      <c r="H142" s="18"/>
      <c r="I142" s="6"/>
      <c r="J142" s="12"/>
      <c r="K142" s="13"/>
      <c r="M142" s="74" t="s">
        <v>775</v>
      </c>
      <c r="N142" s="76" t="s">
        <v>803</v>
      </c>
      <c r="O142" s="82">
        <v>40568</v>
      </c>
      <c r="P142" s="18"/>
      <c r="Q142" s="18" t="s">
        <v>438</v>
      </c>
      <c r="R142" s="18" t="s">
        <v>816</v>
      </c>
      <c r="S142" s="18">
        <v>95</v>
      </c>
      <c r="T142" s="18">
        <v>150</v>
      </c>
    </row>
    <row r="143" spans="1:20" s="5" customFormat="1" ht="17" x14ac:dyDescent="0.2">
      <c r="A143" s="17"/>
      <c r="B143" s="16"/>
      <c r="C143" s="68" t="s">
        <v>626</v>
      </c>
      <c r="D143" s="8"/>
      <c r="E143" s="9"/>
      <c r="F143" s="15"/>
      <c r="H143" s="18"/>
      <c r="I143" s="6"/>
      <c r="J143" s="12"/>
      <c r="K143" s="13"/>
      <c r="M143" s="74" t="s">
        <v>776</v>
      </c>
      <c r="N143" s="76" t="s">
        <v>802</v>
      </c>
      <c r="O143" s="82">
        <v>41743</v>
      </c>
      <c r="P143" s="18"/>
      <c r="Q143" s="18" t="s">
        <v>258</v>
      </c>
      <c r="R143" s="18" t="s">
        <v>817</v>
      </c>
      <c r="S143" s="18">
        <v>52.4</v>
      </c>
      <c r="T143" s="18">
        <v>150</v>
      </c>
    </row>
    <row r="144" spans="1:20" s="5" customFormat="1" ht="17" x14ac:dyDescent="0.2">
      <c r="A144" s="17"/>
      <c r="B144" s="16"/>
      <c r="C144" s="68" t="s">
        <v>627</v>
      </c>
      <c r="D144" s="8"/>
      <c r="E144" s="9"/>
      <c r="F144" s="15"/>
      <c r="H144" s="18"/>
      <c r="I144" s="6"/>
      <c r="J144" s="12"/>
      <c r="K144" s="13"/>
      <c r="M144" s="74" t="s">
        <v>777</v>
      </c>
      <c r="N144" s="76" t="s">
        <v>802</v>
      </c>
      <c r="O144" s="82">
        <v>42481</v>
      </c>
      <c r="P144" s="18"/>
      <c r="Q144" s="18" t="s">
        <v>406</v>
      </c>
      <c r="R144" s="18" t="s">
        <v>816</v>
      </c>
      <c r="S144" s="18">
        <v>90</v>
      </c>
      <c r="T144" s="18">
        <v>150</v>
      </c>
    </row>
    <row r="145" spans="1:20" s="5" customFormat="1" ht="17" x14ac:dyDescent="0.2">
      <c r="A145" s="17"/>
      <c r="B145" s="16"/>
      <c r="C145" s="68" t="s">
        <v>628</v>
      </c>
      <c r="D145" s="8"/>
      <c r="E145" s="9"/>
      <c r="F145" s="15"/>
      <c r="H145" s="18"/>
      <c r="I145" s="6"/>
      <c r="J145" s="12"/>
      <c r="K145" s="13"/>
      <c r="M145" s="74" t="s">
        <v>778</v>
      </c>
      <c r="N145" s="76" t="s">
        <v>810</v>
      </c>
      <c r="O145" s="82">
        <v>42033</v>
      </c>
      <c r="P145" s="18"/>
      <c r="Q145" s="18" t="s">
        <v>438</v>
      </c>
      <c r="R145" s="18" t="s">
        <v>816</v>
      </c>
      <c r="S145" s="18">
        <v>95</v>
      </c>
      <c r="T145" s="18">
        <v>150</v>
      </c>
    </row>
    <row r="146" spans="1:20" s="5" customFormat="1" ht="17" x14ac:dyDescent="0.2">
      <c r="A146" s="17"/>
      <c r="B146" s="16"/>
      <c r="C146" s="68" t="s">
        <v>629</v>
      </c>
      <c r="D146" s="8"/>
      <c r="E146" s="9"/>
      <c r="F146" s="15"/>
      <c r="H146" s="18"/>
      <c r="I146" s="6"/>
      <c r="J146" s="12"/>
      <c r="K146" s="13"/>
      <c r="M146" s="74" t="s">
        <v>779</v>
      </c>
      <c r="N146" s="76" t="s">
        <v>810</v>
      </c>
      <c r="O146" s="82">
        <v>42227</v>
      </c>
      <c r="P146" s="18"/>
      <c r="Q146" s="18" t="s">
        <v>400</v>
      </c>
      <c r="R146" s="18" t="s">
        <v>816</v>
      </c>
      <c r="S146" s="18">
        <v>75</v>
      </c>
      <c r="T146" s="18">
        <v>150</v>
      </c>
    </row>
    <row r="147" spans="1:20" s="5" customFormat="1" ht="17" x14ac:dyDescent="0.2">
      <c r="A147" s="17"/>
      <c r="B147" s="16"/>
      <c r="C147" s="68" t="s">
        <v>630</v>
      </c>
      <c r="D147" s="8"/>
      <c r="E147" s="9"/>
      <c r="F147" s="15"/>
      <c r="H147" s="18"/>
      <c r="I147" s="6"/>
      <c r="J147" s="12"/>
      <c r="K147" s="13"/>
      <c r="M147" s="74" t="s">
        <v>780</v>
      </c>
      <c r="N147" s="77" t="s">
        <v>804</v>
      </c>
      <c r="O147" s="82">
        <v>40857</v>
      </c>
      <c r="P147" s="18"/>
      <c r="Q147" s="18" t="s">
        <v>233</v>
      </c>
      <c r="R147" s="18" t="s">
        <v>816</v>
      </c>
      <c r="S147" s="18">
        <v>100</v>
      </c>
      <c r="T147" s="18">
        <v>150</v>
      </c>
    </row>
    <row r="148" spans="1:20" s="5" customFormat="1" ht="17" x14ac:dyDescent="0.2">
      <c r="A148" s="17"/>
      <c r="B148" s="16"/>
      <c r="C148" s="68" t="s">
        <v>631</v>
      </c>
      <c r="D148" s="8"/>
      <c r="E148" s="9"/>
      <c r="F148" s="15"/>
      <c r="H148" s="18"/>
      <c r="I148" s="6"/>
      <c r="J148" s="12"/>
      <c r="K148" s="13"/>
      <c r="M148" s="74" t="s">
        <v>781</v>
      </c>
      <c r="N148" s="76" t="s">
        <v>802</v>
      </c>
      <c r="O148" s="82">
        <v>42614</v>
      </c>
      <c r="P148" s="18"/>
      <c r="Q148" s="18" t="s">
        <v>461</v>
      </c>
      <c r="R148" s="18" t="s">
        <v>816</v>
      </c>
      <c r="S148" s="18">
        <v>100</v>
      </c>
      <c r="T148" s="18">
        <v>150</v>
      </c>
    </row>
    <row r="149" spans="1:20" s="5" customFormat="1" ht="17" x14ac:dyDescent="0.2">
      <c r="A149" s="17"/>
      <c r="B149" s="16"/>
      <c r="C149" s="68" t="s">
        <v>632</v>
      </c>
      <c r="D149" s="8"/>
      <c r="E149" s="9"/>
      <c r="F149" s="15"/>
      <c r="H149" s="18"/>
      <c r="I149" s="6"/>
      <c r="J149" s="12"/>
      <c r="K149" s="13"/>
      <c r="M149" s="74" t="s">
        <v>782</v>
      </c>
      <c r="N149" s="76" t="s">
        <v>811</v>
      </c>
      <c r="O149" s="82" t="s">
        <v>814</v>
      </c>
      <c r="P149" s="18"/>
      <c r="Q149" s="18" t="s">
        <v>129</v>
      </c>
      <c r="R149" s="18" t="s">
        <v>817</v>
      </c>
      <c r="S149" s="18">
        <v>174</v>
      </c>
      <c r="T149" s="18">
        <v>0</v>
      </c>
    </row>
    <row r="150" spans="1:20" s="5" customFormat="1" ht="17" x14ac:dyDescent="0.2">
      <c r="A150" s="17"/>
      <c r="B150" s="16"/>
      <c r="C150" s="68" t="s">
        <v>633</v>
      </c>
      <c r="D150" s="8"/>
      <c r="E150" s="9"/>
      <c r="F150" s="15"/>
      <c r="H150" s="18"/>
      <c r="I150" s="6"/>
      <c r="J150" s="12"/>
      <c r="K150" s="13"/>
      <c r="M150" s="74" t="s">
        <v>783</v>
      </c>
      <c r="N150" s="76">
        <v>2022</v>
      </c>
      <c r="O150" s="82">
        <v>42088</v>
      </c>
      <c r="P150" s="18"/>
      <c r="Q150" s="18" t="s">
        <v>400</v>
      </c>
      <c r="R150" s="18" t="s">
        <v>818</v>
      </c>
      <c r="S150" s="18">
        <v>84.7</v>
      </c>
      <c r="T150" s="18">
        <v>150</v>
      </c>
    </row>
    <row r="151" spans="1:20" s="5" customFormat="1" ht="17" x14ac:dyDescent="0.2">
      <c r="A151" s="17"/>
      <c r="B151" s="16"/>
      <c r="C151" s="69" t="s">
        <v>23</v>
      </c>
      <c r="D151" s="8"/>
      <c r="E151" s="9"/>
      <c r="F151" s="15"/>
      <c r="H151" s="18"/>
      <c r="I151" s="6"/>
      <c r="J151" s="12"/>
      <c r="K151" s="13"/>
      <c r="M151" s="75" t="s">
        <v>784</v>
      </c>
      <c r="N151" s="79" t="s">
        <v>802</v>
      </c>
      <c r="O151" s="82">
        <v>41066</v>
      </c>
      <c r="P151" s="18"/>
      <c r="Q151" s="18" t="s">
        <v>400</v>
      </c>
      <c r="R151" s="18" t="s">
        <v>816</v>
      </c>
      <c r="S151" s="18">
        <v>103.5</v>
      </c>
      <c r="T151" s="18">
        <v>150</v>
      </c>
    </row>
    <row r="152" spans="1:20" s="5" customFormat="1" ht="17" x14ac:dyDescent="0.2">
      <c r="A152" s="17"/>
      <c r="B152" s="16"/>
      <c r="C152" s="68" t="s">
        <v>634</v>
      </c>
      <c r="D152" s="8"/>
      <c r="E152" s="9"/>
      <c r="F152" s="15"/>
      <c r="H152" s="18"/>
      <c r="I152" s="6"/>
      <c r="J152" s="12"/>
      <c r="K152" s="13"/>
      <c r="M152" s="74" t="s">
        <v>785</v>
      </c>
      <c r="N152" s="76">
        <v>2022</v>
      </c>
      <c r="O152" s="82">
        <v>44578</v>
      </c>
      <c r="P152" s="18"/>
      <c r="Q152" s="18" t="s">
        <v>551</v>
      </c>
      <c r="R152" s="18" t="s">
        <v>816</v>
      </c>
      <c r="S152" s="18">
        <v>85.2</v>
      </c>
      <c r="T152" s="18">
        <v>150</v>
      </c>
    </row>
    <row r="153" spans="1:20" s="5" customFormat="1" ht="17" x14ac:dyDescent="0.2">
      <c r="A153" s="17"/>
      <c r="B153" s="16"/>
      <c r="C153" s="68" t="s">
        <v>67</v>
      </c>
      <c r="D153" s="8"/>
      <c r="E153" s="9"/>
      <c r="F153" s="15"/>
      <c r="H153" s="18"/>
      <c r="I153" s="6"/>
      <c r="J153" s="12"/>
      <c r="K153" s="13"/>
      <c r="M153" s="74" t="s">
        <v>687</v>
      </c>
      <c r="N153" s="76" t="s">
        <v>812</v>
      </c>
      <c r="O153" s="82">
        <v>40518</v>
      </c>
      <c r="P153" s="18"/>
      <c r="Q153" s="18" t="s">
        <v>317</v>
      </c>
      <c r="R153" s="18" t="s">
        <v>816</v>
      </c>
      <c r="S153" s="18">
        <v>81</v>
      </c>
      <c r="T153" s="18">
        <v>150</v>
      </c>
    </row>
    <row r="154" spans="1:20" s="5" customFormat="1" ht="17" x14ac:dyDescent="0.2">
      <c r="A154" s="17"/>
      <c r="B154" s="16"/>
      <c r="C154" s="68" t="s">
        <v>67</v>
      </c>
      <c r="D154" s="8"/>
      <c r="E154" s="9"/>
      <c r="F154" s="15"/>
      <c r="H154" s="18"/>
      <c r="I154" s="6"/>
      <c r="J154" s="12"/>
      <c r="K154" s="13"/>
      <c r="M154" s="74" t="s">
        <v>687</v>
      </c>
      <c r="N154" s="76" t="s">
        <v>802</v>
      </c>
      <c r="O154" s="82" t="s">
        <v>815</v>
      </c>
      <c r="P154" s="18"/>
      <c r="Q154" s="18" t="s">
        <v>317</v>
      </c>
      <c r="R154" s="18" t="s">
        <v>816</v>
      </c>
      <c r="S154" s="18">
        <v>125</v>
      </c>
      <c r="T154" s="18">
        <v>150</v>
      </c>
    </row>
    <row r="155" spans="1:20" s="5" customFormat="1" ht="17" x14ac:dyDescent="0.2">
      <c r="A155" s="17"/>
      <c r="B155" s="16"/>
      <c r="C155" s="68" t="s">
        <v>635</v>
      </c>
      <c r="D155" s="8"/>
      <c r="E155" s="9"/>
      <c r="F155" s="15"/>
      <c r="H155" s="18"/>
      <c r="I155" s="6"/>
      <c r="J155" s="12"/>
      <c r="K155" s="13"/>
      <c r="M155" s="74" t="s">
        <v>786</v>
      </c>
      <c r="N155" s="77" t="s">
        <v>807</v>
      </c>
      <c r="O155" s="82">
        <v>41438</v>
      </c>
      <c r="P155" s="18"/>
      <c r="Q155" s="18" t="s">
        <v>233</v>
      </c>
      <c r="R155" s="18" t="s">
        <v>816</v>
      </c>
      <c r="S155" s="18">
        <v>110</v>
      </c>
      <c r="T155" s="18">
        <v>150</v>
      </c>
    </row>
    <row r="156" spans="1:20" s="5" customFormat="1" ht="17" x14ac:dyDescent="0.2">
      <c r="A156" s="17"/>
      <c r="B156" s="16"/>
      <c r="C156" s="68" t="s">
        <v>636</v>
      </c>
      <c r="D156" s="8"/>
      <c r="E156" s="9"/>
      <c r="F156" s="15"/>
      <c r="H156" s="18"/>
      <c r="I156" s="6"/>
      <c r="J156" s="12"/>
      <c r="K156" s="13"/>
      <c r="M156" s="74" t="s">
        <v>787</v>
      </c>
      <c r="N156" s="76" t="s">
        <v>806</v>
      </c>
      <c r="O156" s="82">
        <v>43460</v>
      </c>
      <c r="P156" s="18"/>
      <c r="Q156" s="18" t="s">
        <v>400</v>
      </c>
      <c r="R156" s="18" t="s">
        <v>818</v>
      </c>
      <c r="S156" s="18">
        <v>60.5</v>
      </c>
      <c r="T156" s="18">
        <v>150</v>
      </c>
    </row>
    <row r="157" spans="1:20" s="5" customFormat="1" ht="17" x14ac:dyDescent="0.2">
      <c r="A157" s="17"/>
      <c r="B157" s="16"/>
      <c r="C157" s="68" t="s">
        <v>588</v>
      </c>
      <c r="D157" s="8"/>
      <c r="E157" s="9"/>
      <c r="F157" s="15"/>
      <c r="H157" s="18"/>
      <c r="I157" s="6"/>
      <c r="J157" s="12"/>
      <c r="K157" s="13"/>
      <c r="M157" s="74" t="s">
        <v>738</v>
      </c>
      <c r="N157" s="77" t="s">
        <v>802</v>
      </c>
      <c r="O157" s="82">
        <v>42425</v>
      </c>
      <c r="P157" s="18"/>
      <c r="Q157" s="18" t="s">
        <v>479</v>
      </c>
      <c r="R157" s="18" t="s">
        <v>816</v>
      </c>
      <c r="S157" s="18">
        <v>100</v>
      </c>
      <c r="T157" s="18">
        <v>150</v>
      </c>
    </row>
    <row r="158" spans="1:20" s="5" customFormat="1" ht="17" x14ac:dyDescent="0.2">
      <c r="A158" s="17"/>
      <c r="B158" s="16"/>
      <c r="C158" s="68" t="s">
        <v>637</v>
      </c>
      <c r="D158" s="8"/>
      <c r="E158" s="9"/>
      <c r="F158" s="15"/>
      <c r="H158" s="18"/>
      <c r="I158" s="6"/>
      <c r="J158" s="12"/>
      <c r="K158" s="13"/>
      <c r="M158" s="74" t="s">
        <v>788</v>
      </c>
      <c r="N158" s="76" t="s">
        <v>804</v>
      </c>
      <c r="O158" s="82">
        <v>43426</v>
      </c>
      <c r="P158" s="18"/>
      <c r="Q158" s="18" t="s">
        <v>551</v>
      </c>
      <c r="R158" s="18" t="s">
        <v>816</v>
      </c>
      <c r="S158" s="18">
        <v>85.7</v>
      </c>
      <c r="T158" s="18">
        <v>150</v>
      </c>
    </row>
    <row r="159" spans="1:20" s="5" customFormat="1" ht="17" x14ac:dyDescent="0.2">
      <c r="A159" s="17"/>
      <c r="B159" s="16"/>
      <c r="C159" s="68" t="s">
        <v>638</v>
      </c>
      <c r="D159" s="8"/>
      <c r="E159" s="9"/>
      <c r="F159" s="15"/>
      <c r="H159" s="18"/>
      <c r="I159" s="6"/>
      <c r="J159" s="12"/>
      <c r="K159" s="13"/>
      <c r="M159" s="74" t="s">
        <v>789</v>
      </c>
      <c r="N159" s="77">
        <v>2022</v>
      </c>
      <c r="O159" s="82">
        <v>42531</v>
      </c>
      <c r="P159" s="18"/>
      <c r="Q159" s="18" t="s">
        <v>258</v>
      </c>
      <c r="R159" s="18" t="s">
        <v>817</v>
      </c>
      <c r="S159" s="18">
        <v>72.099999999999994</v>
      </c>
      <c r="T159" s="18">
        <v>150</v>
      </c>
    </row>
    <row r="160" spans="1:20" s="5" customFormat="1" ht="17" x14ac:dyDescent="0.2">
      <c r="A160" s="17"/>
      <c r="B160" s="16"/>
      <c r="C160" s="68" t="s">
        <v>639</v>
      </c>
      <c r="D160" s="8"/>
      <c r="E160" s="9"/>
      <c r="F160" s="15"/>
      <c r="H160" s="18"/>
      <c r="I160" s="6"/>
      <c r="J160" s="12"/>
      <c r="K160" s="13"/>
      <c r="M160" s="74" t="s">
        <v>790</v>
      </c>
      <c r="N160" s="77" t="s">
        <v>804</v>
      </c>
      <c r="O160" s="82">
        <v>42307</v>
      </c>
      <c r="P160" s="18"/>
      <c r="Q160" s="18" t="s">
        <v>382</v>
      </c>
      <c r="R160" s="18" t="s">
        <v>816</v>
      </c>
      <c r="S160" s="18">
        <v>95</v>
      </c>
      <c r="T160" s="18">
        <v>150</v>
      </c>
    </row>
    <row r="161" spans="1:20" s="5" customFormat="1" ht="17" x14ac:dyDescent="0.2">
      <c r="A161" s="17"/>
      <c r="B161" s="16"/>
      <c r="C161" s="68" t="s">
        <v>640</v>
      </c>
      <c r="D161" s="8"/>
      <c r="E161" s="9"/>
      <c r="F161" s="15"/>
      <c r="H161" s="18"/>
      <c r="I161" s="6"/>
      <c r="J161" s="12"/>
      <c r="K161" s="13"/>
      <c r="M161" s="74" t="s">
        <v>791</v>
      </c>
      <c r="N161" s="77" t="s">
        <v>811</v>
      </c>
      <c r="O161" s="82">
        <v>40609</v>
      </c>
      <c r="P161" s="18"/>
      <c r="Q161" s="18" t="s">
        <v>376</v>
      </c>
      <c r="R161" s="18" t="s">
        <v>816</v>
      </c>
      <c r="S161" s="18">
        <v>125</v>
      </c>
      <c r="T161" s="18">
        <v>150</v>
      </c>
    </row>
    <row r="162" spans="1:20" s="5" customFormat="1" ht="17" x14ac:dyDescent="0.2">
      <c r="A162" s="17"/>
      <c r="B162" s="16"/>
      <c r="C162" s="68" t="s">
        <v>641</v>
      </c>
      <c r="D162" s="8"/>
      <c r="E162" s="9"/>
      <c r="F162" s="15"/>
      <c r="H162" s="18"/>
      <c r="I162" s="6"/>
      <c r="J162" s="12"/>
      <c r="K162" s="13"/>
      <c r="M162" s="74" t="s">
        <v>792</v>
      </c>
      <c r="N162" s="77" t="s">
        <v>811</v>
      </c>
      <c r="O162" s="82">
        <v>40603</v>
      </c>
      <c r="P162" s="18"/>
      <c r="Q162" s="18" t="s">
        <v>221</v>
      </c>
      <c r="R162" s="18" t="s">
        <v>816</v>
      </c>
      <c r="S162" s="18">
        <v>193</v>
      </c>
      <c r="T162" s="18">
        <v>150</v>
      </c>
    </row>
    <row r="163" spans="1:20" s="5" customFormat="1" ht="17" x14ac:dyDescent="0.2">
      <c r="A163" s="17"/>
      <c r="B163" s="16"/>
      <c r="C163" s="68" t="s">
        <v>642</v>
      </c>
      <c r="D163" s="8"/>
      <c r="E163" s="9"/>
      <c r="F163" s="15"/>
      <c r="H163" s="18"/>
      <c r="I163" s="6"/>
      <c r="J163" s="12"/>
      <c r="K163" s="13"/>
      <c r="M163" s="74" t="s">
        <v>793</v>
      </c>
      <c r="N163" s="78">
        <v>2022</v>
      </c>
      <c r="O163" s="82">
        <v>41058</v>
      </c>
      <c r="P163" s="18"/>
      <c r="Q163" s="18" t="s">
        <v>133</v>
      </c>
      <c r="R163" s="18" t="s">
        <v>816</v>
      </c>
      <c r="S163" s="18">
        <v>300</v>
      </c>
      <c r="T163" s="18">
        <v>150</v>
      </c>
    </row>
    <row r="164" spans="1:20" s="5" customFormat="1" ht="17" x14ac:dyDescent="0.2">
      <c r="A164" s="17"/>
      <c r="B164" s="16"/>
      <c r="C164" s="68" t="s">
        <v>643</v>
      </c>
      <c r="D164" s="8"/>
      <c r="E164" s="9"/>
      <c r="F164" s="15"/>
      <c r="H164" s="18"/>
      <c r="I164" s="6"/>
      <c r="J164" s="12"/>
      <c r="K164" s="13"/>
      <c r="M164" s="74" t="s">
        <v>794</v>
      </c>
      <c r="N164" s="78">
        <v>2022</v>
      </c>
      <c r="O164" s="82">
        <v>41047</v>
      </c>
      <c r="P164" s="18"/>
      <c r="Q164" s="18" t="s">
        <v>133</v>
      </c>
      <c r="R164" s="18" t="s">
        <v>816</v>
      </c>
      <c r="S164" s="18">
        <v>300</v>
      </c>
      <c r="T164" s="18">
        <v>150</v>
      </c>
    </row>
    <row r="165" spans="1:20" s="5" customFormat="1" ht="17" x14ac:dyDescent="0.2">
      <c r="A165" s="17"/>
      <c r="B165" s="16"/>
      <c r="C165" s="68" t="s">
        <v>81</v>
      </c>
      <c r="D165" s="8"/>
      <c r="E165" s="9"/>
      <c r="F165" s="15"/>
      <c r="H165" s="18"/>
      <c r="I165" s="6"/>
      <c r="J165" s="12"/>
      <c r="K165" s="13"/>
      <c r="M165" s="74" t="s">
        <v>701</v>
      </c>
      <c r="N165" s="77" t="s">
        <v>802</v>
      </c>
      <c r="O165" s="82">
        <v>42460</v>
      </c>
      <c r="P165" s="18"/>
      <c r="Q165" s="18" t="s">
        <v>317</v>
      </c>
      <c r="R165" s="18" t="s">
        <v>816</v>
      </c>
      <c r="S165" s="18">
        <v>215</v>
      </c>
      <c r="T165" s="18">
        <v>150</v>
      </c>
    </row>
    <row r="166" spans="1:20" s="5" customFormat="1" ht="17" x14ac:dyDescent="0.2">
      <c r="A166" s="17"/>
      <c r="B166" s="16"/>
      <c r="C166" s="68" t="s">
        <v>644</v>
      </c>
      <c r="D166" s="8"/>
      <c r="E166" s="9"/>
      <c r="F166" s="15"/>
      <c r="H166" s="18"/>
      <c r="I166" s="6"/>
      <c r="J166" s="12"/>
      <c r="K166" s="13"/>
      <c r="M166" s="74" t="s">
        <v>795</v>
      </c>
      <c r="N166" s="77" t="s">
        <v>804</v>
      </c>
      <c r="O166" s="82">
        <v>43412</v>
      </c>
      <c r="P166" s="18"/>
      <c r="Q166" s="18" t="s">
        <v>209</v>
      </c>
      <c r="R166" s="18" t="s">
        <v>816</v>
      </c>
      <c r="S166" s="18">
        <v>100</v>
      </c>
      <c r="T166" s="18">
        <v>150</v>
      </c>
    </row>
    <row r="167" spans="1:20" s="5" customFormat="1" ht="17" x14ac:dyDescent="0.2">
      <c r="A167" s="17"/>
      <c r="B167" s="16"/>
      <c r="C167" s="68" t="s">
        <v>645</v>
      </c>
      <c r="D167" s="8"/>
      <c r="E167" s="9"/>
      <c r="F167" s="15"/>
      <c r="H167" s="18"/>
      <c r="I167" s="6"/>
      <c r="J167" s="12"/>
      <c r="K167" s="13"/>
      <c r="M167" s="74" t="s">
        <v>796</v>
      </c>
      <c r="N167" s="77">
        <v>2022</v>
      </c>
      <c r="O167" s="82">
        <v>44484</v>
      </c>
      <c r="P167" s="18"/>
      <c r="Q167" s="18" t="s">
        <v>400</v>
      </c>
      <c r="R167" s="18" t="s">
        <v>816</v>
      </c>
      <c r="S167" s="18">
        <v>233.4</v>
      </c>
      <c r="T167" s="18">
        <v>150</v>
      </c>
    </row>
    <row r="168" spans="1:20" s="5" customFormat="1" ht="17" x14ac:dyDescent="0.2">
      <c r="A168" s="17"/>
      <c r="B168" s="16"/>
      <c r="C168" s="68" t="s">
        <v>646</v>
      </c>
      <c r="D168" s="8"/>
      <c r="E168" s="9"/>
      <c r="F168" s="15"/>
      <c r="H168" s="18"/>
      <c r="I168" s="6"/>
      <c r="J168" s="12"/>
      <c r="K168" s="13"/>
      <c r="M168" s="74" t="s">
        <v>797</v>
      </c>
      <c r="N168" s="76" t="s">
        <v>803</v>
      </c>
      <c r="O168" s="82">
        <v>42865</v>
      </c>
      <c r="P168" s="18"/>
      <c r="Q168" s="18" t="s">
        <v>148</v>
      </c>
      <c r="R168" s="18" t="s">
        <v>816</v>
      </c>
      <c r="S168" s="18">
        <v>90</v>
      </c>
      <c r="T168" s="18">
        <v>150</v>
      </c>
    </row>
    <row r="169" spans="1:20" s="5" customFormat="1" ht="17" x14ac:dyDescent="0.2">
      <c r="A169" s="17"/>
      <c r="B169" s="16"/>
      <c r="C169" s="68" t="s">
        <v>647</v>
      </c>
      <c r="D169" s="8"/>
      <c r="E169" s="9"/>
      <c r="F169" s="15"/>
      <c r="H169" s="18"/>
      <c r="I169" s="6"/>
      <c r="J169" s="12"/>
      <c r="K169" s="13"/>
      <c r="M169" s="74" t="s">
        <v>798</v>
      </c>
      <c r="N169" s="76">
        <v>2022</v>
      </c>
      <c r="O169" s="82">
        <v>42425</v>
      </c>
      <c r="P169" s="18"/>
      <c r="Q169" s="18" t="s">
        <v>299</v>
      </c>
      <c r="R169" s="18" t="s">
        <v>816</v>
      </c>
      <c r="S169" s="18">
        <v>102</v>
      </c>
      <c r="T169" s="18">
        <v>150</v>
      </c>
    </row>
    <row r="170" spans="1:20" s="5" customFormat="1" ht="17" x14ac:dyDescent="0.2">
      <c r="A170" s="17"/>
      <c r="B170" s="16"/>
      <c r="C170" s="68" t="s">
        <v>648</v>
      </c>
      <c r="D170" s="8"/>
      <c r="E170" s="9"/>
      <c r="F170" s="15"/>
      <c r="H170" s="18"/>
      <c r="I170" s="6"/>
      <c r="J170" s="12"/>
      <c r="K170" s="13"/>
      <c r="M170" s="74" t="s">
        <v>799</v>
      </c>
      <c r="N170" s="76">
        <v>2022</v>
      </c>
      <c r="O170" s="82">
        <v>44712</v>
      </c>
      <c r="P170" s="18"/>
      <c r="Q170" s="18" t="s">
        <v>258</v>
      </c>
      <c r="R170" s="18" t="s">
        <v>816</v>
      </c>
      <c r="S170" s="18">
        <v>68.599999999999994</v>
      </c>
      <c r="T170" s="18">
        <v>150</v>
      </c>
    </row>
    <row r="171" spans="1:20" s="5" customFormat="1" ht="17" x14ac:dyDescent="0.2">
      <c r="A171" s="17"/>
      <c r="B171" s="16"/>
      <c r="C171" s="68" t="s">
        <v>649</v>
      </c>
      <c r="D171" s="8"/>
      <c r="E171" s="9"/>
      <c r="F171" s="15"/>
      <c r="H171" s="18"/>
      <c r="I171" s="6"/>
      <c r="J171" s="12"/>
      <c r="K171" s="13"/>
      <c r="M171" s="74" t="s">
        <v>800</v>
      </c>
      <c r="N171" s="76">
        <v>2022</v>
      </c>
      <c r="O171" s="82">
        <v>42751</v>
      </c>
      <c r="P171" s="18"/>
      <c r="Q171" s="18" t="s">
        <v>158</v>
      </c>
      <c r="R171" s="18" t="s">
        <v>816</v>
      </c>
      <c r="S171" s="18">
        <v>90</v>
      </c>
      <c r="T171" s="18">
        <v>150</v>
      </c>
    </row>
    <row r="172" spans="1:20" s="5" customFormat="1" ht="17" x14ac:dyDescent="0.2">
      <c r="A172" s="17"/>
      <c r="B172" s="16"/>
      <c r="C172" s="68" t="s">
        <v>650</v>
      </c>
      <c r="D172" s="8"/>
      <c r="E172" s="9"/>
      <c r="F172" s="15"/>
      <c r="H172" s="18"/>
      <c r="I172" s="6"/>
      <c r="J172" s="12"/>
      <c r="K172" s="13"/>
      <c r="M172" s="74" t="s">
        <v>801</v>
      </c>
      <c r="N172" s="76" t="s">
        <v>810</v>
      </c>
      <c r="O172" s="82">
        <v>42319</v>
      </c>
      <c r="P172" s="18"/>
      <c r="Q172" s="18" t="s">
        <v>311</v>
      </c>
      <c r="R172" s="18" t="s">
        <v>816</v>
      </c>
      <c r="S172" s="18">
        <v>200</v>
      </c>
      <c r="T172" s="18">
        <v>150</v>
      </c>
    </row>
    <row r="173" spans="1:20" s="5" customFormat="1" ht="16" x14ac:dyDescent="0.2">
      <c r="A173" s="17"/>
      <c r="B173" s="16"/>
      <c r="C173" s="7"/>
      <c r="D173" s="8"/>
      <c r="E173" s="9"/>
      <c r="F173" s="15"/>
      <c r="H173" s="18"/>
      <c r="I173" s="6"/>
      <c r="J173" s="12"/>
      <c r="K173" s="13"/>
      <c r="M173" s="18"/>
      <c r="N173" s="18"/>
      <c r="O173" s="18"/>
      <c r="P173" s="18"/>
      <c r="Q173" s="18"/>
      <c r="R173" s="18"/>
      <c r="S173" s="18"/>
      <c r="T173" s="18"/>
    </row>
    <row r="174" spans="1:20" s="5" customFormat="1" ht="16" x14ac:dyDescent="0.2">
      <c r="A174" s="17"/>
      <c r="B174" s="16"/>
      <c r="C174" s="7"/>
      <c r="D174" s="8"/>
      <c r="E174" s="9"/>
      <c r="F174" s="15"/>
      <c r="H174" s="18"/>
      <c r="I174" s="6"/>
      <c r="J174" s="12"/>
      <c r="K174" s="13"/>
      <c r="M174" s="18"/>
      <c r="N174" s="18"/>
      <c r="O174" s="18"/>
      <c r="P174" s="18"/>
      <c r="Q174" s="18"/>
      <c r="R174" s="18"/>
      <c r="S174" s="18"/>
      <c r="T174" s="18"/>
    </row>
    <row r="175" spans="1:20" s="5" customFormat="1" ht="16" x14ac:dyDescent="0.2">
      <c r="A175" s="17"/>
      <c r="B175" s="16"/>
      <c r="C175" s="7"/>
      <c r="D175" s="8"/>
      <c r="E175" s="9"/>
      <c r="F175" s="15"/>
      <c r="H175" s="18"/>
      <c r="I175" s="6"/>
      <c r="J175" s="12"/>
      <c r="K175" s="13"/>
      <c r="M175" s="18"/>
      <c r="N175" s="18"/>
      <c r="O175" s="18"/>
      <c r="P175" s="18"/>
      <c r="Q175" s="18"/>
      <c r="R175" s="18"/>
      <c r="S175" s="18"/>
      <c r="T175" s="18"/>
    </row>
    <row r="176" spans="1:20" s="5" customFormat="1" ht="16" x14ac:dyDescent="0.2">
      <c r="A176" s="17"/>
      <c r="B176" s="16"/>
      <c r="C176" s="7"/>
      <c r="D176" s="8"/>
      <c r="E176" s="9"/>
      <c r="F176" s="15"/>
      <c r="H176" s="18"/>
      <c r="I176" s="6"/>
      <c r="J176" s="12"/>
      <c r="K176" s="13"/>
      <c r="M176" s="18"/>
      <c r="N176" s="18"/>
      <c r="O176" s="18"/>
      <c r="P176" s="18"/>
      <c r="Q176" s="18"/>
      <c r="R176" s="18"/>
      <c r="S176" s="18"/>
      <c r="T176" s="18"/>
    </row>
    <row r="177" spans="1:20" s="5" customFormat="1" ht="16" x14ac:dyDescent="0.2">
      <c r="A177" s="17"/>
      <c r="B177" s="16"/>
      <c r="C177" s="7"/>
      <c r="D177" s="8"/>
      <c r="E177" s="9"/>
      <c r="F177" s="15"/>
      <c r="H177" s="18"/>
      <c r="I177" s="6"/>
      <c r="J177" s="12"/>
      <c r="K177" s="13"/>
      <c r="M177" s="18"/>
      <c r="N177" s="18"/>
      <c r="O177" s="18"/>
      <c r="P177" s="18"/>
      <c r="Q177" s="18"/>
      <c r="R177" s="18"/>
      <c r="S177" s="18"/>
      <c r="T177" s="18"/>
    </row>
    <row r="178" spans="1:20" s="5" customFormat="1" ht="16" x14ac:dyDescent="0.2">
      <c r="A178" s="17"/>
      <c r="B178" s="16"/>
      <c r="C178" s="7"/>
      <c r="D178" s="8"/>
      <c r="E178" s="9"/>
      <c r="F178" s="15"/>
      <c r="H178" s="18"/>
      <c r="I178" s="6"/>
      <c r="J178" s="12"/>
      <c r="K178" s="13"/>
      <c r="M178" s="18"/>
      <c r="N178" s="18"/>
      <c r="O178" s="18"/>
      <c r="P178" s="18"/>
      <c r="Q178" s="18"/>
      <c r="R178" s="18"/>
      <c r="S178" s="18"/>
      <c r="T178" s="18"/>
    </row>
    <row r="179" spans="1:20" s="5" customFormat="1" ht="16" x14ac:dyDescent="0.2">
      <c r="A179" s="17"/>
      <c r="B179" s="16"/>
      <c r="C179" s="7"/>
      <c r="D179" s="8"/>
      <c r="E179" s="9"/>
      <c r="F179" s="15"/>
      <c r="H179" s="18"/>
      <c r="I179" s="6"/>
      <c r="J179" s="12"/>
      <c r="K179" s="13"/>
      <c r="M179" s="18"/>
      <c r="N179" s="18"/>
      <c r="O179" s="18"/>
      <c r="P179" s="18"/>
      <c r="Q179" s="18"/>
      <c r="R179" s="18"/>
      <c r="S179" s="18"/>
      <c r="T179" s="18"/>
    </row>
    <row r="180" spans="1:20" s="5" customFormat="1" ht="16" x14ac:dyDescent="0.2">
      <c r="A180" s="17"/>
      <c r="B180" s="16"/>
      <c r="C180" s="7"/>
      <c r="D180" s="8"/>
      <c r="E180" s="9"/>
      <c r="F180" s="15"/>
      <c r="H180" s="18"/>
      <c r="I180" s="6"/>
      <c r="J180" s="12"/>
      <c r="K180" s="13"/>
      <c r="M180" s="18"/>
      <c r="N180" s="18"/>
      <c r="O180" s="18"/>
      <c r="P180" s="18"/>
      <c r="Q180" s="18"/>
      <c r="R180" s="18"/>
      <c r="S180" s="18"/>
      <c r="T180" s="18"/>
    </row>
    <row r="181" spans="1:20" s="5" customFormat="1" ht="16" x14ac:dyDescent="0.2">
      <c r="A181" s="17"/>
      <c r="B181" s="16"/>
      <c r="C181" s="7"/>
      <c r="D181" s="8"/>
      <c r="E181" s="9"/>
      <c r="F181" s="15"/>
      <c r="H181" s="18"/>
      <c r="I181" s="6"/>
      <c r="J181" s="12"/>
      <c r="K181" s="13"/>
      <c r="M181" s="18"/>
      <c r="N181" s="18"/>
      <c r="O181" s="18"/>
      <c r="P181" s="18"/>
      <c r="Q181" s="18"/>
      <c r="R181" s="18"/>
      <c r="S181" s="18"/>
      <c r="T181" s="18"/>
    </row>
    <row r="182" spans="1:20" s="5" customFormat="1" ht="16" x14ac:dyDescent="0.2">
      <c r="A182" s="17"/>
      <c r="B182" s="16"/>
      <c r="C182" s="7"/>
      <c r="D182" s="8"/>
      <c r="E182" s="9"/>
      <c r="F182" s="15"/>
      <c r="H182" s="18"/>
      <c r="I182" s="6"/>
      <c r="J182" s="12"/>
      <c r="K182" s="13"/>
      <c r="M182" s="18"/>
      <c r="N182" s="18"/>
      <c r="O182" s="18"/>
      <c r="P182" s="18"/>
      <c r="Q182" s="18"/>
      <c r="R182" s="18"/>
      <c r="S182" s="18"/>
      <c r="T182" s="18"/>
    </row>
    <row r="183" spans="1:20" s="5" customFormat="1" ht="16" x14ac:dyDescent="0.2">
      <c r="A183" s="17"/>
      <c r="B183" s="16"/>
      <c r="C183" s="7"/>
      <c r="D183" s="8"/>
      <c r="E183" s="9"/>
      <c r="F183" s="15"/>
      <c r="H183" s="18"/>
      <c r="I183" s="6"/>
      <c r="J183" s="12"/>
      <c r="K183" s="13"/>
      <c r="M183" s="18"/>
      <c r="N183" s="18"/>
      <c r="O183" s="18"/>
      <c r="P183" s="18"/>
      <c r="Q183" s="18"/>
      <c r="R183" s="18"/>
      <c r="S183" s="18"/>
      <c r="T183" s="18"/>
    </row>
    <row r="184" spans="1:20" s="5" customFormat="1" ht="16" x14ac:dyDescent="0.2">
      <c r="A184" s="17"/>
      <c r="B184" s="16"/>
      <c r="C184" s="7"/>
      <c r="D184" s="8"/>
      <c r="E184" s="9"/>
      <c r="F184" s="15"/>
      <c r="H184" s="18"/>
      <c r="I184" s="6"/>
      <c r="J184" s="12"/>
      <c r="K184" s="13"/>
      <c r="M184" s="18"/>
      <c r="N184" s="18"/>
      <c r="O184" s="18"/>
      <c r="P184" s="18"/>
      <c r="Q184" s="18"/>
      <c r="R184" s="18"/>
      <c r="S184" s="18"/>
      <c r="T184" s="18"/>
    </row>
    <row r="185" spans="1:20" s="5" customFormat="1" ht="16" x14ac:dyDescent="0.2">
      <c r="A185" s="17"/>
      <c r="B185" s="16"/>
      <c r="C185" s="7"/>
      <c r="D185" s="8"/>
      <c r="E185" s="9"/>
      <c r="F185" s="15"/>
      <c r="H185" s="18"/>
      <c r="I185" s="6"/>
      <c r="J185" s="12"/>
      <c r="K185" s="13"/>
      <c r="M185" s="18"/>
      <c r="N185" s="18"/>
      <c r="O185" s="18"/>
      <c r="P185" s="18"/>
      <c r="Q185" s="18"/>
      <c r="R185" s="18"/>
      <c r="S185" s="18"/>
      <c r="T185" s="18"/>
    </row>
    <row r="186" spans="1:20" s="5" customFormat="1" ht="16" x14ac:dyDescent="0.2">
      <c r="A186" s="17"/>
      <c r="B186" s="16"/>
      <c r="C186" s="7"/>
      <c r="D186" s="8"/>
      <c r="E186" s="9"/>
      <c r="F186" s="15"/>
      <c r="H186" s="18"/>
      <c r="I186" s="6"/>
      <c r="J186" s="12"/>
      <c r="K186" s="13"/>
      <c r="M186" s="18"/>
      <c r="N186" s="18"/>
      <c r="O186" s="18"/>
      <c r="P186" s="18"/>
      <c r="Q186" s="18"/>
      <c r="R186" s="18"/>
      <c r="S186" s="18"/>
      <c r="T186" s="18"/>
    </row>
    <row r="187" spans="1:20" s="5" customFormat="1" ht="16" x14ac:dyDescent="0.2">
      <c r="A187" s="17"/>
      <c r="B187" s="16"/>
      <c r="C187" s="7"/>
      <c r="D187" s="8"/>
      <c r="E187" s="9"/>
      <c r="F187" s="15"/>
      <c r="H187" s="18"/>
      <c r="I187" s="6"/>
      <c r="J187" s="12"/>
      <c r="K187" s="13"/>
      <c r="M187" s="18"/>
      <c r="N187" s="18"/>
      <c r="O187" s="18"/>
      <c r="P187" s="18"/>
      <c r="Q187" s="18"/>
      <c r="R187" s="18"/>
      <c r="S187" s="18"/>
      <c r="T187" s="18"/>
    </row>
    <row r="188" spans="1:20" s="5" customFormat="1" ht="16" x14ac:dyDescent="0.2">
      <c r="A188" s="17"/>
      <c r="B188" s="16"/>
      <c r="C188" s="7"/>
      <c r="D188" s="8"/>
      <c r="E188" s="9"/>
      <c r="F188" s="15"/>
      <c r="H188" s="18"/>
      <c r="I188" s="6"/>
      <c r="J188" s="12"/>
      <c r="K188" s="13"/>
      <c r="M188" s="18"/>
      <c r="N188" s="18"/>
      <c r="O188" s="18"/>
      <c r="P188" s="18"/>
      <c r="Q188" s="18"/>
      <c r="R188" s="18"/>
      <c r="S188" s="18"/>
      <c r="T188" s="18"/>
    </row>
    <row r="189" spans="1:20" s="5" customFormat="1" ht="16" x14ac:dyDescent="0.2">
      <c r="A189" s="17"/>
      <c r="B189" s="16"/>
      <c r="C189" s="7"/>
      <c r="D189" s="8"/>
      <c r="E189" s="9"/>
      <c r="F189" s="15"/>
      <c r="H189" s="18"/>
      <c r="I189" s="6"/>
      <c r="J189" s="12"/>
      <c r="K189" s="13"/>
      <c r="M189" s="18"/>
      <c r="N189" s="18"/>
      <c r="O189" s="18"/>
      <c r="P189" s="18"/>
      <c r="Q189" s="18"/>
      <c r="R189" s="18"/>
      <c r="S189" s="18"/>
      <c r="T189" s="18"/>
    </row>
    <row r="190" spans="1:20" s="5" customFormat="1" ht="16" x14ac:dyDescent="0.2">
      <c r="A190" s="17"/>
      <c r="B190" s="16"/>
      <c r="C190" s="7"/>
      <c r="D190" s="8"/>
      <c r="E190" s="9"/>
      <c r="F190" s="15"/>
      <c r="H190" s="18"/>
      <c r="I190" s="6"/>
      <c r="J190" s="12"/>
      <c r="K190" s="13"/>
      <c r="M190" s="18"/>
      <c r="N190" s="18"/>
      <c r="O190" s="18"/>
      <c r="P190" s="18"/>
      <c r="Q190" s="18"/>
      <c r="R190" s="18"/>
      <c r="S190" s="18"/>
      <c r="T190" s="18"/>
    </row>
    <row r="191" spans="1:20" s="5" customFormat="1" ht="16" x14ac:dyDescent="0.2">
      <c r="A191" s="17"/>
      <c r="B191" s="16"/>
      <c r="C191" s="7"/>
      <c r="D191" s="8"/>
      <c r="E191" s="9"/>
      <c r="F191" s="15"/>
      <c r="H191" s="18"/>
      <c r="I191" s="6"/>
      <c r="J191" s="12"/>
      <c r="K191" s="13"/>
      <c r="M191" s="18"/>
      <c r="N191" s="18"/>
      <c r="O191" s="18"/>
      <c r="P191" s="18"/>
      <c r="Q191" s="18"/>
      <c r="R191" s="18"/>
      <c r="S191" s="18"/>
      <c r="T191" s="18"/>
    </row>
    <row r="192" spans="1:20" s="5" customFormat="1" ht="16" x14ac:dyDescent="0.2">
      <c r="A192" s="17"/>
      <c r="B192" s="16"/>
      <c r="C192" s="7"/>
      <c r="D192" s="8"/>
      <c r="E192" s="9"/>
      <c r="F192" s="15"/>
      <c r="H192" s="18"/>
      <c r="I192" s="6"/>
      <c r="J192" s="12"/>
      <c r="K192" s="13"/>
      <c r="M192" s="18"/>
      <c r="N192" s="18"/>
      <c r="O192" s="18"/>
      <c r="P192" s="18"/>
      <c r="Q192" s="18"/>
      <c r="R192" s="18"/>
      <c r="S192" s="18"/>
      <c r="T192" s="18"/>
    </row>
    <row r="193" spans="1:20" s="5" customFormat="1" ht="16" x14ac:dyDescent="0.2">
      <c r="A193" s="17"/>
      <c r="B193" s="16"/>
      <c r="C193" s="7"/>
      <c r="D193" s="8"/>
      <c r="E193" s="9"/>
      <c r="F193" s="15"/>
      <c r="H193" s="18"/>
      <c r="I193" s="6"/>
      <c r="J193" s="12"/>
      <c r="K193" s="13"/>
      <c r="M193" s="18"/>
      <c r="N193" s="18"/>
      <c r="O193" s="18"/>
      <c r="P193" s="18"/>
      <c r="Q193" s="18"/>
      <c r="R193" s="18"/>
      <c r="S193" s="18"/>
      <c r="T193" s="18"/>
    </row>
    <row r="194" spans="1:20" s="5" customFormat="1" ht="16" x14ac:dyDescent="0.2">
      <c r="A194" s="17"/>
      <c r="B194" s="16"/>
      <c r="C194" s="7"/>
      <c r="D194" s="8"/>
      <c r="E194" s="9"/>
      <c r="F194" s="15"/>
      <c r="H194" s="18"/>
      <c r="I194" s="6"/>
      <c r="J194" s="12"/>
      <c r="K194" s="13"/>
      <c r="M194" s="18"/>
      <c r="N194" s="18"/>
      <c r="O194" s="18"/>
      <c r="P194" s="18"/>
      <c r="Q194" s="18"/>
      <c r="R194" s="18"/>
      <c r="S194" s="18"/>
      <c r="T194" s="18"/>
    </row>
    <row r="195" spans="1:20" s="5" customFormat="1" ht="16" x14ac:dyDescent="0.2">
      <c r="A195" s="17"/>
      <c r="B195" s="16"/>
      <c r="C195" s="7"/>
      <c r="D195" s="8"/>
      <c r="E195" s="9"/>
      <c r="F195" s="15"/>
      <c r="H195" s="18"/>
      <c r="I195" s="6"/>
      <c r="J195" s="12"/>
      <c r="K195" s="13"/>
      <c r="M195" s="18"/>
      <c r="N195" s="18"/>
      <c r="O195" s="18"/>
      <c r="P195" s="18"/>
      <c r="Q195" s="18"/>
      <c r="R195" s="18"/>
      <c r="S195" s="18"/>
      <c r="T195" s="18"/>
    </row>
    <row r="196" spans="1:20" s="5" customFormat="1" ht="16" x14ac:dyDescent="0.2">
      <c r="A196" s="17"/>
      <c r="B196" s="16"/>
      <c r="C196" s="7"/>
      <c r="D196" s="8"/>
      <c r="E196" s="9"/>
      <c r="F196" s="15"/>
      <c r="H196" s="18"/>
      <c r="I196" s="6"/>
      <c r="J196" s="12"/>
      <c r="K196" s="13"/>
      <c r="M196" s="18"/>
      <c r="N196" s="18"/>
      <c r="O196" s="18"/>
      <c r="P196" s="18"/>
      <c r="Q196" s="18"/>
      <c r="R196" s="18"/>
      <c r="S196" s="18"/>
      <c r="T196" s="18"/>
    </row>
    <row r="197" spans="1:20" s="5" customFormat="1" ht="16" x14ac:dyDescent="0.2">
      <c r="A197" s="17"/>
      <c r="B197" s="16"/>
      <c r="C197" s="7"/>
      <c r="D197" s="8"/>
      <c r="E197" s="9"/>
      <c r="F197" s="15"/>
      <c r="H197" s="18"/>
      <c r="I197" s="6"/>
      <c r="J197" s="12"/>
      <c r="K197" s="13"/>
      <c r="M197" s="18"/>
      <c r="N197" s="18"/>
      <c r="O197" s="18"/>
      <c r="P197" s="18"/>
      <c r="Q197" s="18"/>
      <c r="R197" s="18"/>
      <c r="S197" s="18"/>
      <c r="T197" s="18"/>
    </row>
    <row r="198" spans="1:20" s="5" customFormat="1" ht="16" x14ac:dyDescent="0.2">
      <c r="A198" s="17"/>
      <c r="B198" s="16"/>
      <c r="C198" s="7"/>
      <c r="D198" s="8"/>
      <c r="E198" s="9"/>
      <c r="F198" s="15"/>
      <c r="H198" s="18"/>
      <c r="I198" s="6"/>
      <c r="J198" s="12"/>
      <c r="K198" s="13"/>
      <c r="M198" s="18"/>
      <c r="N198" s="18"/>
      <c r="O198" s="18"/>
      <c r="P198" s="18"/>
      <c r="Q198" s="18"/>
      <c r="R198" s="18"/>
      <c r="S198" s="18"/>
      <c r="T198" s="18"/>
    </row>
    <row r="199" spans="1:20" s="5" customFormat="1" ht="16" x14ac:dyDescent="0.2">
      <c r="A199" s="17"/>
      <c r="B199" s="16"/>
      <c r="C199" s="7"/>
      <c r="D199" s="8"/>
      <c r="E199" s="9"/>
      <c r="F199" s="15"/>
      <c r="H199" s="18"/>
      <c r="I199" s="6"/>
      <c r="J199" s="12"/>
      <c r="K199" s="13"/>
      <c r="M199" s="18"/>
      <c r="N199" s="18"/>
      <c r="O199" s="18"/>
      <c r="P199" s="18"/>
      <c r="Q199" s="18"/>
      <c r="R199" s="18"/>
      <c r="S199" s="18"/>
      <c r="T199" s="18"/>
    </row>
    <row r="200" spans="1:20" s="5" customFormat="1" ht="16" x14ac:dyDescent="0.2">
      <c r="A200" s="17"/>
      <c r="B200" s="16"/>
      <c r="C200" s="7"/>
      <c r="D200" s="8"/>
      <c r="E200" s="9"/>
      <c r="F200" s="15"/>
      <c r="H200" s="18"/>
      <c r="I200" s="6"/>
      <c r="J200" s="12"/>
      <c r="K200" s="13"/>
      <c r="M200" s="18"/>
      <c r="N200" s="18"/>
      <c r="O200" s="18"/>
      <c r="P200" s="18"/>
      <c r="Q200" s="18"/>
      <c r="R200" s="18"/>
      <c r="S200" s="18"/>
      <c r="T200" s="18"/>
    </row>
    <row r="201" spans="1:20" s="5" customFormat="1" ht="16" x14ac:dyDescent="0.2">
      <c r="A201" s="17"/>
      <c r="B201" s="16"/>
      <c r="C201" s="7"/>
      <c r="D201" s="8"/>
      <c r="E201" s="9"/>
      <c r="F201" s="15"/>
      <c r="H201" s="18"/>
      <c r="I201" s="6"/>
      <c r="J201" s="12"/>
      <c r="K201" s="13"/>
      <c r="M201" s="18"/>
      <c r="N201" s="18"/>
      <c r="O201" s="18"/>
      <c r="P201" s="18"/>
      <c r="Q201" s="18"/>
      <c r="R201" s="18"/>
      <c r="S201" s="18"/>
      <c r="T201" s="18"/>
    </row>
    <row r="202" spans="1:20" s="5" customFormat="1" ht="16" x14ac:dyDescent="0.2">
      <c r="A202" s="17"/>
      <c r="B202" s="16"/>
      <c r="C202" s="7"/>
      <c r="D202" s="8"/>
      <c r="E202" s="9"/>
      <c r="F202" s="15"/>
      <c r="H202" s="18"/>
      <c r="I202" s="6"/>
      <c r="J202" s="12"/>
      <c r="K202" s="13"/>
      <c r="M202" s="18"/>
      <c r="N202" s="18"/>
      <c r="O202" s="18"/>
      <c r="P202" s="18"/>
      <c r="Q202" s="18"/>
      <c r="R202" s="18"/>
      <c r="S202" s="18"/>
      <c r="T202" s="18"/>
    </row>
    <row r="203" spans="1:20" s="5" customFormat="1" ht="16" x14ac:dyDescent="0.2">
      <c r="A203" s="17"/>
      <c r="B203" s="16"/>
      <c r="C203" s="7"/>
      <c r="D203" s="8"/>
      <c r="E203" s="9"/>
      <c r="F203" s="15"/>
      <c r="H203" s="18"/>
      <c r="I203" s="6"/>
      <c r="J203" s="12"/>
      <c r="K203" s="13"/>
      <c r="M203" s="18"/>
      <c r="N203" s="18"/>
      <c r="O203" s="18"/>
      <c r="P203" s="18"/>
      <c r="Q203" s="18"/>
      <c r="R203" s="18"/>
      <c r="S203" s="18"/>
      <c r="T203" s="18"/>
    </row>
    <row r="204" spans="1:20" s="5" customFormat="1" ht="16" x14ac:dyDescent="0.2">
      <c r="A204" s="17"/>
      <c r="B204" s="16"/>
      <c r="C204" s="7"/>
      <c r="D204" s="8"/>
      <c r="E204" s="9"/>
      <c r="F204" s="15"/>
      <c r="H204" s="18"/>
      <c r="I204" s="6"/>
      <c r="J204" s="12"/>
      <c r="K204" s="13"/>
      <c r="M204" s="18"/>
      <c r="N204" s="18"/>
      <c r="O204" s="18"/>
      <c r="P204" s="18"/>
      <c r="Q204" s="18"/>
      <c r="R204" s="18"/>
      <c r="S204" s="18"/>
      <c r="T204" s="18"/>
    </row>
    <row r="205" spans="1:20" s="5" customFormat="1" ht="16" x14ac:dyDescent="0.2">
      <c r="A205" s="17"/>
      <c r="B205" s="16"/>
      <c r="C205" s="7"/>
      <c r="D205" s="8"/>
      <c r="E205" s="9"/>
      <c r="F205" s="15"/>
      <c r="H205" s="18"/>
      <c r="I205" s="6"/>
      <c r="J205" s="12"/>
      <c r="K205" s="13"/>
      <c r="M205" s="18"/>
      <c r="N205" s="18"/>
      <c r="O205" s="18"/>
      <c r="P205" s="18"/>
      <c r="Q205" s="18"/>
      <c r="R205" s="18"/>
      <c r="S205" s="18"/>
      <c r="T205" s="18"/>
    </row>
    <row r="206" spans="1:20" s="5" customFormat="1" ht="16" x14ac:dyDescent="0.2">
      <c r="A206" s="17"/>
      <c r="B206" s="16"/>
      <c r="C206" s="7"/>
      <c r="D206" s="8"/>
      <c r="E206" s="9"/>
      <c r="F206" s="15"/>
      <c r="H206" s="18"/>
      <c r="I206" s="6"/>
      <c r="J206" s="12"/>
      <c r="K206" s="13"/>
      <c r="M206" s="18"/>
      <c r="N206" s="18"/>
      <c r="O206" s="18"/>
      <c r="P206" s="18"/>
      <c r="Q206" s="18"/>
      <c r="R206" s="18"/>
      <c r="S206" s="18"/>
      <c r="T206" s="18"/>
    </row>
    <row r="207" spans="1:20" s="5" customFormat="1" ht="16" x14ac:dyDescent="0.2">
      <c r="A207" s="17"/>
      <c r="B207" s="16"/>
      <c r="C207" s="7"/>
      <c r="D207" s="8"/>
      <c r="E207" s="9"/>
      <c r="F207" s="15"/>
      <c r="H207" s="18"/>
      <c r="I207" s="6"/>
      <c r="J207" s="12"/>
      <c r="K207" s="13"/>
      <c r="M207" s="18"/>
      <c r="N207" s="18"/>
      <c r="O207" s="18"/>
      <c r="P207" s="18"/>
      <c r="Q207" s="18"/>
      <c r="R207" s="18"/>
      <c r="S207" s="18"/>
      <c r="T207" s="18"/>
    </row>
    <row r="208" spans="1:20" s="5" customFormat="1" ht="16" x14ac:dyDescent="0.2">
      <c r="A208" s="17"/>
      <c r="B208" s="16"/>
      <c r="C208" s="7"/>
      <c r="D208" s="8"/>
      <c r="E208" s="9"/>
      <c r="F208" s="15"/>
      <c r="H208" s="18"/>
      <c r="I208" s="6"/>
      <c r="J208" s="12"/>
      <c r="K208" s="13"/>
      <c r="M208" s="18"/>
      <c r="N208" s="18"/>
      <c r="O208" s="18"/>
      <c r="P208" s="18"/>
      <c r="Q208" s="18"/>
      <c r="R208" s="18"/>
      <c r="S208" s="18"/>
      <c r="T208" s="18"/>
    </row>
    <row r="209" spans="1:20" s="5" customFormat="1" ht="16" x14ac:dyDescent="0.2">
      <c r="A209" s="17"/>
      <c r="B209" s="16"/>
      <c r="C209" s="7"/>
      <c r="D209" s="8"/>
      <c r="E209" s="9"/>
      <c r="F209" s="15"/>
      <c r="H209" s="18"/>
      <c r="I209" s="6"/>
      <c r="J209" s="12"/>
      <c r="K209" s="13"/>
      <c r="M209" s="18"/>
      <c r="N209" s="18"/>
      <c r="O209" s="18"/>
      <c r="P209" s="18"/>
      <c r="Q209" s="18"/>
      <c r="R209" s="18"/>
      <c r="S209" s="18"/>
      <c r="T209" s="18"/>
    </row>
    <row r="210" spans="1:20" s="5" customFormat="1" ht="16" x14ac:dyDescent="0.2">
      <c r="A210" s="17"/>
      <c r="B210" s="16"/>
      <c r="C210" s="7"/>
      <c r="D210" s="8"/>
      <c r="E210" s="9"/>
      <c r="F210" s="15"/>
      <c r="H210" s="18"/>
      <c r="I210" s="6"/>
      <c r="J210" s="12"/>
      <c r="K210" s="13"/>
      <c r="M210" s="18"/>
      <c r="N210" s="18"/>
      <c r="O210" s="18"/>
      <c r="P210" s="18"/>
      <c r="Q210" s="18"/>
      <c r="R210" s="18"/>
      <c r="S210" s="18"/>
      <c r="T210" s="18"/>
    </row>
    <row r="211" spans="1:20" s="5" customFormat="1" ht="16" x14ac:dyDescent="0.2">
      <c r="A211" s="17"/>
      <c r="B211" s="16"/>
      <c r="C211" s="7"/>
      <c r="D211" s="8"/>
      <c r="E211" s="9"/>
      <c r="F211" s="15"/>
      <c r="H211" s="18"/>
      <c r="I211" s="6"/>
      <c r="J211" s="12"/>
      <c r="K211" s="13"/>
      <c r="M211" s="18"/>
      <c r="N211" s="18"/>
      <c r="O211" s="18"/>
      <c r="P211" s="18"/>
      <c r="Q211" s="18"/>
      <c r="R211" s="18"/>
      <c r="S211" s="18"/>
      <c r="T211" s="18"/>
    </row>
    <row r="212" spans="1:20" s="5" customFormat="1" ht="16" x14ac:dyDescent="0.2">
      <c r="A212" s="17"/>
      <c r="B212" s="16"/>
      <c r="C212" s="7"/>
      <c r="D212" s="8"/>
      <c r="E212" s="9"/>
      <c r="F212" s="15"/>
      <c r="H212" s="18"/>
      <c r="I212" s="6"/>
      <c r="J212" s="12"/>
      <c r="K212" s="13"/>
      <c r="M212" s="18"/>
      <c r="N212" s="18"/>
      <c r="O212" s="18"/>
      <c r="P212" s="18"/>
      <c r="Q212" s="18"/>
      <c r="R212" s="18"/>
      <c r="S212" s="18"/>
      <c r="T212" s="18"/>
    </row>
    <row r="213" spans="1:20" s="5" customFormat="1" ht="16" x14ac:dyDescent="0.2">
      <c r="A213" s="17"/>
      <c r="B213" s="16"/>
      <c r="C213" s="7"/>
      <c r="D213" s="8"/>
      <c r="E213" s="9"/>
      <c r="F213" s="15"/>
      <c r="H213" s="18"/>
      <c r="I213" s="6"/>
      <c r="J213" s="12"/>
      <c r="K213" s="13"/>
      <c r="M213" s="18"/>
      <c r="N213" s="18"/>
      <c r="O213" s="18"/>
      <c r="P213" s="18"/>
      <c r="Q213" s="18"/>
      <c r="R213" s="18"/>
      <c r="S213" s="18"/>
      <c r="T213" s="18"/>
    </row>
    <row r="214" spans="1:20" s="5" customFormat="1" ht="16" x14ac:dyDescent="0.2">
      <c r="A214" s="17"/>
      <c r="B214" s="16"/>
      <c r="C214" s="7"/>
      <c r="D214" s="8"/>
      <c r="E214" s="9"/>
      <c r="F214" s="15"/>
      <c r="H214" s="18"/>
      <c r="I214" s="6"/>
      <c r="J214" s="12"/>
      <c r="K214" s="13"/>
      <c r="M214" s="18"/>
      <c r="N214" s="18"/>
      <c r="O214" s="18"/>
      <c r="P214" s="18"/>
      <c r="Q214" s="18"/>
      <c r="R214" s="18"/>
      <c r="S214" s="18"/>
      <c r="T214" s="18"/>
    </row>
    <row r="215" spans="1:20" s="5" customFormat="1" ht="16" x14ac:dyDescent="0.2">
      <c r="A215" s="17"/>
      <c r="B215" s="16"/>
      <c r="C215" s="7"/>
      <c r="D215" s="8"/>
      <c r="E215" s="9"/>
      <c r="F215" s="15"/>
      <c r="H215" s="18"/>
      <c r="I215" s="6"/>
      <c r="J215" s="12"/>
      <c r="K215" s="13"/>
      <c r="M215" s="18"/>
      <c r="N215" s="18"/>
      <c r="O215" s="18"/>
      <c r="P215" s="18"/>
      <c r="Q215" s="18"/>
      <c r="R215" s="18"/>
      <c r="S215" s="18"/>
      <c r="T215" s="18"/>
    </row>
    <row r="216" spans="1:20" s="5" customFormat="1" ht="16" x14ac:dyDescent="0.2">
      <c r="A216" s="17"/>
      <c r="B216" s="16"/>
      <c r="C216" s="7"/>
      <c r="D216" s="8"/>
      <c r="E216" s="9"/>
      <c r="F216" s="15"/>
      <c r="H216" s="18"/>
      <c r="I216" s="6"/>
      <c r="J216" s="12"/>
      <c r="K216" s="13"/>
      <c r="M216" s="18"/>
      <c r="N216" s="18"/>
      <c r="O216" s="18"/>
      <c r="P216" s="18"/>
      <c r="Q216" s="18"/>
      <c r="R216" s="18"/>
      <c r="S216" s="18"/>
      <c r="T216" s="18"/>
    </row>
    <row r="217" spans="1:20" s="5" customFormat="1" ht="16" x14ac:dyDescent="0.2">
      <c r="A217" s="17"/>
      <c r="B217" s="16"/>
      <c r="C217" s="7"/>
      <c r="D217" s="8"/>
      <c r="E217" s="9"/>
      <c r="F217" s="15"/>
      <c r="H217" s="18"/>
      <c r="I217" s="6"/>
      <c r="J217" s="12"/>
      <c r="K217" s="13"/>
      <c r="M217" s="18"/>
      <c r="N217" s="18"/>
      <c r="O217" s="18"/>
      <c r="P217" s="18"/>
      <c r="Q217" s="18"/>
      <c r="R217" s="18"/>
      <c r="S217" s="18"/>
      <c r="T217" s="18"/>
    </row>
    <row r="218" spans="1:20" s="5" customFormat="1" ht="16" x14ac:dyDescent="0.2">
      <c r="A218" s="17"/>
      <c r="B218" s="16"/>
      <c r="C218" s="7"/>
      <c r="D218" s="8"/>
      <c r="E218" s="9"/>
      <c r="F218" s="15"/>
      <c r="H218" s="18"/>
      <c r="I218" s="6"/>
      <c r="J218" s="12"/>
      <c r="K218" s="13"/>
      <c r="M218" s="18"/>
      <c r="N218" s="18"/>
      <c r="O218" s="18"/>
      <c r="P218" s="18"/>
      <c r="Q218" s="18"/>
      <c r="R218" s="18"/>
      <c r="S218" s="18"/>
      <c r="T218" s="18"/>
    </row>
    <row r="219" spans="1:20" s="5" customFormat="1" ht="16" x14ac:dyDescent="0.2">
      <c r="A219" s="17"/>
      <c r="B219" s="16"/>
      <c r="C219" s="7"/>
      <c r="D219" s="8"/>
      <c r="E219" s="9"/>
      <c r="F219" s="15"/>
      <c r="H219" s="18"/>
      <c r="I219" s="6"/>
      <c r="J219" s="12"/>
      <c r="K219" s="13"/>
      <c r="M219" s="18"/>
      <c r="N219" s="18"/>
      <c r="O219" s="18"/>
      <c r="P219" s="18"/>
      <c r="Q219" s="18"/>
      <c r="R219" s="18"/>
      <c r="S219" s="18"/>
      <c r="T219" s="18"/>
    </row>
    <row r="220" spans="1:20" s="5" customFormat="1" ht="16" x14ac:dyDescent="0.2">
      <c r="A220" s="17"/>
      <c r="B220" s="16"/>
      <c r="C220" s="7"/>
      <c r="D220" s="8"/>
      <c r="E220" s="9"/>
      <c r="F220" s="15"/>
      <c r="H220" s="18"/>
      <c r="I220" s="6"/>
      <c r="J220" s="12"/>
      <c r="K220" s="13"/>
      <c r="M220" s="18"/>
      <c r="N220" s="18"/>
      <c r="O220" s="18"/>
      <c r="P220" s="18"/>
      <c r="Q220" s="18"/>
      <c r="R220" s="18"/>
      <c r="S220" s="18"/>
      <c r="T220" s="18"/>
    </row>
    <row r="221" spans="1:20" s="5" customFormat="1" ht="16" x14ac:dyDescent="0.2">
      <c r="A221" s="17"/>
      <c r="B221" s="16"/>
      <c r="C221" s="7"/>
      <c r="D221" s="8"/>
      <c r="E221" s="9"/>
      <c r="F221" s="15"/>
      <c r="H221" s="18"/>
      <c r="I221" s="6"/>
      <c r="J221" s="12"/>
      <c r="K221" s="13"/>
      <c r="M221" s="18"/>
      <c r="N221" s="18"/>
      <c r="O221" s="18"/>
      <c r="P221" s="18"/>
      <c r="Q221" s="18"/>
      <c r="R221" s="18"/>
      <c r="S221" s="18"/>
      <c r="T221" s="18"/>
    </row>
    <row r="222" spans="1:20" s="5" customFormat="1" ht="16" x14ac:dyDescent="0.2">
      <c r="A222" s="17"/>
      <c r="B222" s="16"/>
      <c r="C222" s="7"/>
      <c r="D222" s="8"/>
      <c r="E222" s="9"/>
      <c r="F222" s="15"/>
      <c r="H222" s="18"/>
      <c r="I222" s="6"/>
      <c r="J222" s="12"/>
      <c r="K222" s="13"/>
      <c r="M222" s="18"/>
      <c r="N222" s="18"/>
      <c r="O222" s="18"/>
      <c r="P222" s="18"/>
      <c r="Q222" s="18"/>
      <c r="R222" s="18"/>
      <c r="S222" s="18"/>
      <c r="T222" s="18"/>
    </row>
    <row r="223" spans="1:20" s="5" customFormat="1" ht="16" x14ac:dyDescent="0.2">
      <c r="A223" s="17"/>
      <c r="B223" s="16"/>
      <c r="C223" s="7"/>
      <c r="D223" s="8"/>
      <c r="E223" s="9"/>
      <c r="F223" s="15"/>
      <c r="H223" s="18"/>
      <c r="I223" s="6"/>
      <c r="J223" s="12"/>
      <c r="K223" s="13"/>
      <c r="M223" s="18"/>
      <c r="N223" s="18"/>
      <c r="O223" s="18"/>
      <c r="P223" s="18"/>
      <c r="Q223" s="18"/>
      <c r="R223" s="18"/>
      <c r="S223" s="18"/>
      <c r="T223" s="18"/>
    </row>
    <row r="224" spans="1:20" s="5" customFormat="1" ht="16" x14ac:dyDescent="0.2">
      <c r="A224" s="17"/>
      <c r="B224" s="16"/>
      <c r="C224" s="7"/>
      <c r="D224" s="8"/>
      <c r="E224" s="9"/>
      <c r="F224" s="15"/>
      <c r="H224" s="18"/>
      <c r="I224" s="6"/>
      <c r="J224" s="12"/>
      <c r="K224" s="13"/>
      <c r="M224" s="18"/>
      <c r="N224" s="18"/>
      <c r="O224" s="18"/>
      <c r="P224" s="18"/>
      <c r="Q224" s="18"/>
      <c r="R224" s="18"/>
      <c r="S224" s="18"/>
      <c r="T224" s="18"/>
    </row>
    <row r="225" spans="1:20" s="5" customFormat="1" ht="16" x14ac:dyDescent="0.2">
      <c r="A225" s="17"/>
      <c r="B225" s="16"/>
      <c r="C225" s="7"/>
      <c r="D225" s="8"/>
      <c r="E225" s="9"/>
      <c r="F225" s="15"/>
      <c r="H225" s="18"/>
      <c r="I225" s="6"/>
      <c r="J225" s="12"/>
      <c r="K225" s="13"/>
      <c r="M225" s="18"/>
      <c r="N225" s="18"/>
      <c r="O225" s="18"/>
      <c r="P225" s="18"/>
      <c r="Q225" s="18"/>
      <c r="R225" s="18"/>
      <c r="S225" s="18"/>
      <c r="T225" s="18"/>
    </row>
    <row r="226" spans="1:20" s="5" customFormat="1" ht="16" x14ac:dyDescent="0.2">
      <c r="A226" s="17"/>
      <c r="B226" s="16"/>
      <c r="C226" s="7"/>
      <c r="D226" s="8"/>
      <c r="E226" s="9"/>
      <c r="F226" s="15"/>
      <c r="H226" s="18"/>
      <c r="I226" s="6"/>
      <c r="J226" s="12"/>
      <c r="K226" s="13"/>
      <c r="M226" s="18"/>
      <c r="N226" s="18"/>
      <c r="O226" s="18"/>
      <c r="P226" s="18"/>
      <c r="Q226" s="18"/>
      <c r="R226" s="18"/>
      <c r="S226" s="18"/>
      <c r="T226" s="18"/>
    </row>
    <row r="227" spans="1:20" s="5" customFormat="1" ht="16" x14ac:dyDescent="0.2">
      <c r="A227" s="17"/>
      <c r="B227" s="16"/>
      <c r="C227" s="7"/>
      <c r="D227" s="8"/>
      <c r="E227" s="9"/>
      <c r="F227" s="15"/>
      <c r="H227" s="18"/>
      <c r="I227" s="6"/>
      <c r="J227" s="12"/>
      <c r="K227" s="13"/>
      <c r="M227" s="18"/>
      <c r="N227" s="18"/>
      <c r="O227" s="18"/>
      <c r="P227" s="18"/>
      <c r="Q227" s="18"/>
      <c r="R227" s="18"/>
      <c r="S227" s="18"/>
      <c r="T227" s="18"/>
    </row>
    <row r="228" spans="1:20" s="5" customFormat="1" ht="16" x14ac:dyDescent="0.2">
      <c r="A228" s="17"/>
      <c r="B228" s="16"/>
      <c r="C228" s="7"/>
      <c r="D228" s="8"/>
      <c r="E228" s="9"/>
      <c r="F228" s="15"/>
      <c r="H228" s="18"/>
      <c r="I228" s="6"/>
      <c r="J228" s="12"/>
      <c r="K228" s="13"/>
      <c r="M228" s="18"/>
      <c r="N228" s="18"/>
      <c r="O228" s="18"/>
      <c r="P228" s="18"/>
      <c r="Q228" s="18"/>
      <c r="R228" s="18"/>
      <c r="S228" s="18"/>
      <c r="T228" s="18"/>
    </row>
    <row r="229" spans="1:20" s="5" customFormat="1" ht="16" x14ac:dyDescent="0.2">
      <c r="A229" s="17"/>
      <c r="B229" s="16"/>
      <c r="C229" s="7"/>
      <c r="D229" s="8"/>
      <c r="E229" s="9"/>
      <c r="F229" s="15"/>
      <c r="H229" s="18"/>
      <c r="I229" s="6"/>
      <c r="J229" s="12"/>
      <c r="K229" s="13"/>
      <c r="M229" s="18"/>
      <c r="N229" s="18"/>
      <c r="O229" s="18"/>
      <c r="P229" s="18"/>
      <c r="Q229" s="18"/>
      <c r="R229" s="18"/>
      <c r="S229" s="18"/>
      <c r="T229" s="18"/>
    </row>
    <row r="230" spans="1:20" s="5" customFormat="1" ht="16" x14ac:dyDescent="0.2">
      <c r="A230" s="17"/>
      <c r="B230" s="16"/>
      <c r="C230" s="7"/>
      <c r="D230" s="8"/>
      <c r="E230" s="9"/>
      <c r="F230" s="15"/>
      <c r="H230" s="18"/>
      <c r="I230" s="6"/>
      <c r="J230" s="12"/>
      <c r="K230" s="13"/>
      <c r="M230" s="18"/>
      <c r="N230" s="18"/>
      <c r="O230" s="18"/>
      <c r="P230" s="18"/>
      <c r="Q230" s="18"/>
      <c r="R230" s="18"/>
      <c r="S230" s="18"/>
      <c r="T230" s="18"/>
    </row>
    <row r="231" spans="1:20" s="5" customFormat="1" ht="16" x14ac:dyDescent="0.2">
      <c r="A231" s="17"/>
      <c r="B231" s="16"/>
      <c r="C231" s="7"/>
      <c r="D231" s="8"/>
      <c r="E231" s="9"/>
      <c r="F231" s="15"/>
      <c r="H231" s="18"/>
      <c r="I231" s="6"/>
      <c r="J231" s="12"/>
      <c r="K231" s="13"/>
      <c r="M231" s="18"/>
      <c r="N231" s="18"/>
      <c r="O231" s="18"/>
      <c r="P231" s="18"/>
      <c r="Q231" s="18"/>
      <c r="R231" s="18"/>
      <c r="S231" s="18"/>
      <c r="T231" s="18"/>
    </row>
    <row r="232" spans="1:20" s="5" customFormat="1" ht="16" x14ac:dyDescent="0.2">
      <c r="A232" s="17"/>
      <c r="B232" s="16"/>
      <c r="C232" s="7"/>
      <c r="D232" s="8"/>
      <c r="E232" s="9"/>
      <c r="F232" s="15"/>
      <c r="H232" s="18"/>
      <c r="I232" s="6"/>
      <c r="J232" s="12"/>
      <c r="K232" s="13"/>
      <c r="M232" s="18"/>
      <c r="N232" s="18"/>
      <c r="O232" s="18"/>
      <c r="P232" s="18"/>
      <c r="Q232" s="18"/>
      <c r="R232" s="18"/>
      <c r="S232" s="18"/>
      <c r="T232" s="18"/>
    </row>
    <row r="233" spans="1:20" s="5" customFormat="1" ht="16" x14ac:dyDescent="0.2">
      <c r="A233" s="17"/>
      <c r="B233" s="16"/>
      <c r="C233" s="7"/>
      <c r="D233" s="8"/>
      <c r="E233" s="9"/>
      <c r="F233" s="15"/>
      <c r="H233" s="18"/>
      <c r="I233" s="6"/>
      <c r="J233" s="12"/>
      <c r="K233" s="13"/>
      <c r="M233" s="18"/>
      <c r="N233" s="18"/>
      <c r="O233" s="18"/>
      <c r="P233" s="18"/>
      <c r="Q233" s="18"/>
      <c r="R233" s="18"/>
      <c r="S233" s="18"/>
      <c r="T233" s="18"/>
    </row>
    <row r="234" spans="1:20" s="5" customFormat="1" ht="16" x14ac:dyDescent="0.2">
      <c r="A234" s="17"/>
      <c r="B234" s="16"/>
      <c r="C234" s="7"/>
      <c r="D234" s="8"/>
      <c r="E234" s="9"/>
      <c r="F234" s="15"/>
      <c r="H234" s="18"/>
      <c r="I234" s="6"/>
      <c r="J234" s="12"/>
      <c r="K234" s="13"/>
      <c r="M234" s="18"/>
      <c r="N234" s="18"/>
      <c r="O234" s="18"/>
      <c r="P234" s="18"/>
      <c r="Q234" s="18"/>
      <c r="R234" s="18"/>
      <c r="S234" s="18"/>
      <c r="T234" s="18"/>
    </row>
    <row r="235" spans="1:20" s="5" customFormat="1" ht="16" x14ac:dyDescent="0.2">
      <c r="A235" s="17"/>
      <c r="B235" s="16"/>
      <c r="C235" s="7"/>
      <c r="D235" s="8"/>
      <c r="E235" s="9"/>
      <c r="F235" s="15"/>
      <c r="H235" s="18"/>
      <c r="I235" s="6"/>
      <c r="J235" s="12"/>
      <c r="K235" s="13"/>
      <c r="M235" s="18"/>
      <c r="N235" s="18"/>
      <c r="O235" s="18"/>
      <c r="P235" s="18"/>
      <c r="Q235" s="18"/>
      <c r="R235" s="18"/>
      <c r="S235" s="18"/>
      <c r="T235" s="18"/>
    </row>
    <row r="236" spans="1:20" s="5" customFormat="1" ht="16" x14ac:dyDescent="0.2">
      <c r="A236" s="17"/>
      <c r="B236" s="16"/>
      <c r="C236" s="7"/>
      <c r="D236" s="8"/>
      <c r="E236" s="9"/>
      <c r="F236" s="15"/>
      <c r="H236" s="18"/>
      <c r="I236" s="6"/>
      <c r="J236" s="12"/>
      <c r="K236" s="13"/>
      <c r="M236" s="18"/>
      <c r="N236" s="18"/>
      <c r="O236" s="18"/>
      <c r="P236" s="18"/>
      <c r="Q236" s="18"/>
      <c r="R236" s="18"/>
      <c r="S236" s="18"/>
      <c r="T236" s="18"/>
    </row>
    <row r="237" spans="1:20" s="5" customFormat="1" ht="16" x14ac:dyDescent="0.2">
      <c r="A237" s="17"/>
      <c r="B237" s="16"/>
      <c r="C237" s="7"/>
      <c r="D237" s="8"/>
      <c r="E237" s="9"/>
      <c r="F237" s="15"/>
      <c r="H237" s="18"/>
      <c r="I237" s="6"/>
      <c r="J237" s="12"/>
      <c r="K237" s="13"/>
      <c r="M237" s="18"/>
      <c r="N237" s="18"/>
      <c r="O237" s="18"/>
      <c r="P237" s="18"/>
      <c r="Q237" s="18"/>
      <c r="R237" s="18"/>
      <c r="S237" s="18"/>
      <c r="T237" s="18"/>
    </row>
    <row r="238" spans="1:20" s="5" customFormat="1" ht="16" x14ac:dyDescent="0.2">
      <c r="A238" s="17"/>
      <c r="B238" s="16"/>
      <c r="C238" s="7"/>
      <c r="D238" s="8"/>
      <c r="E238" s="9"/>
      <c r="F238" s="15"/>
      <c r="H238" s="18"/>
      <c r="I238" s="6"/>
      <c r="J238" s="12"/>
      <c r="K238" s="13"/>
      <c r="M238" s="18"/>
      <c r="N238" s="18"/>
      <c r="O238" s="18"/>
      <c r="P238" s="18"/>
      <c r="Q238" s="18"/>
      <c r="R238" s="18"/>
      <c r="S238" s="18"/>
      <c r="T238" s="18"/>
    </row>
    <row r="239" spans="1:20" s="5" customFormat="1" ht="16" x14ac:dyDescent="0.2">
      <c r="A239" s="17"/>
      <c r="B239" s="16"/>
      <c r="C239" s="7"/>
      <c r="D239" s="8"/>
      <c r="E239" s="9"/>
      <c r="F239" s="15"/>
      <c r="H239" s="18"/>
      <c r="I239" s="6"/>
      <c r="J239" s="12"/>
      <c r="K239" s="13"/>
      <c r="M239" s="18"/>
      <c r="N239" s="18"/>
      <c r="O239" s="18"/>
      <c r="P239" s="18"/>
      <c r="Q239" s="18"/>
      <c r="R239" s="18"/>
      <c r="S239" s="18"/>
      <c r="T239" s="18"/>
    </row>
    <row r="240" spans="1:20" s="5" customFormat="1" ht="16" x14ac:dyDescent="0.2">
      <c r="A240" s="17"/>
      <c r="B240" s="16"/>
      <c r="C240" s="7"/>
      <c r="D240" s="8"/>
      <c r="E240" s="9"/>
      <c r="F240" s="15"/>
      <c r="H240" s="18"/>
      <c r="I240" s="6"/>
      <c r="J240" s="12"/>
      <c r="K240" s="13"/>
      <c r="M240" s="18"/>
      <c r="N240" s="18"/>
      <c r="O240" s="18"/>
      <c r="P240" s="18"/>
      <c r="Q240" s="18"/>
      <c r="R240" s="18"/>
      <c r="S240" s="18"/>
      <c r="T240" s="18"/>
    </row>
    <row r="241" spans="1:20" s="5" customFormat="1" ht="16" x14ac:dyDescent="0.2">
      <c r="A241" s="17"/>
      <c r="B241" s="16"/>
      <c r="C241" s="7"/>
      <c r="D241" s="8"/>
      <c r="E241" s="9"/>
      <c r="F241" s="15"/>
      <c r="H241" s="18"/>
      <c r="I241" s="6"/>
      <c r="J241" s="12"/>
      <c r="K241" s="13"/>
      <c r="M241" s="18"/>
      <c r="N241" s="18"/>
      <c r="O241" s="18"/>
      <c r="P241" s="18"/>
      <c r="Q241" s="18"/>
      <c r="R241" s="18"/>
      <c r="S241" s="18"/>
      <c r="T241" s="18"/>
    </row>
    <row r="242" spans="1:20" s="5" customFormat="1" ht="16" x14ac:dyDescent="0.2">
      <c r="A242" s="17"/>
      <c r="B242" s="16"/>
      <c r="C242" s="7"/>
      <c r="D242" s="8"/>
      <c r="E242" s="9"/>
      <c r="F242" s="15"/>
      <c r="H242" s="18"/>
      <c r="I242" s="6"/>
      <c r="J242" s="12"/>
      <c r="K242" s="13"/>
      <c r="M242" s="18"/>
      <c r="N242" s="18"/>
      <c r="O242" s="18"/>
      <c r="P242" s="18"/>
      <c r="Q242" s="18"/>
      <c r="R242" s="18"/>
      <c r="S242" s="18"/>
      <c r="T242" s="18"/>
    </row>
    <row r="243" spans="1:20" s="5" customFormat="1" ht="16" x14ac:dyDescent="0.2">
      <c r="A243" s="17"/>
      <c r="B243" s="16"/>
      <c r="C243" s="7"/>
      <c r="D243" s="8"/>
      <c r="E243" s="9"/>
      <c r="F243" s="15"/>
      <c r="H243" s="18"/>
      <c r="I243" s="6"/>
      <c r="J243" s="12"/>
      <c r="K243" s="13"/>
      <c r="M243" s="18"/>
      <c r="N243" s="18"/>
      <c r="O243" s="18"/>
      <c r="P243" s="18"/>
      <c r="Q243" s="18"/>
      <c r="R243" s="18"/>
      <c r="S243" s="18"/>
      <c r="T243" s="18"/>
    </row>
    <row r="244" spans="1:20" s="5" customFormat="1" ht="16" x14ac:dyDescent="0.2">
      <c r="A244" s="17"/>
      <c r="B244" s="16"/>
      <c r="C244" s="7"/>
      <c r="D244" s="8"/>
      <c r="E244" s="9"/>
      <c r="F244" s="15"/>
      <c r="H244" s="18"/>
      <c r="I244" s="6"/>
      <c r="J244" s="12"/>
      <c r="K244" s="13"/>
      <c r="M244" s="18"/>
      <c r="N244" s="18"/>
      <c r="O244" s="18"/>
      <c r="P244" s="18"/>
      <c r="Q244" s="18"/>
      <c r="R244" s="18"/>
      <c r="S244" s="18"/>
      <c r="T244" s="18"/>
    </row>
    <row r="245" spans="1:20" s="5" customFormat="1" ht="16" x14ac:dyDescent="0.2">
      <c r="A245" s="17"/>
      <c r="B245" s="16"/>
      <c r="C245" s="7"/>
      <c r="D245" s="8"/>
      <c r="E245" s="9"/>
      <c r="F245" s="15"/>
      <c r="H245" s="18"/>
      <c r="I245" s="6"/>
      <c r="J245" s="12"/>
      <c r="K245" s="13"/>
      <c r="M245" s="18"/>
      <c r="N245" s="18"/>
      <c r="O245" s="18"/>
      <c r="P245" s="18"/>
      <c r="Q245" s="18"/>
      <c r="R245" s="18"/>
      <c r="S245" s="18"/>
      <c r="T245" s="18"/>
    </row>
    <row r="246" spans="1:20" s="5" customFormat="1" ht="16" x14ac:dyDescent="0.2">
      <c r="A246" s="17"/>
      <c r="B246" s="16"/>
      <c r="C246" s="7"/>
      <c r="D246" s="8"/>
      <c r="E246" s="9"/>
      <c r="F246" s="15"/>
      <c r="H246" s="18"/>
      <c r="I246" s="6"/>
      <c r="J246" s="12"/>
      <c r="K246" s="13"/>
      <c r="M246" s="18"/>
      <c r="N246" s="18"/>
      <c r="O246" s="18"/>
      <c r="P246" s="18"/>
      <c r="Q246" s="18"/>
      <c r="R246" s="18"/>
      <c r="S246" s="18"/>
      <c r="T246" s="18"/>
    </row>
    <row r="247" spans="1:20" s="5" customFormat="1" ht="16" x14ac:dyDescent="0.2">
      <c r="A247" s="17"/>
      <c r="B247" s="16"/>
      <c r="C247" s="7"/>
      <c r="D247" s="8"/>
      <c r="E247" s="9"/>
      <c r="F247" s="15"/>
      <c r="H247" s="18"/>
      <c r="I247" s="6"/>
      <c r="J247" s="12"/>
      <c r="K247" s="13"/>
      <c r="M247" s="18"/>
      <c r="N247" s="18"/>
      <c r="O247" s="18"/>
      <c r="P247" s="18"/>
      <c r="Q247" s="18"/>
      <c r="R247" s="18"/>
      <c r="S247" s="18"/>
      <c r="T247" s="18"/>
    </row>
    <row r="248" spans="1:20" s="5" customFormat="1" ht="16" x14ac:dyDescent="0.2">
      <c r="A248" s="17"/>
      <c r="B248" s="16"/>
      <c r="C248" s="7"/>
      <c r="D248" s="8"/>
      <c r="E248" s="9"/>
      <c r="F248" s="15"/>
      <c r="H248" s="18"/>
      <c r="I248" s="6"/>
      <c r="J248" s="12"/>
      <c r="K248" s="13"/>
      <c r="M248" s="18"/>
      <c r="N248" s="18"/>
      <c r="O248" s="18"/>
      <c r="P248" s="18"/>
      <c r="Q248" s="18"/>
      <c r="R248" s="18"/>
      <c r="S248" s="18"/>
      <c r="T248" s="18"/>
    </row>
    <row r="249" spans="1:20" s="5" customFormat="1" ht="16" x14ac:dyDescent="0.2">
      <c r="A249" s="17"/>
      <c r="B249" s="16"/>
      <c r="C249" s="7"/>
      <c r="D249" s="8"/>
      <c r="E249" s="9"/>
      <c r="F249" s="15"/>
      <c r="H249" s="18"/>
      <c r="I249" s="6"/>
      <c r="J249" s="12"/>
      <c r="K249" s="13"/>
      <c r="M249" s="18"/>
      <c r="N249" s="18"/>
      <c r="O249" s="18"/>
      <c r="P249" s="18"/>
      <c r="Q249" s="18"/>
      <c r="R249" s="18"/>
      <c r="S249" s="18"/>
      <c r="T249" s="18"/>
    </row>
    <row r="250" spans="1:20" s="5" customFormat="1" ht="16" x14ac:dyDescent="0.2">
      <c r="A250" s="17"/>
      <c r="B250" s="16"/>
      <c r="C250" s="7"/>
      <c r="D250" s="8"/>
      <c r="E250" s="9"/>
      <c r="F250" s="15"/>
      <c r="H250" s="18"/>
      <c r="I250" s="6"/>
      <c r="J250" s="12"/>
      <c r="K250" s="13"/>
      <c r="M250" s="18"/>
      <c r="N250" s="18"/>
      <c r="O250" s="18"/>
      <c r="P250" s="18"/>
      <c r="Q250" s="18"/>
      <c r="R250" s="18"/>
      <c r="S250" s="18"/>
      <c r="T250" s="18"/>
    </row>
    <row r="251" spans="1:20" s="5" customFormat="1" ht="16" x14ac:dyDescent="0.2">
      <c r="A251" s="17"/>
      <c r="B251" s="16"/>
      <c r="C251" s="7"/>
      <c r="D251" s="8"/>
      <c r="E251" s="9"/>
      <c r="F251" s="15"/>
      <c r="H251" s="18"/>
      <c r="I251" s="6"/>
      <c r="J251" s="12"/>
      <c r="K251" s="13"/>
      <c r="M251" s="18"/>
      <c r="N251" s="18"/>
      <c r="O251" s="18"/>
      <c r="P251" s="18"/>
      <c r="Q251" s="18"/>
      <c r="R251" s="18"/>
      <c r="S251" s="18"/>
      <c r="T251" s="18"/>
    </row>
    <row r="252" spans="1:20" s="5" customFormat="1" ht="16" x14ac:dyDescent="0.2">
      <c r="A252" s="17"/>
      <c r="B252" s="16"/>
      <c r="C252" s="7"/>
      <c r="D252" s="8"/>
      <c r="E252" s="9"/>
      <c r="F252" s="15"/>
      <c r="H252" s="18"/>
      <c r="I252" s="6"/>
      <c r="J252" s="12"/>
      <c r="K252" s="13"/>
      <c r="M252" s="18"/>
      <c r="N252" s="18"/>
      <c r="O252" s="18"/>
      <c r="P252" s="18"/>
      <c r="Q252" s="18"/>
      <c r="R252" s="18"/>
      <c r="S252" s="18"/>
      <c r="T252" s="18"/>
    </row>
    <row r="253" spans="1:20" s="5" customFormat="1" ht="16" x14ac:dyDescent="0.2">
      <c r="A253" s="17"/>
      <c r="B253" s="16"/>
      <c r="C253" s="7"/>
      <c r="D253" s="8"/>
      <c r="E253" s="9"/>
      <c r="F253" s="15"/>
      <c r="H253" s="18"/>
      <c r="I253" s="6"/>
      <c r="J253" s="12"/>
      <c r="K253" s="13"/>
      <c r="M253" s="18"/>
      <c r="N253" s="18"/>
      <c r="O253" s="18"/>
      <c r="P253" s="18"/>
      <c r="Q253" s="18"/>
      <c r="R253" s="18"/>
      <c r="S253" s="18"/>
      <c r="T253" s="18"/>
    </row>
    <row r="254" spans="1:20" s="5" customFormat="1" ht="16" x14ac:dyDescent="0.2">
      <c r="A254" s="17"/>
      <c r="B254" s="16"/>
      <c r="C254" s="7"/>
      <c r="D254" s="8"/>
      <c r="E254" s="9"/>
      <c r="F254" s="15"/>
      <c r="H254" s="18"/>
      <c r="I254" s="6"/>
      <c r="J254" s="12"/>
      <c r="K254" s="13"/>
      <c r="M254" s="18"/>
      <c r="N254" s="18"/>
      <c r="O254" s="18"/>
      <c r="P254" s="18"/>
      <c r="Q254" s="18"/>
      <c r="R254" s="18"/>
      <c r="S254" s="18"/>
      <c r="T254" s="18"/>
    </row>
    <row r="255" spans="1:20" s="5" customFormat="1" ht="16" x14ac:dyDescent="0.2">
      <c r="A255" s="17"/>
      <c r="B255" s="16"/>
      <c r="C255" s="7"/>
      <c r="D255" s="8"/>
      <c r="E255" s="9"/>
      <c r="F255" s="15"/>
      <c r="H255" s="18"/>
      <c r="I255" s="6"/>
      <c r="J255" s="12"/>
      <c r="K255" s="13"/>
      <c r="M255" s="18"/>
      <c r="N255" s="18"/>
      <c r="O255" s="18"/>
      <c r="P255" s="18"/>
      <c r="Q255" s="18"/>
      <c r="R255" s="18"/>
      <c r="S255" s="18"/>
      <c r="T255" s="18"/>
    </row>
    <row r="256" spans="1:20" s="5" customFormat="1" ht="16" x14ac:dyDescent="0.2">
      <c r="A256" s="17"/>
      <c r="B256" s="16"/>
      <c r="C256" s="7"/>
      <c r="D256" s="8"/>
      <c r="E256" s="9"/>
      <c r="F256" s="15"/>
      <c r="H256" s="18"/>
      <c r="I256" s="6"/>
      <c r="J256" s="12"/>
      <c r="K256" s="13"/>
      <c r="M256" s="18"/>
      <c r="N256" s="18"/>
      <c r="O256" s="18"/>
      <c r="P256" s="18"/>
      <c r="Q256" s="18"/>
      <c r="R256" s="18"/>
      <c r="S256" s="18"/>
      <c r="T256" s="18"/>
    </row>
    <row r="257" spans="1:20" s="5" customFormat="1" ht="16" x14ac:dyDescent="0.2">
      <c r="A257" s="17"/>
      <c r="B257" s="16"/>
      <c r="C257" s="7"/>
      <c r="D257" s="8"/>
      <c r="E257" s="9"/>
      <c r="F257" s="15"/>
      <c r="H257" s="18"/>
      <c r="I257" s="6"/>
      <c r="J257" s="12"/>
      <c r="K257" s="13"/>
      <c r="M257" s="18"/>
      <c r="N257" s="18"/>
      <c r="O257" s="18"/>
      <c r="P257" s="18"/>
      <c r="Q257" s="18"/>
      <c r="R257" s="18"/>
      <c r="S257" s="18"/>
      <c r="T257" s="18"/>
    </row>
    <row r="258" spans="1:20" s="5" customFormat="1" ht="16" x14ac:dyDescent="0.2">
      <c r="A258" s="17"/>
      <c r="B258" s="16"/>
      <c r="C258" s="7"/>
      <c r="D258" s="8"/>
      <c r="E258" s="9"/>
      <c r="F258" s="15"/>
      <c r="H258" s="18"/>
      <c r="I258" s="6"/>
      <c r="J258" s="12"/>
      <c r="K258" s="13"/>
      <c r="M258" s="18"/>
      <c r="N258" s="18"/>
      <c r="O258" s="18"/>
      <c r="P258" s="18"/>
      <c r="Q258" s="18"/>
      <c r="R258" s="18"/>
      <c r="S258" s="18"/>
      <c r="T258" s="18"/>
    </row>
    <row r="259" spans="1:20" s="5" customFormat="1" ht="16" x14ac:dyDescent="0.2">
      <c r="A259" s="17"/>
      <c r="B259" s="16"/>
      <c r="C259" s="7"/>
      <c r="D259" s="8"/>
      <c r="E259" s="9"/>
      <c r="F259" s="15"/>
      <c r="H259" s="18"/>
      <c r="I259" s="6"/>
      <c r="J259" s="12"/>
      <c r="K259" s="13"/>
      <c r="M259" s="18"/>
      <c r="N259" s="18"/>
      <c r="O259" s="18"/>
      <c r="P259" s="18"/>
      <c r="Q259" s="18"/>
      <c r="R259" s="18"/>
      <c r="S259" s="18"/>
      <c r="T259" s="18"/>
    </row>
    <row r="260" spans="1:20" s="5" customFormat="1" ht="16" x14ac:dyDescent="0.2">
      <c r="A260" s="17"/>
      <c r="B260" s="16"/>
      <c r="C260" s="7"/>
      <c r="D260" s="8"/>
      <c r="E260" s="9"/>
      <c r="F260" s="15"/>
      <c r="H260" s="18"/>
      <c r="I260" s="6"/>
      <c r="J260" s="12"/>
      <c r="K260" s="13"/>
      <c r="M260" s="18"/>
      <c r="N260" s="18"/>
      <c r="O260" s="18"/>
      <c r="P260" s="18"/>
      <c r="Q260" s="18"/>
      <c r="R260" s="18"/>
      <c r="S260" s="18"/>
      <c r="T260" s="18"/>
    </row>
    <row r="261" spans="1:20" s="5" customFormat="1" ht="16" x14ac:dyDescent="0.2">
      <c r="A261" s="17"/>
      <c r="B261" s="16"/>
      <c r="C261" s="7"/>
      <c r="D261" s="8"/>
      <c r="E261" s="9"/>
      <c r="F261" s="15"/>
      <c r="H261" s="18"/>
      <c r="I261" s="6"/>
      <c r="J261" s="12"/>
      <c r="K261" s="13"/>
      <c r="M261" s="18"/>
      <c r="N261" s="18"/>
      <c r="O261" s="18"/>
      <c r="P261" s="18"/>
      <c r="Q261" s="18"/>
      <c r="R261" s="18"/>
      <c r="S261" s="18"/>
      <c r="T261" s="18"/>
    </row>
    <row r="262" spans="1:20" s="5" customFormat="1" ht="16" x14ac:dyDescent="0.2">
      <c r="A262" s="17"/>
      <c r="B262" s="16"/>
      <c r="C262" s="7"/>
      <c r="D262" s="8"/>
      <c r="E262" s="9"/>
      <c r="F262" s="15"/>
      <c r="H262" s="18"/>
      <c r="I262" s="6"/>
      <c r="J262" s="12"/>
      <c r="K262" s="13"/>
      <c r="M262" s="18"/>
      <c r="N262" s="18"/>
      <c r="O262" s="18"/>
      <c r="P262" s="18"/>
      <c r="Q262" s="18"/>
      <c r="R262" s="18"/>
      <c r="S262" s="18"/>
      <c r="T262" s="18"/>
    </row>
    <row r="263" spans="1:20" s="5" customFormat="1" ht="16" x14ac:dyDescent="0.2">
      <c r="A263" s="17"/>
      <c r="B263" s="16"/>
      <c r="C263" s="7"/>
      <c r="D263" s="8"/>
      <c r="E263" s="9"/>
      <c r="F263" s="15"/>
      <c r="H263" s="18"/>
      <c r="I263" s="6"/>
      <c r="J263" s="12"/>
      <c r="K263" s="13"/>
      <c r="M263" s="18"/>
      <c r="N263" s="18"/>
      <c r="O263" s="18"/>
      <c r="P263" s="18"/>
      <c r="Q263" s="18"/>
      <c r="R263" s="18"/>
      <c r="S263" s="18"/>
      <c r="T263" s="18"/>
    </row>
    <row r="264" spans="1:20" s="5" customFormat="1" ht="16" x14ac:dyDescent="0.2">
      <c r="A264" s="17"/>
      <c r="B264" s="16"/>
      <c r="C264" s="7"/>
      <c r="D264" s="8"/>
      <c r="E264" s="9"/>
      <c r="F264" s="15"/>
      <c r="H264" s="18"/>
      <c r="I264" s="6"/>
      <c r="J264" s="12"/>
      <c r="K264" s="13"/>
      <c r="M264" s="18"/>
      <c r="N264" s="18"/>
      <c r="O264" s="18"/>
      <c r="P264" s="18"/>
      <c r="Q264" s="18"/>
      <c r="R264" s="18"/>
      <c r="S264" s="18"/>
      <c r="T264" s="18"/>
    </row>
    <row r="265" spans="1:20" s="5" customFormat="1" ht="16" x14ac:dyDescent="0.2">
      <c r="A265" s="17"/>
      <c r="B265" s="16"/>
      <c r="C265" s="7"/>
      <c r="D265" s="8"/>
      <c r="E265" s="9"/>
      <c r="F265" s="15"/>
      <c r="H265" s="18"/>
      <c r="I265" s="6"/>
      <c r="J265" s="12"/>
      <c r="K265" s="13"/>
      <c r="M265" s="18"/>
      <c r="N265" s="18"/>
      <c r="O265" s="18"/>
      <c r="P265" s="18"/>
      <c r="Q265" s="18"/>
      <c r="R265" s="18"/>
      <c r="S265" s="18"/>
      <c r="T265" s="18"/>
    </row>
    <row r="266" spans="1:20" s="5" customFormat="1" ht="16" x14ac:dyDescent="0.2">
      <c r="A266" s="17"/>
      <c r="B266" s="16"/>
      <c r="C266" s="7"/>
      <c r="D266" s="8"/>
      <c r="E266" s="9"/>
      <c r="F266" s="15"/>
      <c r="H266" s="18"/>
      <c r="I266" s="6"/>
      <c r="J266" s="12"/>
      <c r="K266" s="13"/>
      <c r="M266" s="18"/>
      <c r="N266" s="18"/>
      <c r="O266" s="18"/>
      <c r="P266" s="18"/>
      <c r="Q266" s="18"/>
      <c r="R266" s="18"/>
      <c r="S266" s="18"/>
      <c r="T266" s="18"/>
    </row>
    <row r="267" spans="1:20" s="5" customFormat="1" ht="16" x14ac:dyDescent="0.2">
      <c r="A267" s="17"/>
      <c r="B267" s="16"/>
      <c r="C267" s="7"/>
      <c r="D267" s="8"/>
      <c r="E267" s="9"/>
      <c r="F267" s="15"/>
      <c r="H267" s="18"/>
      <c r="I267" s="6"/>
      <c r="J267" s="12"/>
      <c r="K267" s="13"/>
      <c r="M267" s="18"/>
      <c r="N267" s="18"/>
      <c r="O267" s="18"/>
      <c r="P267" s="18"/>
      <c r="Q267" s="18"/>
      <c r="R267" s="18"/>
      <c r="S267" s="18"/>
      <c r="T267" s="18"/>
    </row>
    <row r="268" spans="1:20" s="5" customFormat="1" ht="16" x14ac:dyDescent="0.2">
      <c r="A268" s="17"/>
      <c r="B268" s="16"/>
      <c r="C268" s="7"/>
      <c r="D268" s="8"/>
      <c r="E268" s="9"/>
      <c r="F268" s="15"/>
      <c r="H268" s="18"/>
      <c r="I268" s="6"/>
      <c r="J268" s="12"/>
      <c r="K268" s="13"/>
      <c r="M268" s="18"/>
      <c r="N268" s="18"/>
      <c r="O268" s="18"/>
      <c r="P268" s="18"/>
      <c r="Q268" s="18"/>
      <c r="R268" s="18"/>
      <c r="S268" s="18"/>
      <c r="T268" s="18"/>
    </row>
    <row r="269" spans="1:20" s="5" customFormat="1" ht="16" x14ac:dyDescent="0.2">
      <c r="A269" s="17"/>
      <c r="B269" s="16"/>
      <c r="C269" s="7"/>
      <c r="D269" s="8"/>
      <c r="E269" s="9"/>
      <c r="F269" s="15"/>
      <c r="H269" s="18"/>
      <c r="I269" s="6"/>
      <c r="J269" s="12"/>
      <c r="K269" s="13"/>
      <c r="M269" s="18"/>
      <c r="N269" s="18"/>
      <c r="O269" s="18"/>
      <c r="P269" s="18"/>
      <c r="Q269" s="18"/>
      <c r="R269" s="18"/>
      <c r="S269" s="18"/>
      <c r="T269" s="18"/>
    </row>
    <row r="270" spans="1:20" s="5" customFormat="1" ht="16" x14ac:dyDescent="0.2">
      <c r="A270" s="17"/>
      <c r="B270" s="16"/>
      <c r="C270" s="7"/>
      <c r="D270" s="8"/>
      <c r="E270" s="9"/>
      <c r="F270" s="15"/>
      <c r="H270" s="18"/>
      <c r="I270" s="6"/>
      <c r="J270" s="12"/>
      <c r="K270" s="13"/>
      <c r="M270" s="18"/>
      <c r="N270" s="18"/>
      <c r="O270" s="18"/>
      <c r="P270" s="18"/>
      <c r="Q270" s="18"/>
      <c r="R270" s="18"/>
      <c r="S270" s="18"/>
      <c r="T270" s="18"/>
    </row>
    <row r="271" spans="1:20" s="5" customFormat="1" ht="16" x14ac:dyDescent="0.2">
      <c r="A271" s="17"/>
      <c r="B271" s="16"/>
      <c r="C271" s="7"/>
      <c r="D271" s="8"/>
      <c r="E271" s="9"/>
      <c r="F271" s="15"/>
      <c r="H271" s="18"/>
      <c r="I271" s="6"/>
      <c r="J271" s="12"/>
      <c r="K271" s="13"/>
      <c r="M271" s="18"/>
      <c r="N271" s="18"/>
      <c r="O271" s="18"/>
      <c r="P271" s="18"/>
      <c r="Q271" s="18"/>
      <c r="R271" s="18"/>
      <c r="S271" s="18"/>
      <c r="T271" s="18"/>
    </row>
    <row r="272" spans="1:20" s="5" customFormat="1" ht="16" x14ac:dyDescent="0.2">
      <c r="A272" s="17"/>
      <c r="B272" s="16"/>
      <c r="C272" s="7"/>
      <c r="D272" s="8"/>
      <c r="E272" s="9"/>
      <c r="F272" s="15"/>
      <c r="H272" s="18"/>
      <c r="I272" s="6"/>
      <c r="J272" s="12"/>
      <c r="K272" s="13"/>
      <c r="M272" s="18"/>
      <c r="N272" s="18"/>
      <c r="O272" s="18"/>
      <c r="P272" s="18"/>
      <c r="Q272" s="18"/>
      <c r="R272" s="18"/>
      <c r="S272" s="18"/>
      <c r="T272" s="18"/>
    </row>
    <row r="273" spans="1:20" s="5" customFormat="1" ht="16" x14ac:dyDescent="0.2">
      <c r="A273" s="17"/>
      <c r="B273" s="16"/>
      <c r="C273" s="7"/>
      <c r="D273" s="8"/>
      <c r="E273" s="9"/>
      <c r="F273" s="15"/>
      <c r="H273" s="18"/>
      <c r="I273" s="6"/>
      <c r="J273" s="12"/>
      <c r="K273" s="13"/>
      <c r="M273" s="18"/>
      <c r="N273" s="18"/>
      <c r="O273" s="18"/>
      <c r="P273" s="18"/>
      <c r="Q273" s="18"/>
      <c r="R273" s="18"/>
      <c r="S273" s="18"/>
      <c r="T273" s="18"/>
    </row>
    <row r="274" spans="1:20" s="5" customFormat="1" ht="16" x14ac:dyDescent="0.2">
      <c r="A274" s="17"/>
      <c r="B274" s="16"/>
      <c r="C274" s="7"/>
      <c r="D274" s="8"/>
      <c r="E274" s="9"/>
      <c r="F274" s="15"/>
      <c r="H274" s="18"/>
      <c r="I274" s="6"/>
      <c r="J274" s="12"/>
      <c r="K274" s="13"/>
      <c r="M274" s="18"/>
      <c r="N274" s="18"/>
      <c r="O274" s="18"/>
      <c r="P274" s="18"/>
      <c r="Q274" s="18"/>
      <c r="R274" s="18"/>
      <c r="S274" s="18"/>
      <c r="T274" s="18"/>
    </row>
    <row r="275" spans="1:20" s="5" customFormat="1" ht="16" x14ac:dyDescent="0.2">
      <c r="A275" s="17"/>
      <c r="B275" s="16"/>
      <c r="C275" s="7"/>
      <c r="D275" s="8"/>
      <c r="E275" s="9"/>
      <c r="F275" s="15"/>
      <c r="H275" s="18"/>
      <c r="I275" s="6"/>
      <c r="J275" s="12"/>
      <c r="K275" s="13"/>
      <c r="M275" s="18"/>
      <c r="N275" s="18"/>
      <c r="O275" s="18"/>
      <c r="P275" s="18"/>
      <c r="Q275" s="18"/>
      <c r="R275" s="18"/>
      <c r="S275" s="18"/>
      <c r="T275" s="18"/>
    </row>
    <row r="276" spans="1:20" s="5" customFormat="1" ht="16" x14ac:dyDescent="0.2">
      <c r="A276" s="17"/>
      <c r="B276" s="16"/>
      <c r="C276" s="7"/>
      <c r="D276" s="8"/>
      <c r="E276" s="9"/>
      <c r="F276" s="15"/>
      <c r="H276" s="18"/>
      <c r="I276" s="6"/>
      <c r="J276" s="12"/>
      <c r="K276" s="13"/>
      <c r="M276" s="18"/>
      <c r="N276" s="18"/>
      <c r="O276" s="18"/>
      <c r="P276" s="18"/>
      <c r="Q276" s="18"/>
      <c r="R276" s="18"/>
      <c r="S276" s="18"/>
      <c r="T276" s="18"/>
    </row>
    <row r="277" spans="1:20" s="5" customFormat="1" ht="16" x14ac:dyDescent="0.2">
      <c r="A277" s="17"/>
      <c r="B277" s="16"/>
      <c r="C277" s="7"/>
      <c r="D277" s="8"/>
      <c r="E277" s="9"/>
      <c r="F277" s="15"/>
      <c r="H277" s="18"/>
      <c r="I277" s="6"/>
      <c r="J277" s="12"/>
      <c r="K277" s="13"/>
      <c r="M277" s="18"/>
      <c r="N277" s="18"/>
      <c r="O277" s="18"/>
      <c r="P277" s="18"/>
      <c r="Q277" s="18"/>
      <c r="R277" s="18"/>
      <c r="S277" s="18"/>
      <c r="T277" s="18"/>
    </row>
    <row r="278" spans="1:20" s="5" customFormat="1" ht="16" x14ac:dyDescent="0.2">
      <c r="A278" s="17"/>
      <c r="B278" s="16"/>
      <c r="C278" s="7"/>
      <c r="D278" s="8"/>
      <c r="E278" s="9"/>
      <c r="F278" s="15"/>
      <c r="H278" s="18"/>
      <c r="I278" s="6"/>
      <c r="J278" s="12"/>
      <c r="K278" s="13"/>
      <c r="M278" s="18"/>
      <c r="N278" s="18"/>
      <c r="O278" s="18"/>
      <c r="P278" s="18"/>
      <c r="Q278" s="18"/>
      <c r="R278" s="18"/>
      <c r="S278" s="18"/>
      <c r="T278" s="18"/>
    </row>
    <row r="279" spans="1:20" s="5" customFormat="1" ht="16" x14ac:dyDescent="0.2">
      <c r="A279" s="17"/>
      <c r="B279" s="16"/>
      <c r="C279" s="7"/>
      <c r="D279" s="8"/>
      <c r="E279" s="9"/>
      <c r="F279" s="15"/>
      <c r="H279" s="18"/>
      <c r="I279" s="6"/>
      <c r="J279" s="12"/>
      <c r="K279" s="13"/>
      <c r="M279" s="18"/>
      <c r="N279" s="18"/>
      <c r="O279" s="18"/>
      <c r="P279" s="18"/>
      <c r="Q279" s="18"/>
      <c r="R279" s="18"/>
      <c r="S279" s="18"/>
      <c r="T279" s="18"/>
    </row>
    <row r="280" spans="1:20" s="5" customFormat="1" ht="16" x14ac:dyDescent="0.2">
      <c r="A280" s="17"/>
      <c r="B280" s="16"/>
      <c r="C280" s="7"/>
      <c r="D280" s="8"/>
      <c r="E280" s="9"/>
      <c r="F280" s="15"/>
      <c r="H280" s="18"/>
      <c r="I280" s="6"/>
      <c r="J280" s="12"/>
      <c r="K280" s="13"/>
      <c r="M280" s="18"/>
      <c r="N280" s="18"/>
      <c r="O280" s="18"/>
      <c r="P280" s="18"/>
      <c r="Q280" s="18"/>
      <c r="R280" s="18"/>
      <c r="S280" s="18"/>
      <c r="T280" s="18"/>
    </row>
    <row r="281" spans="1:20" s="5" customFormat="1" ht="16" x14ac:dyDescent="0.2">
      <c r="A281" s="17"/>
      <c r="B281" s="16"/>
      <c r="C281" s="7"/>
      <c r="D281" s="8"/>
      <c r="E281" s="9"/>
      <c r="F281" s="15"/>
      <c r="H281" s="18"/>
      <c r="I281" s="6"/>
      <c r="J281" s="12"/>
      <c r="K281" s="13"/>
      <c r="M281" s="18"/>
      <c r="N281" s="18"/>
      <c r="O281" s="18"/>
      <c r="P281" s="18"/>
      <c r="Q281" s="18"/>
      <c r="R281" s="18"/>
      <c r="S281" s="18"/>
      <c r="T281" s="18"/>
    </row>
    <row r="282" spans="1:20" s="5" customFormat="1" ht="16" x14ac:dyDescent="0.2">
      <c r="A282" s="17"/>
      <c r="B282" s="16"/>
      <c r="C282" s="7"/>
      <c r="D282" s="8"/>
      <c r="E282" s="9"/>
      <c r="F282" s="15"/>
      <c r="H282" s="18"/>
      <c r="I282" s="6"/>
      <c r="J282" s="12"/>
      <c r="K282" s="13"/>
      <c r="M282" s="18"/>
      <c r="N282" s="18"/>
      <c r="O282" s="18"/>
      <c r="P282" s="18"/>
      <c r="Q282" s="18"/>
      <c r="R282" s="18"/>
      <c r="S282" s="18"/>
      <c r="T282" s="18"/>
    </row>
    <row r="283" spans="1:20" s="5" customFormat="1" ht="16" x14ac:dyDescent="0.2">
      <c r="A283" s="17"/>
      <c r="B283" s="16"/>
      <c r="C283" s="7"/>
      <c r="D283" s="8"/>
      <c r="E283" s="9"/>
      <c r="F283" s="15"/>
      <c r="H283" s="18"/>
      <c r="I283" s="6"/>
      <c r="J283" s="12"/>
      <c r="K283" s="13"/>
      <c r="M283" s="18"/>
      <c r="N283" s="18"/>
      <c r="O283" s="18"/>
      <c r="P283" s="18"/>
      <c r="Q283" s="18"/>
      <c r="R283" s="18"/>
      <c r="S283" s="18"/>
      <c r="T283" s="18"/>
    </row>
    <row r="284" spans="1:20" s="5" customFormat="1" ht="16" x14ac:dyDescent="0.2">
      <c r="A284" s="17"/>
      <c r="B284" s="16"/>
      <c r="C284" s="7"/>
      <c r="D284" s="8"/>
      <c r="E284" s="9"/>
      <c r="F284" s="15"/>
      <c r="H284" s="18"/>
      <c r="I284" s="6"/>
      <c r="J284" s="12"/>
      <c r="K284" s="13"/>
      <c r="M284" s="18"/>
      <c r="N284" s="18"/>
      <c r="O284" s="18"/>
      <c r="P284" s="18"/>
      <c r="Q284" s="18"/>
      <c r="R284" s="18"/>
      <c r="S284" s="18"/>
      <c r="T284" s="18"/>
    </row>
    <row r="285" spans="1:20" s="5" customFormat="1" ht="16" x14ac:dyDescent="0.2">
      <c r="A285" s="17"/>
      <c r="B285" s="16"/>
      <c r="C285" s="7"/>
      <c r="D285" s="8"/>
      <c r="E285" s="9"/>
      <c r="F285" s="15"/>
      <c r="H285" s="18"/>
      <c r="I285" s="6"/>
      <c r="J285" s="12"/>
      <c r="K285" s="13"/>
      <c r="M285" s="18"/>
      <c r="N285" s="18"/>
      <c r="O285" s="18"/>
      <c r="P285" s="18"/>
      <c r="Q285" s="18"/>
      <c r="R285" s="18"/>
      <c r="S285" s="18"/>
      <c r="T285" s="18"/>
    </row>
    <row r="286" spans="1:20" s="5" customFormat="1" ht="16" x14ac:dyDescent="0.2">
      <c r="A286" s="17"/>
      <c r="B286" s="16"/>
      <c r="C286" s="7"/>
      <c r="D286" s="8"/>
      <c r="E286" s="9"/>
      <c r="F286" s="15"/>
      <c r="H286" s="18"/>
      <c r="I286" s="6"/>
      <c r="J286" s="12"/>
      <c r="K286" s="13"/>
      <c r="M286" s="18"/>
      <c r="N286" s="18"/>
      <c r="O286" s="18"/>
      <c r="P286" s="18"/>
      <c r="Q286" s="18"/>
      <c r="R286" s="18"/>
      <c r="S286" s="18"/>
      <c r="T286" s="18"/>
    </row>
    <row r="287" spans="1:20" s="5" customFormat="1" ht="16" x14ac:dyDescent="0.2">
      <c r="A287" s="17"/>
      <c r="B287" s="16"/>
      <c r="C287" s="7"/>
      <c r="D287" s="8"/>
      <c r="E287" s="9"/>
      <c r="F287" s="15"/>
      <c r="H287" s="18"/>
      <c r="I287" s="6"/>
      <c r="J287" s="12"/>
      <c r="K287" s="13"/>
      <c r="M287" s="18"/>
      <c r="N287" s="18"/>
      <c r="O287" s="18"/>
      <c r="P287" s="18"/>
      <c r="Q287" s="18"/>
      <c r="R287" s="18"/>
      <c r="S287" s="18"/>
      <c r="T287" s="18"/>
    </row>
    <row r="288" spans="1:20" s="5" customFormat="1" ht="16" x14ac:dyDescent="0.2">
      <c r="A288" s="17"/>
      <c r="B288" s="16"/>
      <c r="C288" s="7"/>
      <c r="D288" s="8"/>
      <c r="E288" s="9"/>
      <c r="F288" s="15"/>
      <c r="H288" s="18"/>
      <c r="I288" s="6"/>
      <c r="J288" s="12"/>
      <c r="K288" s="13"/>
      <c r="M288" s="18"/>
      <c r="N288" s="18"/>
      <c r="O288" s="18"/>
      <c r="P288" s="18"/>
      <c r="Q288" s="18"/>
      <c r="R288" s="18"/>
      <c r="S288" s="18"/>
      <c r="T288" s="18"/>
    </row>
    <row r="289" spans="1:20" s="5" customFormat="1" ht="16" x14ac:dyDescent="0.2">
      <c r="A289" s="17"/>
      <c r="B289" s="16"/>
      <c r="C289" s="7"/>
      <c r="D289" s="8"/>
      <c r="E289" s="9"/>
      <c r="F289" s="15"/>
      <c r="H289" s="18"/>
      <c r="I289" s="6"/>
      <c r="J289" s="12"/>
      <c r="K289" s="13"/>
      <c r="M289" s="18"/>
      <c r="N289" s="18"/>
      <c r="O289" s="18"/>
      <c r="P289" s="18"/>
      <c r="Q289" s="18"/>
      <c r="R289" s="18"/>
      <c r="S289" s="18"/>
      <c r="T289" s="18"/>
    </row>
    <row r="290" spans="1:20" s="5" customFormat="1" ht="16" x14ac:dyDescent="0.2">
      <c r="A290" s="17"/>
      <c r="B290" s="16"/>
      <c r="C290" s="7"/>
      <c r="D290" s="8"/>
      <c r="E290" s="9"/>
      <c r="F290" s="15"/>
      <c r="H290" s="18"/>
      <c r="I290" s="6"/>
      <c r="J290" s="12"/>
      <c r="K290" s="13"/>
      <c r="M290" s="18"/>
      <c r="N290" s="18"/>
      <c r="O290" s="18"/>
      <c r="P290" s="18"/>
      <c r="Q290" s="18"/>
      <c r="R290" s="18"/>
      <c r="S290" s="18"/>
      <c r="T290" s="18"/>
    </row>
    <row r="291" spans="1:20" s="5" customFormat="1" ht="16" x14ac:dyDescent="0.2">
      <c r="A291" s="17"/>
      <c r="B291" s="16"/>
      <c r="C291" s="7"/>
      <c r="D291" s="8"/>
      <c r="E291" s="9"/>
      <c r="F291" s="15"/>
      <c r="H291" s="18"/>
      <c r="I291" s="6"/>
      <c r="J291" s="12"/>
      <c r="K291" s="13"/>
      <c r="M291" s="18"/>
      <c r="N291" s="18"/>
      <c r="O291" s="18"/>
      <c r="P291" s="18"/>
      <c r="Q291" s="18"/>
      <c r="R291" s="18"/>
      <c r="S291" s="18"/>
      <c r="T291" s="18"/>
    </row>
    <row r="292" spans="1:20" s="5" customFormat="1" ht="16" x14ac:dyDescent="0.2">
      <c r="A292" s="17"/>
      <c r="B292" s="16"/>
      <c r="C292" s="7"/>
      <c r="D292" s="8"/>
      <c r="E292" s="9"/>
      <c r="F292" s="15"/>
      <c r="H292" s="18"/>
      <c r="I292" s="6"/>
      <c r="J292" s="12"/>
      <c r="K292" s="13"/>
      <c r="M292" s="18"/>
      <c r="N292" s="18"/>
      <c r="O292" s="18"/>
      <c r="P292" s="18"/>
      <c r="Q292" s="18"/>
      <c r="R292" s="18"/>
      <c r="S292" s="18"/>
      <c r="T292" s="18"/>
    </row>
    <row r="293" spans="1:20" s="5" customFormat="1" ht="16" x14ac:dyDescent="0.2">
      <c r="A293" s="17"/>
      <c r="B293" s="16"/>
      <c r="C293" s="7"/>
      <c r="D293" s="8"/>
      <c r="E293" s="9"/>
      <c r="F293" s="15"/>
      <c r="H293" s="18"/>
      <c r="I293" s="6"/>
      <c r="J293" s="12"/>
      <c r="K293" s="13"/>
      <c r="M293" s="18"/>
      <c r="N293" s="18"/>
      <c r="O293" s="18"/>
      <c r="P293" s="18"/>
      <c r="Q293" s="18"/>
      <c r="R293" s="18"/>
      <c r="S293" s="18"/>
      <c r="T293" s="18"/>
    </row>
    <row r="294" spans="1:20" s="5" customFormat="1" ht="16" x14ac:dyDescent="0.2">
      <c r="A294" s="17"/>
      <c r="B294" s="16"/>
      <c r="C294" s="7"/>
      <c r="D294" s="8"/>
      <c r="E294" s="9"/>
      <c r="F294" s="15"/>
      <c r="H294" s="18"/>
      <c r="I294" s="6"/>
      <c r="J294" s="12"/>
      <c r="K294" s="13"/>
      <c r="M294" s="18"/>
      <c r="N294" s="18"/>
      <c r="O294" s="18"/>
      <c r="P294" s="18"/>
      <c r="Q294" s="18"/>
      <c r="R294" s="18"/>
      <c r="S294" s="18"/>
      <c r="T294" s="18"/>
    </row>
    <row r="295" spans="1:20" s="5" customFormat="1" ht="16" x14ac:dyDescent="0.2">
      <c r="A295" s="17"/>
      <c r="B295" s="16"/>
      <c r="C295" s="7"/>
      <c r="D295" s="8"/>
      <c r="E295" s="9"/>
      <c r="F295" s="15"/>
      <c r="H295" s="18"/>
      <c r="I295" s="6"/>
      <c r="J295" s="12"/>
      <c r="K295" s="13"/>
      <c r="M295" s="18"/>
      <c r="N295" s="18"/>
      <c r="O295" s="18"/>
      <c r="P295" s="18"/>
      <c r="Q295" s="18"/>
      <c r="R295" s="18"/>
      <c r="S295" s="18"/>
      <c r="T295" s="18"/>
    </row>
    <row r="296" spans="1:20" s="5" customFormat="1" ht="16" x14ac:dyDescent="0.2">
      <c r="A296" s="17"/>
      <c r="B296" s="16"/>
      <c r="C296" s="7"/>
      <c r="D296" s="8"/>
      <c r="E296" s="9"/>
      <c r="F296" s="15"/>
      <c r="H296" s="18"/>
      <c r="I296" s="6"/>
      <c r="J296" s="12"/>
      <c r="K296" s="13"/>
      <c r="M296" s="18"/>
      <c r="N296" s="18"/>
      <c r="O296" s="18"/>
      <c r="P296" s="18"/>
      <c r="Q296" s="18"/>
      <c r="R296" s="18"/>
      <c r="S296" s="18"/>
      <c r="T296" s="18"/>
    </row>
    <row r="297" spans="1:20" s="5" customFormat="1" ht="16" x14ac:dyDescent="0.2">
      <c r="A297" s="17"/>
      <c r="B297" s="16"/>
      <c r="C297" s="7"/>
      <c r="D297" s="8"/>
      <c r="E297" s="9"/>
      <c r="F297" s="15"/>
      <c r="H297" s="18"/>
      <c r="I297" s="6"/>
      <c r="J297" s="12"/>
      <c r="K297" s="13"/>
      <c r="M297" s="18"/>
      <c r="N297" s="18"/>
      <c r="O297" s="18"/>
      <c r="P297" s="18"/>
      <c r="Q297" s="18"/>
      <c r="R297" s="18"/>
      <c r="S297" s="18"/>
      <c r="T297" s="18"/>
    </row>
    <row r="298" spans="1:20" s="5" customFormat="1" ht="16" x14ac:dyDescent="0.2">
      <c r="A298" s="17"/>
      <c r="B298" s="16"/>
      <c r="C298" s="7"/>
      <c r="D298" s="8"/>
      <c r="E298" s="9"/>
      <c r="F298" s="15"/>
      <c r="H298" s="18"/>
      <c r="I298" s="6"/>
      <c r="J298" s="12"/>
      <c r="K298" s="13"/>
      <c r="M298" s="18"/>
      <c r="N298" s="18"/>
      <c r="O298" s="18"/>
      <c r="P298" s="18"/>
      <c r="Q298" s="18"/>
      <c r="R298" s="18"/>
      <c r="S298" s="18"/>
      <c r="T298" s="18"/>
    </row>
    <row r="299" spans="1:20" s="5" customFormat="1" ht="16" x14ac:dyDescent="0.2">
      <c r="A299" s="17"/>
      <c r="B299" s="16"/>
      <c r="C299" s="7"/>
      <c r="D299" s="8"/>
      <c r="E299" s="9"/>
      <c r="F299" s="15"/>
      <c r="H299" s="18"/>
      <c r="I299" s="6"/>
      <c r="J299" s="12"/>
      <c r="K299" s="13"/>
      <c r="M299" s="18"/>
      <c r="N299" s="18"/>
      <c r="O299" s="18"/>
      <c r="P299" s="18"/>
      <c r="Q299" s="18"/>
      <c r="R299" s="18"/>
      <c r="S299" s="18"/>
      <c r="T299" s="18"/>
    </row>
    <row r="300" spans="1:20" s="5" customFormat="1" ht="16" x14ac:dyDescent="0.2">
      <c r="A300" s="17"/>
      <c r="B300" s="16"/>
      <c r="C300" s="7"/>
      <c r="D300" s="8"/>
      <c r="E300" s="9"/>
      <c r="F300" s="15"/>
      <c r="H300" s="18"/>
      <c r="I300" s="6"/>
      <c r="J300" s="12"/>
      <c r="K300" s="13"/>
      <c r="M300" s="18"/>
      <c r="N300" s="18"/>
      <c r="O300" s="18"/>
      <c r="P300" s="18"/>
      <c r="Q300" s="18"/>
      <c r="R300" s="18"/>
      <c r="S300" s="18"/>
      <c r="T300" s="18"/>
    </row>
    <row r="301" spans="1:20" s="5" customFormat="1" ht="16" x14ac:dyDescent="0.2">
      <c r="A301" s="17"/>
      <c r="B301" s="16"/>
      <c r="C301" s="7"/>
      <c r="D301" s="8"/>
      <c r="E301" s="9"/>
      <c r="F301" s="15"/>
      <c r="H301" s="18"/>
      <c r="I301" s="6"/>
      <c r="J301" s="12"/>
      <c r="K301" s="13"/>
      <c r="M301" s="18"/>
      <c r="N301" s="18"/>
      <c r="O301" s="18"/>
      <c r="P301" s="18"/>
      <c r="Q301" s="18"/>
      <c r="R301" s="18"/>
      <c r="S301" s="18"/>
      <c r="T301" s="18"/>
    </row>
    <row r="302" spans="1:20" s="5" customFormat="1" ht="16" x14ac:dyDescent="0.2">
      <c r="A302" s="17"/>
      <c r="B302" s="16"/>
      <c r="C302" s="7"/>
      <c r="D302" s="8"/>
      <c r="E302" s="9"/>
      <c r="F302" s="15"/>
      <c r="H302" s="18"/>
      <c r="I302" s="6"/>
      <c r="J302" s="12"/>
      <c r="K302" s="13"/>
      <c r="M302" s="18"/>
      <c r="N302" s="18"/>
      <c r="O302" s="18"/>
      <c r="P302" s="18"/>
      <c r="Q302" s="18"/>
      <c r="R302" s="18"/>
      <c r="S302" s="18"/>
      <c r="T302" s="18"/>
    </row>
    <row r="303" spans="1:20" s="5" customFormat="1" ht="16" x14ac:dyDescent="0.2">
      <c r="A303" s="17"/>
      <c r="B303" s="16"/>
      <c r="C303" s="7"/>
      <c r="D303" s="8"/>
      <c r="E303" s="9"/>
      <c r="F303" s="15"/>
      <c r="H303" s="18"/>
      <c r="I303" s="6"/>
      <c r="J303" s="12"/>
      <c r="K303" s="13"/>
      <c r="M303" s="18"/>
      <c r="N303" s="18"/>
      <c r="O303" s="18"/>
      <c r="P303" s="18"/>
      <c r="Q303" s="18"/>
      <c r="R303" s="18"/>
      <c r="S303" s="18"/>
      <c r="T303" s="18"/>
    </row>
    <row r="304" spans="1:20" s="5" customFormat="1" ht="16" x14ac:dyDescent="0.2">
      <c r="A304" s="17"/>
      <c r="B304" s="16"/>
      <c r="C304" s="7"/>
      <c r="D304" s="8"/>
      <c r="E304" s="9"/>
      <c r="F304" s="15"/>
      <c r="H304" s="18"/>
      <c r="I304" s="6"/>
      <c r="J304" s="12"/>
      <c r="K304" s="13"/>
      <c r="M304" s="18"/>
      <c r="N304" s="18"/>
      <c r="O304" s="18"/>
      <c r="P304" s="18"/>
      <c r="Q304" s="18"/>
      <c r="R304" s="18"/>
      <c r="S304" s="18"/>
      <c r="T304" s="18"/>
    </row>
    <row r="305" spans="1:20" s="5" customFormat="1" ht="16" x14ac:dyDescent="0.2">
      <c r="A305" s="17"/>
      <c r="B305" s="16"/>
      <c r="C305" s="7"/>
      <c r="D305" s="8"/>
      <c r="E305" s="9"/>
      <c r="F305" s="15"/>
      <c r="H305" s="18"/>
      <c r="I305" s="6"/>
      <c r="J305" s="12"/>
      <c r="K305" s="13"/>
      <c r="M305" s="18"/>
      <c r="N305" s="18"/>
      <c r="O305" s="18"/>
      <c r="P305" s="18"/>
      <c r="Q305" s="18"/>
      <c r="R305" s="18"/>
      <c r="S305" s="18"/>
      <c r="T305" s="18"/>
    </row>
    <row r="306" spans="1:20" s="5" customFormat="1" ht="16" x14ac:dyDescent="0.2">
      <c r="A306" s="17"/>
      <c r="B306" s="16"/>
      <c r="C306" s="7"/>
      <c r="D306" s="8"/>
      <c r="E306" s="9"/>
      <c r="F306" s="15"/>
      <c r="H306" s="18"/>
      <c r="I306" s="6"/>
      <c r="J306" s="12"/>
      <c r="K306" s="13"/>
      <c r="M306" s="18"/>
      <c r="N306" s="18"/>
      <c r="O306" s="18"/>
      <c r="P306" s="18"/>
      <c r="Q306" s="18"/>
      <c r="R306" s="18"/>
      <c r="S306" s="18"/>
      <c r="T306" s="18"/>
    </row>
    <row r="307" spans="1:20" s="5" customFormat="1" ht="16" x14ac:dyDescent="0.2">
      <c r="A307" s="17"/>
      <c r="B307" s="16"/>
      <c r="C307" s="7"/>
      <c r="D307" s="8"/>
      <c r="E307" s="9"/>
      <c r="F307" s="15"/>
      <c r="H307" s="18"/>
      <c r="I307" s="6"/>
      <c r="J307" s="12"/>
      <c r="K307" s="13"/>
      <c r="M307" s="18"/>
      <c r="N307" s="18"/>
      <c r="O307" s="18"/>
      <c r="P307" s="18"/>
      <c r="Q307" s="18"/>
      <c r="R307" s="18"/>
      <c r="S307" s="18"/>
      <c r="T307" s="18"/>
    </row>
    <row r="308" spans="1:20" s="5" customFormat="1" ht="16" x14ac:dyDescent="0.2">
      <c r="A308" s="17"/>
      <c r="B308" s="16"/>
      <c r="C308" s="7"/>
      <c r="D308" s="8"/>
      <c r="E308" s="9"/>
      <c r="F308" s="15"/>
      <c r="H308" s="18"/>
      <c r="I308" s="6"/>
      <c r="J308" s="12"/>
      <c r="K308" s="13"/>
      <c r="M308" s="18"/>
      <c r="N308" s="18"/>
      <c r="O308" s="18"/>
      <c r="P308" s="18"/>
      <c r="Q308" s="18"/>
      <c r="R308" s="18"/>
      <c r="S308" s="18"/>
      <c r="T308" s="18"/>
    </row>
    <row r="309" spans="1:20" s="5" customFormat="1" ht="16" x14ac:dyDescent="0.2">
      <c r="A309" s="17"/>
      <c r="B309" s="16"/>
      <c r="C309" s="7"/>
      <c r="D309" s="8"/>
      <c r="E309" s="9"/>
      <c r="F309" s="15"/>
      <c r="H309" s="18"/>
      <c r="I309" s="6"/>
      <c r="J309" s="12"/>
      <c r="K309" s="13"/>
      <c r="M309" s="18"/>
      <c r="N309" s="18"/>
      <c r="O309" s="18"/>
      <c r="P309" s="18"/>
      <c r="Q309" s="18"/>
      <c r="R309" s="18"/>
      <c r="S309" s="18"/>
      <c r="T309" s="18"/>
    </row>
    <row r="310" spans="1:20" s="5" customFormat="1" ht="16" x14ac:dyDescent="0.2">
      <c r="A310" s="17"/>
      <c r="B310" s="16"/>
      <c r="C310" s="7"/>
      <c r="D310" s="8"/>
      <c r="E310" s="9"/>
      <c r="F310" s="15"/>
      <c r="H310" s="18"/>
      <c r="I310" s="6"/>
      <c r="J310" s="12"/>
      <c r="K310" s="13"/>
      <c r="M310" s="18"/>
      <c r="N310" s="18"/>
      <c r="O310" s="18"/>
      <c r="P310" s="18"/>
      <c r="Q310" s="18"/>
      <c r="R310" s="18"/>
      <c r="S310" s="18"/>
      <c r="T310" s="18"/>
    </row>
    <row r="311" spans="1:20" s="5" customFormat="1" ht="16" x14ac:dyDescent="0.2">
      <c r="A311" s="17"/>
      <c r="B311" s="16"/>
      <c r="C311" s="7"/>
      <c r="D311" s="8"/>
      <c r="E311" s="9"/>
      <c r="F311" s="15"/>
      <c r="H311" s="18"/>
      <c r="I311" s="6"/>
      <c r="J311" s="12"/>
      <c r="K311" s="13"/>
      <c r="M311" s="18"/>
      <c r="N311" s="18"/>
      <c r="O311" s="18"/>
      <c r="P311" s="18"/>
      <c r="Q311" s="18"/>
      <c r="R311" s="18"/>
      <c r="S311" s="18"/>
      <c r="T311" s="18"/>
    </row>
    <row r="312" spans="1:20" s="5" customFormat="1" ht="16" x14ac:dyDescent="0.2">
      <c r="A312" s="17"/>
      <c r="B312" s="16"/>
      <c r="C312" s="7"/>
      <c r="D312" s="8"/>
      <c r="E312" s="9"/>
      <c r="F312" s="15"/>
      <c r="H312" s="18"/>
      <c r="I312" s="6"/>
      <c r="J312" s="12"/>
      <c r="K312" s="13"/>
      <c r="M312" s="18"/>
      <c r="N312" s="18"/>
      <c r="O312" s="18"/>
      <c r="P312" s="18"/>
      <c r="Q312" s="18"/>
      <c r="R312" s="18"/>
      <c r="S312" s="18"/>
      <c r="T312" s="18"/>
    </row>
    <row r="313" spans="1:20" s="5" customFormat="1" ht="16" x14ac:dyDescent="0.2">
      <c r="A313" s="17"/>
      <c r="B313" s="16"/>
      <c r="C313" s="7"/>
      <c r="D313" s="8"/>
      <c r="E313" s="9"/>
      <c r="F313" s="15"/>
      <c r="H313" s="18"/>
      <c r="I313" s="6"/>
      <c r="J313" s="12"/>
      <c r="K313" s="13"/>
      <c r="M313" s="18"/>
      <c r="N313" s="18"/>
      <c r="O313" s="18"/>
      <c r="P313" s="18"/>
      <c r="Q313" s="18"/>
      <c r="R313" s="18"/>
      <c r="S313" s="18"/>
      <c r="T313" s="18"/>
    </row>
    <row r="314" spans="1:20" s="5" customFormat="1" ht="16" x14ac:dyDescent="0.2">
      <c r="A314" s="17"/>
      <c r="B314" s="16"/>
      <c r="C314" s="7"/>
      <c r="D314" s="8"/>
      <c r="E314" s="9"/>
      <c r="F314" s="15"/>
      <c r="H314" s="18"/>
      <c r="I314" s="6"/>
      <c r="J314" s="12"/>
      <c r="K314" s="13"/>
      <c r="M314" s="18"/>
      <c r="N314" s="18"/>
      <c r="O314" s="18"/>
      <c r="P314" s="18"/>
      <c r="Q314" s="18"/>
      <c r="R314" s="18"/>
      <c r="S314" s="18"/>
      <c r="T314" s="18"/>
    </row>
    <row r="315" spans="1:20" s="5" customFormat="1" ht="16" x14ac:dyDescent="0.2">
      <c r="A315" s="17"/>
      <c r="B315" s="16"/>
      <c r="C315" s="7"/>
      <c r="D315" s="8"/>
      <c r="E315" s="9"/>
      <c r="F315" s="15"/>
      <c r="H315" s="18"/>
      <c r="I315" s="6"/>
      <c r="J315" s="12"/>
      <c r="K315" s="13"/>
      <c r="M315" s="18"/>
      <c r="N315" s="18"/>
      <c r="O315" s="18"/>
      <c r="P315" s="18"/>
      <c r="Q315" s="18"/>
      <c r="R315" s="18"/>
      <c r="S315" s="18"/>
      <c r="T315" s="18"/>
    </row>
    <row r="316" spans="1:20" s="5" customFormat="1" ht="16" x14ac:dyDescent="0.2">
      <c r="A316" s="17"/>
      <c r="B316" s="16"/>
      <c r="C316" s="7"/>
      <c r="D316" s="8"/>
      <c r="E316" s="9"/>
      <c r="F316" s="15"/>
      <c r="H316" s="18"/>
      <c r="I316" s="6"/>
      <c r="J316" s="12"/>
      <c r="K316" s="13"/>
      <c r="M316" s="18"/>
      <c r="N316" s="18"/>
      <c r="O316" s="18"/>
      <c r="P316" s="18"/>
      <c r="Q316" s="18"/>
      <c r="R316" s="18"/>
      <c r="S316" s="18"/>
      <c r="T316" s="18"/>
    </row>
    <row r="317" spans="1:20" s="5" customFormat="1" ht="16" x14ac:dyDescent="0.2">
      <c r="A317" s="17"/>
      <c r="B317" s="16"/>
      <c r="C317" s="7"/>
      <c r="D317" s="8"/>
      <c r="E317" s="9"/>
      <c r="F317" s="15"/>
      <c r="H317" s="18"/>
      <c r="I317" s="6"/>
      <c r="J317" s="12"/>
      <c r="K317" s="13"/>
      <c r="M317" s="18"/>
      <c r="N317" s="18"/>
      <c r="O317" s="18"/>
      <c r="P317" s="18"/>
      <c r="Q317" s="18"/>
      <c r="R317" s="18"/>
      <c r="S317" s="18"/>
      <c r="T317" s="18"/>
    </row>
    <row r="318" spans="1:20" s="5" customFormat="1" ht="16" x14ac:dyDescent="0.2">
      <c r="A318" s="17"/>
      <c r="B318" s="16"/>
      <c r="C318" s="7"/>
      <c r="D318" s="8"/>
      <c r="E318" s="9"/>
      <c r="F318" s="15"/>
      <c r="H318" s="18"/>
      <c r="I318" s="6"/>
      <c r="J318" s="12"/>
      <c r="K318" s="13"/>
      <c r="M318" s="18"/>
      <c r="N318" s="18"/>
      <c r="O318" s="18"/>
      <c r="P318" s="18"/>
      <c r="Q318" s="18"/>
      <c r="R318" s="18"/>
      <c r="S318" s="18"/>
      <c r="T318" s="18"/>
    </row>
    <row r="319" spans="1:20" s="5" customFormat="1" ht="16" x14ac:dyDescent="0.2">
      <c r="A319" s="17"/>
      <c r="B319" s="16"/>
      <c r="C319" s="7"/>
      <c r="D319" s="8"/>
      <c r="E319" s="9"/>
      <c r="F319" s="15"/>
      <c r="H319" s="18"/>
      <c r="I319" s="6"/>
      <c r="J319" s="12"/>
      <c r="K319" s="13"/>
      <c r="M319" s="18"/>
      <c r="N319" s="18"/>
      <c r="O319" s="18"/>
      <c r="P319" s="18"/>
      <c r="Q319" s="18"/>
      <c r="R319" s="18"/>
      <c r="S319" s="18"/>
      <c r="T319" s="18"/>
    </row>
    <row r="320" spans="1:20" s="5" customFormat="1" ht="16" x14ac:dyDescent="0.2">
      <c r="A320" s="17"/>
      <c r="B320" s="16"/>
      <c r="C320" s="7"/>
      <c r="D320" s="8"/>
      <c r="E320" s="9"/>
      <c r="F320" s="15"/>
      <c r="H320" s="18"/>
      <c r="I320" s="6"/>
      <c r="J320" s="12"/>
      <c r="K320" s="13"/>
      <c r="M320" s="18"/>
      <c r="N320" s="18"/>
      <c r="O320" s="18"/>
      <c r="P320" s="18"/>
      <c r="Q320" s="18"/>
      <c r="R320" s="18"/>
      <c r="S320" s="18"/>
      <c r="T320" s="18"/>
    </row>
    <row r="321" spans="1:20" s="5" customFormat="1" ht="16" x14ac:dyDescent="0.2">
      <c r="A321" s="17"/>
      <c r="B321" s="16"/>
      <c r="C321" s="7"/>
      <c r="D321" s="8"/>
      <c r="E321" s="9"/>
      <c r="F321" s="15"/>
      <c r="H321" s="18"/>
      <c r="I321" s="6"/>
      <c r="J321" s="12"/>
      <c r="K321" s="13"/>
      <c r="M321" s="18"/>
      <c r="N321" s="18"/>
      <c r="O321" s="18"/>
      <c r="P321" s="18"/>
      <c r="Q321" s="18"/>
      <c r="R321" s="18"/>
      <c r="S321" s="18"/>
      <c r="T321" s="18"/>
    </row>
    <row r="322" spans="1:20" s="5" customFormat="1" ht="16" x14ac:dyDescent="0.2">
      <c r="A322" s="17"/>
      <c r="B322" s="16"/>
      <c r="C322" s="7"/>
      <c r="D322" s="8"/>
      <c r="E322" s="9"/>
      <c r="F322" s="15"/>
      <c r="H322" s="18"/>
      <c r="I322" s="6"/>
      <c r="J322" s="12"/>
      <c r="K322" s="13"/>
      <c r="M322" s="18"/>
      <c r="N322" s="18"/>
      <c r="O322" s="18"/>
      <c r="P322" s="18"/>
      <c r="Q322" s="18"/>
      <c r="R322" s="18"/>
      <c r="S322" s="18"/>
      <c r="T322" s="18"/>
    </row>
    <row r="323" spans="1:20" s="5" customFormat="1" ht="16" x14ac:dyDescent="0.2">
      <c r="A323" s="17"/>
      <c r="B323" s="16"/>
      <c r="C323" s="7"/>
      <c r="D323" s="8"/>
      <c r="E323" s="9"/>
      <c r="F323" s="15"/>
      <c r="H323" s="18"/>
      <c r="I323" s="6"/>
      <c r="J323" s="12"/>
      <c r="K323" s="13"/>
      <c r="M323" s="18"/>
      <c r="N323" s="18"/>
      <c r="O323" s="18"/>
      <c r="P323" s="18"/>
      <c r="Q323" s="18"/>
      <c r="R323" s="18"/>
      <c r="S323" s="18"/>
      <c r="T323" s="18"/>
    </row>
    <row r="324" spans="1:20" s="5" customFormat="1" ht="16" x14ac:dyDescent="0.2">
      <c r="A324" s="17"/>
      <c r="B324" s="16"/>
      <c r="C324" s="7"/>
      <c r="D324" s="8"/>
      <c r="E324" s="9"/>
      <c r="F324" s="15"/>
      <c r="H324" s="18"/>
      <c r="I324" s="6"/>
      <c r="J324" s="12"/>
      <c r="K324" s="13"/>
      <c r="M324" s="18"/>
      <c r="N324" s="18"/>
      <c r="O324" s="18"/>
      <c r="P324" s="18"/>
      <c r="Q324" s="18"/>
      <c r="R324" s="18"/>
      <c r="S324" s="18"/>
      <c r="T324" s="18"/>
    </row>
    <row r="325" spans="1:20" s="5" customFormat="1" ht="16" x14ac:dyDescent="0.2">
      <c r="A325" s="17"/>
      <c r="B325" s="16"/>
      <c r="C325" s="7"/>
      <c r="D325" s="8"/>
      <c r="E325" s="9"/>
      <c r="F325" s="15"/>
      <c r="H325" s="18"/>
      <c r="I325" s="6"/>
      <c r="J325" s="12"/>
      <c r="K325" s="13"/>
      <c r="M325" s="18"/>
      <c r="N325" s="18"/>
      <c r="O325" s="18"/>
      <c r="P325" s="18"/>
      <c r="Q325" s="18"/>
      <c r="R325" s="18"/>
      <c r="S325" s="18"/>
      <c r="T325" s="18"/>
    </row>
    <row r="326" spans="1:20" s="5" customFormat="1" ht="16" x14ac:dyDescent="0.2">
      <c r="A326" s="17"/>
      <c r="B326" s="16"/>
      <c r="C326" s="7"/>
      <c r="D326" s="8"/>
      <c r="E326" s="9"/>
      <c r="F326" s="15"/>
      <c r="H326" s="18"/>
      <c r="I326" s="6"/>
      <c r="J326" s="12"/>
      <c r="K326" s="13"/>
      <c r="M326" s="18"/>
      <c r="N326" s="18"/>
      <c r="O326" s="18"/>
      <c r="P326" s="18"/>
      <c r="Q326" s="18"/>
      <c r="R326" s="18"/>
      <c r="S326" s="18"/>
      <c r="T326" s="18"/>
    </row>
    <row r="327" spans="1:20" s="5" customFormat="1" ht="16" x14ac:dyDescent="0.2">
      <c r="A327" s="17"/>
      <c r="B327" s="16"/>
      <c r="C327" s="7"/>
      <c r="D327" s="8"/>
      <c r="E327" s="9"/>
      <c r="F327" s="15"/>
      <c r="H327" s="18"/>
      <c r="I327" s="6"/>
      <c r="J327" s="12"/>
      <c r="K327" s="13"/>
      <c r="M327" s="18"/>
      <c r="N327" s="18"/>
      <c r="O327" s="18"/>
      <c r="P327" s="18"/>
      <c r="Q327" s="18"/>
      <c r="R327" s="18"/>
      <c r="S327" s="18"/>
      <c r="T327" s="18"/>
    </row>
    <row r="328" spans="1:20" s="5" customFormat="1" ht="16" x14ac:dyDescent="0.2">
      <c r="A328" s="17"/>
      <c r="B328" s="16"/>
      <c r="C328" s="7"/>
      <c r="D328" s="8"/>
      <c r="E328" s="9"/>
      <c r="F328" s="15"/>
      <c r="H328" s="18"/>
      <c r="I328" s="6"/>
      <c r="J328" s="12"/>
      <c r="K328" s="13"/>
      <c r="M328" s="18"/>
      <c r="N328" s="18"/>
      <c r="O328" s="18"/>
      <c r="P328" s="18"/>
      <c r="Q328" s="18"/>
      <c r="R328" s="18"/>
      <c r="S328" s="18"/>
      <c r="T328" s="18"/>
    </row>
    <row r="329" spans="1:20" s="5" customFormat="1" ht="16" x14ac:dyDescent="0.2">
      <c r="A329" s="17"/>
      <c r="B329" s="16"/>
      <c r="C329" s="7"/>
      <c r="D329" s="8"/>
      <c r="E329" s="9"/>
      <c r="F329" s="15"/>
      <c r="H329" s="18"/>
      <c r="I329" s="6"/>
      <c r="J329" s="12"/>
      <c r="K329" s="13"/>
      <c r="M329" s="18"/>
      <c r="N329" s="18"/>
      <c r="O329" s="18"/>
      <c r="P329" s="18"/>
      <c r="Q329" s="18"/>
      <c r="R329" s="18"/>
      <c r="S329" s="18"/>
      <c r="T329" s="18"/>
    </row>
    <row r="330" spans="1:20" s="5" customFormat="1" ht="16" x14ac:dyDescent="0.2">
      <c r="A330" s="17"/>
      <c r="B330" s="16"/>
      <c r="C330" s="7"/>
      <c r="D330" s="8"/>
      <c r="E330" s="9"/>
      <c r="F330" s="15"/>
      <c r="H330" s="18"/>
      <c r="I330" s="6"/>
      <c r="J330" s="12"/>
      <c r="K330" s="13"/>
      <c r="M330" s="18"/>
      <c r="N330" s="18"/>
      <c r="O330" s="18"/>
      <c r="P330" s="18"/>
      <c r="Q330" s="18"/>
      <c r="R330" s="18"/>
      <c r="S330" s="18"/>
      <c r="T330" s="18"/>
    </row>
    <row r="331" spans="1:20" s="5" customFormat="1" ht="16" x14ac:dyDescent="0.2">
      <c r="A331" s="17"/>
      <c r="B331" s="16"/>
      <c r="C331" s="7"/>
      <c r="D331" s="8"/>
      <c r="E331" s="9"/>
      <c r="F331" s="15"/>
      <c r="H331" s="18"/>
      <c r="I331" s="6"/>
      <c r="J331" s="12"/>
      <c r="K331" s="13"/>
      <c r="M331" s="18"/>
      <c r="N331" s="18"/>
      <c r="O331" s="18"/>
      <c r="P331" s="18"/>
      <c r="Q331" s="18"/>
      <c r="R331" s="18"/>
      <c r="S331" s="18"/>
      <c r="T331" s="18"/>
    </row>
    <row r="332" spans="1:20" s="5" customFormat="1" ht="16" x14ac:dyDescent="0.2">
      <c r="A332" s="17"/>
      <c r="B332" s="16"/>
      <c r="C332" s="7"/>
      <c r="D332" s="8"/>
      <c r="E332" s="9"/>
      <c r="F332" s="15"/>
      <c r="H332" s="18"/>
      <c r="I332" s="6"/>
      <c r="J332" s="12"/>
      <c r="K332" s="13"/>
      <c r="M332" s="18"/>
      <c r="N332" s="18"/>
      <c r="O332" s="18"/>
      <c r="P332" s="18"/>
      <c r="Q332" s="18"/>
      <c r="R332" s="18"/>
      <c r="S332" s="18"/>
      <c r="T332" s="18"/>
    </row>
    <row r="333" spans="1:20" s="5" customFormat="1" ht="16" x14ac:dyDescent="0.2">
      <c r="A333" s="17"/>
      <c r="B333" s="16"/>
      <c r="C333" s="7"/>
      <c r="D333" s="8"/>
      <c r="E333" s="9"/>
      <c r="F333" s="15"/>
      <c r="H333" s="18"/>
      <c r="I333" s="6"/>
      <c r="J333" s="12"/>
      <c r="K333" s="13"/>
      <c r="M333" s="18"/>
      <c r="N333" s="18"/>
      <c r="O333" s="18"/>
      <c r="P333" s="18"/>
      <c r="Q333" s="18"/>
      <c r="R333" s="18"/>
      <c r="S333" s="18"/>
      <c r="T333" s="18"/>
    </row>
    <row r="334" spans="1:20" s="5" customFormat="1" ht="16" x14ac:dyDescent="0.2">
      <c r="A334" s="17"/>
      <c r="B334" s="16"/>
      <c r="C334" s="7"/>
      <c r="D334" s="8"/>
      <c r="E334" s="9"/>
      <c r="F334" s="15"/>
      <c r="H334" s="18"/>
      <c r="I334" s="6"/>
      <c r="J334" s="12"/>
      <c r="K334" s="13"/>
      <c r="M334" s="18"/>
      <c r="N334" s="18"/>
      <c r="O334" s="18"/>
      <c r="P334" s="18"/>
      <c r="Q334" s="18"/>
      <c r="R334" s="18"/>
      <c r="S334" s="18"/>
      <c r="T334" s="18"/>
    </row>
    <row r="335" spans="1:20" s="5" customFormat="1" ht="16" x14ac:dyDescent="0.2">
      <c r="A335" s="17"/>
      <c r="B335" s="16"/>
      <c r="C335" s="7"/>
      <c r="D335" s="8"/>
      <c r="E335" s="9"/>
      <c r="F335" s="15"/>
      <c r="H335" s="18"/>
      <c r="I335" s="6"/>
      <c r="J335" s="12"/>
      <c r="K335" s="13"/>
      <c r="M335" s="18"/>
      <c r="N335" s="18"/>
      <c r="O335" s="18"/>
      <c r="P335" s="18"/>
      <c r="Q335" s="18"/>
      <c r="R335" s="18"/>
      <c r="S335" s="18"/>
      <c r="T335" s="18"/>
    </row>
    <row r="336" spans="1:20" s="5" customFormat="1" ht="16" x14ac:dyDescent="0.2">
      <c r="A336" s="17"/>
      <c r="B336" s="16"/>
      <c r="C336" s="7"/>
      <c r="D336" s="8"/>
      <c r="E336" s="9"/>
      <c r="F336" s="15"/>
      <c r="H336" s="18"/>
      <c r="I336" s="6"/>
      <c r="J336" s="12"/>
      <c r="K336" s="13"/>
      <c r="M336" s="18"/>
      <c r="N336" s="18"/>
      <c r="O336" s="18"/>
      <c r="P336" s="18"/>
      <c r="Q336" s="18"/>
      <c r="R336" s="18"/>
      <c r="S336" s="18"/>
      <c r="T336" s="18"/>
    </row>
    <row r="337" spans="1:20" s="5" customFormat="1" ht="16" x14ac:dyDescent="0.2">
      <c r="A337" s="17"/>
      <c r="B337" s="16"/>
      <c r="C337" s="7"/>
      <c r="D337" s="8"/>
      <c r="E337" s="9"/>
      <c r="F337" s="15"/>
      <c r="H337" s="18"/>
      <c r="I337" s="6"/>
      <c r="J337" s="12"/>
      <c r="K337" s="13"/>
      <c r="M337" s="18"/>
      <c r="N337" s="18"/>
      <c r="O337" s="18"/>
      <c r="P337" s="18"/>
      <c r="Q337" s="18"/>
      <c r="R337" s="18"/>
      <c r="S337" s="18"/>
      <c r="T337" s="18"/>
    </row>
    <row r="338" spans="1:20" s="5" customFormat="1" ht="16" x14ac:dyDescent="0.2">
      <c r="A338" s="17"/>
      <c r="B338" s="16"/>
      <c r="C338" s="7"/>
      <c r="D338" s="8"/>
      <c r="E338" s="9"/>
      <c r="F338" s="15"/>
      <c r="H338" s="18"/>
      <c r="I338" s="6"/>
      <c r="J338" s="12"/>
      <c r="K338" s="13"/>
      <c r="M338" s="18"/>
      <c r="N338" s="18"/>
      <c r="O338" s="18"/>
      <c r="P338" s="18"/>
      <c r="Q338" s="18"/>
      <c r="R338" s="18"/>
      <c r="S338" s="18"/>
      <c r="T338" s="18"/>
    </row>
    <row r="339" spans="1:20" s="5" customFormat="1" ht="16" x14ac:dyDescent="0.2">
      <c r="A339" s="17"/>
      <c r="B339" s="16"/>
      <c r="C339" s="7"/>
      <c r="D339" s="8"/>
      <c r="E339" s="9"/>
      <c r="F339" s="15"/>
      <c r="H339" s="18"/>
      <c r="I339" s="6"/>
      <c r="J339" s="12"/>
      <c r="K339" s="13"/>
      <c r="M339" s="18"/>
      <c r="N339" s="18"/>
      <c r="O339" s="18"/>
      <c r="P339" s="18"/>
      <c r="Q339" s="18"/>
      <c r="R339" s="18"/>
      <c r="S339" s="18"/>
      <c r="T339" s="18"/>
    </row>
    <row r="340" spans="1:20" s="5" customFormat="1" ht="16" x14ac:dyDescent="0.2">
      <c r="A340" s="17"/>
      <c r="B340" s="16"/>
      <c r="C340" s="7"/>
      <c r="D340" s="8"/>
      <c r="E340" s="9"/>
      <c r="F340" s="15"/>
      <c r="H340" s="18"/>
      <c r="I340" s="6"/>
      <c r="J340" s="12"/>
      <c r="K340" s="13"/>
      <c r="M340" s="18"/>
      <c r="N340" s="18"/>
      <c r="O340" s="18"/>
      <c r="P340" s="18"/>
      <c r="Q340" s="18"/>
      <c r="R340" s="18"/>
      <c r="S340" s="18"/>
      <c r="T340" s="18"/>
    </row>
    <row r="341" spans="1:20" s="5" customFormat="1" ht="16" x14ac:dyDescent="0.2">
      <c r="A341" s="17"/>
      <c r="B341" s="16"/>
      <c r="C341" s="7"/>
      <c r="D341" s="8"/>
      <c r="E341" s="9"/>
      <c r="F341" s="15"/>
      <c r="H341" s="18"/>
      <c r="I341" s="6"/>
      <c r="J341" s="12"/>
      <c r="K341" s="13"/>
      <c r="M341" s="18"/>
      <c r="N341" s="18"/>
      <c r="O341" s="18"/>
      <c r="P341" s="18"/>
      <c r="Q341" s="18"/>
      <c r="R341" s="18"/>
      <c r="S341" s="18"/>
      <c r="T341" s="18"/>
    </row>
    <row r="342" spans="1:20" s="5" customFormat="1" ht="16" x14ac:dyDescent="0.2">
      <c r="A342" s="17"/>
      <c r="B342" s="16"/>
      <c r="C342" s="7"/>
      <c r="D342" s="8"/>
      <c r="E342" s="9"/>
      <c r="F342" s="15"/>
      <c r="H342" s="18"/>
      <c r="I342" s="6"/>
      <c r="J342" s="12"/>
      <c r="K342" s="13"/>
      <c r="M342" s="18"/>
      <c r="N342" s="18"/>
      <c r="O342" s="18"/>
      <c r="P342" s="18"/>
      <c r="Q342" s="18"/>
      <c r="R342" s="18"/>
      <c r="S342" s="18"/>
      <c r="T342" s="18"/>
    </row>
    <row r="343" spans="1:20" s="5" customFormat="1" ht="16" x14ac:dyDescent="0.2">
      <c r="A343" s="17"/>
      <c r="B343" s="16"/>
      <c r="C343" s="7"/>
      <c r="D343" s="8"/>
      <c r="E343" s="9"/>
      <c r="F343" s="15"/>
      <c r="H343" s="18"/>
      <c r="I343" s="6"/>
      <c r="J343" s="12"/>
      <c r="K343" s="13"/>
      <c r="M343" s="18"/>
      <c r="N343" s="18"/>
      <c r="O343" s="18"/>
      <c r="P343" s="18"/>
      <c r="Q343" s="18"/>
      <c r="R343" s="18"/>
      <c r="S343" s="18"/>
      <c r="T343" s="18"/>
    </row>
    <row r="344" spans="1:20" s="5" customFormat="1" ht="16" x14ac:dyDescent="0.2">
      <c r="A344" s="17"/>
      <c r="B344" s="16"/>
      <c r="C344" s="7"/>
      <c r="D344" s="8"/>
      <c r="E344" s="9"/>
      <c r="F344" s="15"/>
      <c r="H344" s="18"/>
      <c r="I344" s="6"/>
      <c r="J344" s="12"/>
      <c r="K344" s="13"/>
      <c r="M344" s="18"/>
      <c r="N344" s="18"/>
      <c r="O344" s="18"/>
      <c r="P344" s="18"/>
      <c r="Q344" s="18"/>
      <c r="R344" s="18"/>
      <c r="S344" s="18"/>
      <c r="T344" s="18"/>
    </row>
    <row r="345" spans="1:20" s="5" customFormat="1" ht="16" x14ac:dyDescent="0.2">
      <c r="A345" s="17"/>
      <c r="B345" s="16"/>
      <c r="C345" s="7"/>
      <c r="D345" s="8"/>
      <c r="E345" s="9"/>
      <c r="F345" s="15"/>
      <c r="H345" s="18"/>
      <c r="I345" s="6"/>
      <c r="J345" s="12"/>
      <c r="K345" s="13"/>
      <c r="M345" s="18"/>
      <c r="N345" s="18"/>
      <c r="O345" s="18"/>
      <c r="P345" s="18"/>
      <c r="Q345" s="18"/>
      <c r="R345" s="18"/>
      <c r="S345" s="18"/>
      <c r="T345" s="18"/>
    </row>
    <row r="346" spans="1:20" s="5" customFormat="1" ht="16" x14ac:dyDescent="0.2">
      <c r="A346" s="17"/>
      <c r="B346" s="16"/>
      <c r="C346" s="7"/>
      <c r="D346" s="8"/>
      <c r="E346" s="9"/>
      <c r="F346" s="15"/>
      <c r="H346" s="18"/>
      <c r="I346" s="6"/>
      <c r="J346" s="12"/>
      <c r="K346" s="13"/>
      <c r="M346" s="18"/>
      <c r="N346" s="18"/>
      <c r="O346" s="18"/>
      <c r="P346" s="18"/>
      <c r="Q346" s="18"/>
      <c r="R346" s="18"/>
      <c r="S346" s="18"/>
      <c r="T346" s="18"/>
    </row>
    <row r="347" spans="1:20" s="5" customFormat="1" ht="16" x14ac:dyDescent="0.2">
      <c r="A347" s="17"/>
      <c r="B347" s="16"/>
      <c r="C347" s="7"/>
      <c r="D347" s="8"/>
      <c r="E347" s="9"/>
      <c r="F347" s="15"/>
      <c r="H347" s="18"/>
      <c r="I347" s="6"/>
      <c r="J347" s="12"/>
      <c r="K347" s="13"/>
      <c r="M347" s="18"/>
      <c r="N347" s="18"/>
      <c r="O347" s="18"/>
      <c r="P347" s="18"/>
      <c r="Q347" s="18"/>
      <c r="R347" s="18"/>
      <c r="S347" s="18"/>
      <c r="T347" s="18"/>
    </row>
    <row r="348" spans="1:20" s="5" customFormat="1" ht="16" x14ac:dyDescent="0.2">
      <c r="A348" s="17"/>
      <c r="B348" s="16"/>
      <c r="C348" s="7"/>
      <c r="D348" s="8"/>
      <c r="E348" s="9"/>
      <c r="F348" s="15"/>
      <c r="H348" s="18"/>
      <c r="I348" s="6"/>
      <c r="J348" s="12"/>
      <c r="K348" s="13"/>
      <c r="M348" s="18"/>
      <c r="N348" s="18"/>
      <c r="O348" s="18"/>
      <c r="P348" s="18"/>
      <c r="Q348" s="18"/>
      <c r="R348" s="18"/>
      <c r="S348" s="18"/>
      <c r="T348" s="18"/>
    </row>
    <row r="349" spans="1:20" s="5" customFormat="1" ht="16" x14ac:dyDescent="0.2">
      <c r="A349" s="17"/>
      <c r="B349" s="16"/>
      <c r="C349" s="7"/>
      <c r="D349" s="8"/>
      <c r="E349" s="9"/>
      <c r="F349" s="15"/>
      <c r="H349" s="18"/>
      <c r="I349" s="6"/>
      <c r="J349" s="12"/>
      <c r="K349" s="13"/>
      <c r="M349" s="18"/>
      <c r="N349" s="18"/>
      <c r="O349" s="18"/>
      <c r="P349" s="18"/>
      <c r="Q349" s="18"/>
      <c r="R349" s="18"/>
      <c r="S349" s="18"/>
      <c r="T349" s="18"/>
    </row>
    <row r="350" spans="1:20" s="5" customFormat="1" ht="16" x14ac:dyDescent="0.2">
      <c r="A350" s="17"/>
      <c r="B350" s="16"/>
      <c r="C350" s="7"/>
      <c r="D350" s="8"/>
      <c r="E350" s="9"/>
      <c r="F350" s="15"/>
      <c r="H350" s="18"/>
      <c r="I350" s="6"/>
      <c r="J350" s="12"/>
      <c r="K350" s="13"/>
      <c r="M350" s="18"/>
      <c r="N350" s="18"/>
      <c r="O350" s="18"/>
      <c r="P350" s="18"/>
      <c r="Q350" s="18"/>
      <c r="R350" s="18"/>
      <c r="S350" s="18"/>
      <c r="T350" s="18"/>
    </row>
    <row r="351" spans="1:20" s="5" customFormat="1" ht="16" x14ac:dyDescent="0.2">
      <c r="A351" s="17"/>
      <c r="B351" s="16"/>
      <c r="C351" s="7"/>
      <c r="D351" s="8"/>
      <c r="E351" s="9"/>
      <c r="F351" s="15"/>
      <c r="H351" s="18"/>
      <c r="I351" s="6"/>
      <c r="J351" s="12"/>
      <c r="K351" s="13"/>
      <c r="M351" s="18"/>
      <c r="N351" s="18"/>
      <c r="O351" s="18"/>
      <c r="P351" s="18"/>
      <c r="Q351" s="18"/>
      <c r="R351" s="18"/>
      <c r="S351" s="18"/>
      <c r="T351" s="18"/>
    </row>
    <row r="352" spans="1:20" s="5" customFormat="1" ht="16" x14ac:dyDescent="0.2">
      <c r="A352" s="17"/>
      <c r="B352" s="16"/>
      <c r="C352" s="7"/>
      <c r="D352" s="8"/>
      <c r="E352" s="9"/>
      <c r="F352" s="15"/>
      <c r="H352" s="18"/>
      <c r="I352" s="6"/>
      <c r="J352" s="12"/>
      <c r="K352" s="13"/>
      <c r="M352" s="18"/>
      <c r="N352" s="18"/>
      <c r="O352" s="18"/>
      <c r="P352" s="18"/>
      <c r="Q352" s="18"/>
      <c r="R352" s="18"/>
      <c r="S352" s="18"/>
      <c r="T352" s="18"/>
    </row>
    <row r="353" spans="1:20" s="5" customFormat="1" ht="16" x14ac:dyDescent="0.2">
      <c r="A353" s="17"/>
      <c r="B353" s="16"/>
      <c r="C353" s="7"/>
      <c r="D353" s="8"/>
      <c r="E353" s="9"/>
      <c r="F353" s="15"/>
      <c r="H353" s="18"/>
      <c r="I353" s="6"/>
      <c r="J353" s="12"/>
      <c r="K353" s="13"/>
      <c r="M353" s="18"/>
      <c r="N353" s="18"/>
      <c r="O353" s="18"/>
      <c r="P353" s="18"/>
      <c r="Q353" s="18"/>
      <c r="R353" s="18"/>
      <c r="S353" s="18"/>
      <c r="T353" s="18"/>
    </row>
    <row r="354" spans="1:20" s="5" customFormat="1" ht="16" x14ac:dyDescent="0.2">
      <c r="A354" s="17"/>
      <c r="B354" s="16"/>
      <c r="C354" s="7"/>
      <c r="D354" s="8"/>
      <c r="E354" s="9"/>
      <c r="F354" s="15"/>
      <c r="H354" s="18"/>
      <c r="I354" s="6"/>
      <c r="J354" s="12"/>
      <c r="K354" s="13"/>
      <c r="M354" s="18"/>
      <c r="N354" s="18"/>
      <c r="O354" s="18"/>
      <c r="P354" s="18"/>
      <c r="Q354" s="18"/>
      <c r="R354" s="18"/>
      <c r="S354" s="18"/>
      <c r="T354" s="18"/>
    </row>
    <row r="355" spans="1:20" s="5" customFormat="1" ht="16" x14ac:dyDescent="0.2">
      <c r="A355" s="17"/>
      <c r="B355" s="16"/>
      <c r="C355" s="7"/>
      <c r="D355" s="8"/>
      <c r="E355" s="9"/>
      <c r="F355" s="15"/>
      <c r="H355" s="18"/>
      <c r="I355" s="6"/>
      <c r="J355" s="12"/>
      <c r="K355" s="13"/>
      <c r="M355" s="18"/>
      <c r="N355" s="18"/>
      <c r="O355" s="18"/>
      <c r="P355" s="18"/>
      <c r="Q355" s="18"/>
      <c r="R355" s="18"/>
      <c r="S355" s="18"/>
      <c r="T355" s="18"/>
    </row>
    <row r="356" spans="1:20" s="5" customFormat="1" ht="16" x14ac:dyDescent="0.2">
      <c r="A356" s="17"/>
      <c r="B356" s="16"/>
      <c r="C356" s="7"/>
      <c r="D356" s="8"/>
      <c r="E356" s="9"/>
      <c r="F356" s="15"/>
      <c r="H356" s="18"/>
      <c r="I356" s="6"/>
      <c r="J356" s="12"/>
      <c r="K356" s="13"/>
      <c r="M356" s="18"/>
      <c r="N356" s="18"/>
      <c r="O356" s="18"/>
      <c r="P356" s="18"/>
      <c r="Q356" s="18"/>
      <c r="R356" s="18"/>
      <c r="S356" s="18"/>
      <c r="T356" s="18"/>
    </row>
    <row r="357" spans="1:20" s="5" customFormat="1" ht="16" x14ac:dyDescent="0.2">
      <c r="A357" s="17"/>
      <c r="B357" s="16"/>
      <c r="C357" s="7"/>
      <c r="D357" s="8"/>
      <c r="E357" s="9"/>
      <c r="F357" s="15"/>
      <c r="H357" s="18"/>
      <c r="I357" s="6"/>
      <c r="J357" s="12"/>
      <c r="K357" s="13"/>
      <c r="M357" s="18"/>
      <c r="N357" s="18"/>
      <c r="O357" s="18"/>
      <c r="P357" s="18"/>
      <c r="Q357" s="18"/>
      <c r="R357" s="18"/>
      <c r="S357" s="18"/>
      <c r="T357" s="18"/>
    </row>
    <row r="358" spans="1:20" s="5" customFormat="1" ht="16" x14ac:dyDescent="0.2">
      <c r="A358" s="17"/>
      <c r="B358" s="16"/>
      <c r="C358" s="7"/>
      <c r="D358" s="8"/>
      <c r="E358" s="9"/>
      <c r="F358" s="15"/>
      <c r="H358" s="18"/>
      <c r="I358" s="6"/>
      <c r="J358" s="12"/>
      <c r="K358" s="13"/>
      <c r="M358" s="18"/>
      <c r="N358" s="18"/>
      <c r="O358" s="18"/>
      <c r="P358" s="18"/>
      <c r="Q358" s="18"/>
      <c r="R358" s="18"/>
      <c r="S358" s="18"/>
      <c r="T358" s="18"/>
    </row>
    <row r="359" spans="1:20" s="5" customFormat="1" ht="16" x14ac:dyDescent="0.2">
      <c r="A359" s="17"/>
      <c r="B359" s="16"/>
      <c r="C359" s="7"/>
      <c r="D359" s="8"/>
      <c r="E359" s="9"/>
      <c r="F359" s="15"/>
      <c r="H359" s="18"/>
      <c r="I359" s="6"/>
      <c r="J359" s="12"/>
      <c r="K359" s="13"/>
      <c r="M359" s="18"/>
      <c r="N359" s="18"/>
      <c r="O359" s="18"/>
      <c r="P359" s="18"/>
      <c r="Q359" s="18"/>
      <c r="R359" s="18"/>
      <c r="S359" s="18"/>
      <c r="T359" s="18"/>
    </row>
    <row r="360" spans="1:20" s="5" customFormat="1" ht="16" x14ac:dyDescent="0.2">
      <c r="A360" s="17"/>
      <c r="B360" s="16"/>
      <c r="C360" s="7"/>
      <c r="D360" s="8"/>
      <c r="E360" s="9"/>
      <c r="F360" s="15"/>
      <c r="H360" s="18"/>
      <c r="I360" s="6"/>
      <c r="J360" s="12"/>
      <c r="K360" s="13"/>
      <c r="M360" s="18"/>
      <c r="N360" s="18"/>
      <c r="O360" s="18"/>
      <c r="P360" s="18"/>
      <c r="Q360" s="18"/>
      <c r="R360" s="18"/>
      <c r="S360" s="18"/>
      <c r="T360" s="18"/>
    </row>
    <row r="361" spans="1:20" s="5" customFormat="1" ht="16" x14ac:dyDescent="0.2">
      <c r="A361" s="17"/>
      <c r="B361" s="16"/>
      <c r="C361" s="7"/>
      <c r="D361" s="8"/>
      <c r="E361" s="9"/>
      <c r="F361" s="15"/>
      <c r="H361" s="18"/>
      <c r="I361" s="6"/>
      <c r="J361" s="12"/>
      <c r="K361" s="13"/>
      <c r="M361" s="18"/>
      <c r="N361" s="18"/>
      <c r="O361" s="18"/>
      <c r="P361" s="18"/>
      <c r="Q361" s="18"/>
      <c r="R361" s="18"/>
      <c r="S361" s="18"/>
      <c r="T361" s="18"/>
    </row>
    <row r="362" spans="1:20" s="5" customFormat="1" ht="16" x14ac:dyDescent="0.2">
      <c r="A362" s="17"/>
      <c r="B362" s="16"/>
      <c r="C362" s="7"/>
      <c r="D362" s="8"/>
      <c r="E362" s="9"/>
      <c r="F362" s="15"/>
      <c r="H362" s="18"/>
      <c r="I362" s="6"/>
      <c r="J362" s="12"/>
      <c r="K362" s="13"/>
      <c r="M362" s="18"/>
      <c r="N362" s="18"/>
      <c r="O362" s="18"/>
      <c r="P362" s="18"/>
      <c r="Q362" s="18"/>
      <c r="R362" s="18"/>
      <c r="S362" s="18"/>
      <c r="T362" s="18"/>
    </row>
    <row r="363" spans="1:20" s="5" customFormat="1" ht="16" x14ac:dyDescent="0.2">
      <c r="A363" s="17"/>
      <c r="B363" s="16"/>
      <c r="C363" s="7"/>
      <c r="D363" s="8"/>
      <c r="E363" s="9"/>
      <c r="F363" s="15"/>
      <c r="H363" s="18"/>
      <c r="I363" s="6"/>
      <c r="J363" s="12"/>
      <c r="K363" s="13"/>
      <c r="M363" s="18"/>
      <c r="N363" s="18"/>
      <c r="O363" s="18"/>
      <c r="P363" s="18"/>
      <c r="Q363" s="18"/>
      <c r="R363" s="18"/>
      <c r="S363" s="18"/>
      <c r="T363" s="18"/>
    </row>
    <row r="364" spans="1:20" s="5" customFormat="1" ht="16" x14ac:dyDescent="0.2">
      <c r="A364" s="17"/>
      <c r="B364" s="16"/>
      <c r="C364" s="7"/>
      <c r="D364" s="8"/>
      <c r="E364" s="9"/>
      <c r="F364" s="15"/>
      <c r="H364" s="18"/>
      <c r="I364" s="6"/>
      <c r="J364" s="12"/>
      <c r="K364" s="13"/>
      <c r="M364" s="18"/>
      <c r="N364" s="18"/>
      <c r="O364" s="18"/>
      <c r="P364" s="18"/>
      <c r="Q364" s="18"/>
      <c r="R364" s="18"/>
      <c r="S364" s="18"/>
      <c r="T364" s="18"/>
    </row>
    <row r="365" spans="1:20" s="5" customFormat="1" ht="16" x14ac:dyDescent="0.2">
      <c r="A365" s="17"/>
      <c r="B365" s="16"/>
      <c r="C365" s="7"/>
      <c r="D365" s="8"/>
      <c r="E365" s="9"/>
      <c r="F365" s="15"/>
      <c r="H365" s="18"/>
      <c r="I365" s="6"/>
      <c r="J365" s="12"/>
      <c r="K365" s="13"/>
      <c r="M365" s="18"/>
      <c r="N365" s="18"/>
      <c r="O365" s="18"/>
      <c r="P365" s="18"/>
      <c r="Q365" s="18"/>
      <c r="R365" s="18"/>
      <c r="S365" s="18"/>
      <c r="T365" s="18"/>
    </row>
    <row r="366" spans="1:20" s="5" customFormat="1" ht="16" x14ac:dyDescent="0.2">
      <c r="A366" s="17"/>
      <c r="B366" s="16"/>
      <c r="C366" s="7"/>
      <c r="D366" s="8"/>
      <c r="E366" s="9"/>
      <c r="F366" s="15"/>
      <c r="H366" s="18"/>
      <c r="I366" s="6"/>
      <c r="J366" s="12"/>
      <c r="K366" s="13"/>
      <c r="M366" s="18"/>
      <c r="N366" s="18"/>
      <c r="O366" s="18"/>
      <c r="P366" s="18"/>
      <c r="Q366" s="18"/>
      <c r="R366" s="18"/>
      <c r="S366" s="18"/>
      <c r="T366" s="18"/>
    </row>
    <row r="367" spans="1:20" s="5" customFormat="1" ht="16" x14ac:dyDescent="0.2">
      <c r="A367" s="17"/>
      <c r="B367" s="16"/>
      <c r="C367" s="7"/>
      <c r="D367" s="8"/>
      <c r="E367" s="9"/>
      <c r="F367" s="15"/>
      <c r="H367" s="18"/>
      <c r="I367" s="6"/>
      <c r="J367" s="12"/>
      <c r="K367" s="13"/>
      <c r="M367" s="18"/>
      <c r="N367" s="18"/>
      <c r="O367" s="18"/>
      <c r="P367" s="18"/>
      <c r="Q367" s="18"/>
      <c r="R367" s="18"/>
      <c r="S367" s="18"/>
      <c r="T367" s="18"/>
    </row>
    <row r="368" spans="1:20" s="5" customFormat="1" ht="16" x14ac:dyDescent="0.2">
      <c r="A368" s="17"/>
      <c r="B368" s="16"/>
      <c r="C368" s="7"/>
      <c r="D368" s="8"/>
      <c r="E368" s="9"/>
      <c r="F368" s="15"/>
      <c r="H368" s="18"/>
      <c r="I368" s="6"/>
      <c r="J368" s="12"/>
      <c r="K368" s="13"/>
      <c r="M368" s="18"/>
      <c r="N368" s="18"/>
      <c r="O368" s="18"/>
      <c r="P368" s="18"/>
      <c r="Q368" s="18"/>
      <c r="R368" s="18"/>
      <c r="S368" s="18"/>
      <c r="T368" s="18"/>
    </row>
    <row r="369" spans="1:20" s="5" customFormat="1" ht="16" x14ac:dyDescent="0.2">
      <c r="A369" s="17"/>
      <c r="B369" s="16"/>
      <c r="C369" s="7"/>
      <c r="D369" s="8"/>
      <c r="E369" s="9"/>
      <c r="F369" s="15"/>
      <c r="H369" s="18"/>
      <c r="I369" s="6"/>
      <c r="J369" s="12"/>
      <c r="K369" s="13"/>
      <c r="M369" s="18"/>
      <c r="N369" s="18"/>
      <c r="O369" s="18"/>
      <c r="P369" s="18"/>
      <c r="Q369" s="18"/>
      <c r="R369" s="18"/>
      <c r="S369" s="18"/>
      <c r="T369" s="18"/>
    </row>
    <row r="370" spans="1:20" s="5" customFormat="1" ht="16" x14ac:dyDescent="0.2">
      <c r="A370" s="17"/>
      <c r="B370" s="16"/>
      <c r="C370" s="7"/>
      <c r="D370" s="8"/>
      <c r="E370" s="9"/>
      <c r="F370" s="15"/>
      <c r="H370" s="18"/>
      <c r="I370" s="6"/>
      <c r="J370" s="12"/>
      <c r="K370" s="13"/>
      <c r="M370" s="18"/>
      <c r="N370" s="18"/>
      <c r="O370" s="18"/>
      <c r="P370" s="18"/>
      <c r="Q370" s="18"/>
      <c r="R370" s="18"/>
      <c r="S370" s="18"/>
      <c r="T370" s="18"/>
    </row>
    <row r="371" spans="1:20" s="5" customFormat="1" ht="16" x14ac:dyDescent="0.2">
      <c r="A371" s="17"/>
      <c r="B371" s="16"/>
      <c r="C371" s="7"/>
      <c r="D371" s="8"/>
      <c r="E371" s="9"/>
      <c r="F371" s="15"/>
      <c r="H371" s="18"/>
      <c r="I371" s="6"/>
      <c r="J371" s="12"/>
      <c r="K371" s="13"/>
      <c r="M371" s="18"/>
      <c r="N371" s="18"/>
      <c r="O371" s="18"/>
      <c r="P371" s="18"/>
      <c r="Q371" s="18"/>
      <c r="R371" s="18"/>
      <c r="S371" s="18"/>
      <c r="T371" s="18"/>
    </row>
    <row r="372" spans="1:20" s="5" customFormat="1" ht="16" x14ac:dyDescent="0.2">
      <c r="A372" s="17"/>
      <c r="B372" s="16"/>
      <c r="C372" s="7"/>
      <c r="D372" s="8"/>
      <c r="E372" s="9"/>
      <c r="F372" s="15"/>
      <c r="H372" s="18"/>
      <c r="I372" s="6"/>
      <c r="J372" s="12"/>
      <c r="K372" s="13"/>
      <c r="M372" s="18"/>
      <c r="N372" s="18"/>
      <c r="O372" s="18"/>
      <c r="P372" s="18"/>
      <c r="Q372" s="18"/>
      <c r="R372" s="18"/>
      <c r="S372" s="18"/>
      <c r="T372" s="18"/>
    </row>
    <row r="373" spans="1:20" s="5" customFormat="1" ht="16" x14ac:dyDescent="0.2">
      <c r="A373" s="17"/>
      <c r="B373" s="16"/>
      <c r="C373" s="7"/>
      <c r="D373" s="8"/>
      <c r="E373" s="9"/>
      <c r="F373" s="15"/>
      <c r="H373" s="18"/>
      <c r="I373" s="6"/>
      <c r="J373" s="12"/>
      <c r="K373" s="13"/>
      <c r="M373" s="18"/>
      <c r="N373" s="18"/>
      <c r="O373" s="18"/>
      <c r="P373" s="18"/>
      <c r="Q373" s="18"/>
      <c r="R373" s="18"/>
      <c r="S373" s="18"/>
      <c r="T373" s="18"/>
    </row>
    <row r="374" spans="1:20" s="5" customFormat="1" ht="16" x14ac:dyDescent="0.2">
      <c r="A374" s="17"/>
      <c r="B374" s="16"/>
      <c r="C374" s="7"/>
      <c r="D374" s="8"/>
      <c r="E374" s="9"/>
      <c r="F374" s="15"/>
      <c r="H374" s="18"/>
      <c r="I374" s="6"/>
      <c r="J374" s="12"/>
      <c r="K374" s="13"/>
      <c r="M374" s="18"/>
      <c r="N374" s="18"/>
      <c r="O374" s="18"/>
      <c r="P374" s="18"/>
      <c r="Q374" s="18"/>
      <c r="R374" s="18"/>
      <c r="S374" s="18"/>
      <c r="T374" s="18"/>
    </row>
    <row r="375" spans="1:20" s="5" customFormat="1" ht="16" x14ac:dyDescent="0.2">
      <c r="A375" s="17"/>
      <c r="B375" s="16"/>
      <c r="C375" s="7"/>
      <c r="D375" s="8"/>
      <c r="E375" s="9"/>
      <c r="F375" s="15"/>
      <c r="H375" s="18"/>
      <c r="I375" s="6"/>
      <c r="J375" s="12"/>
      <c r="K375" s="13"/>
      <c r="M375" s="18"/>
      <c r="N375" s="18"/>
      <c r="O375" s="18"/>
      <c r="P375" s="18"/>
      <c r="Q375" s="18"/>
      <c r="R375" s="18"/>
      <c r="S375" s="18"/>
      <c r="T375" s="18"/>
    </row>
    <row r="376" spans="1:20" s="5" customFormat="1" ht="16" x14ac:dyDescent="0.2">
      <c r="A376" s="17"/>
      <c r="B376" s="16"/>
      <c r="C376" s="7"/>
      <c r="D376" s="8"/>
      <c r="E376" s="9"/>
      <c r="F376" s="15"/>
      <c r="H376" s="18"/>
      <c r="I376" s="6"/>
      <c r="J376" s="12"/>
      <c r="K376" s="13"/>
      <c r="M376" s="18"/>
      <c r="N376" s="18"/>
      <c r="O376" s="18"/>
      <c r="P376" s="18"/>
      <c r="Q376" s="18"/>
      <c r="R376" s="18"/>
      <c r="S376" s="18"/>
      <c r="T376" s="18"/>
    </row>
    <row r="377" spans="1:20" s="5" customFormat="1" ht="16" x14ac:dyDescent="0.2">
      <c r="A377" s="17"/>
      <c r="B377" s="16"/>
      <c r="C377" s="7"/>
      <c r="D377" s="8"/>
      <c r="E377" s="9"/>
      <c r="F377" s="15"/>
      <c r="H377" s="18"/>
      <c r="I377" s="6"/>
      <c r="J377" s="12"/>
      <c r="K377" s="13"/>
      <c r="M377" s="18"/>
      <c r="N377" s="18"/>
      <c r="O377" s="18"/>
      <c r="P377" s="18"/>
      <c r="Q377" s="18"/>
      <c r="R377" s="18"/>
      <c r="S377" s="18"/>
      <c r="T377" s="18"/>
    </row>
    <row r="378" spans="1:20" s="5" customFormat="1" ht="16" x14ac:dyDescent="0.2">
      <c r="A378" s="17"/>
      <c r="B378" s="16"/>
      <c r="C378" s="7"/>
      <c r="D378" s="8"/>
      <c r="E378" s="9"/>
      <c r="F378" s="15"/>
      <c r="H378" s="18"/>
      <c r="I378" s="6"/>
      <c r="J378" s="12"/>
      <c r="K378" s="13"/>
      <c r="M378" s="18"/>
      <c r="N378" s="18"/>
      <c r="O378" s="18"/>
      <c r="P378" s="18"/>
      <c r="Q378" s="18"/>
      <c r="R378" s="18"/>
      <c r="S378" s="18"/>
      <c r="T378" s="18"/>
    </row>
    <row r="379" spans="1:20" s="5" customFormat="1" ht="16" x14ac:dyDescent="0.2">
      <c r="A379" s="17"/>
      <c r="B379" s="16"/>
      <c r="C379" s="7"/>
      <c r="D379" s="8"/>
      <c r="E379" s="9"/>
      <c r="F379" s="15"/>
      <c r="H379" s="18"/>
      <c r="I379" s="6"/>
      <c r="J379" s="12"/>
      <c r="K379" s="13"/>
      <c r="M379" s="18"/>
      <c r="N379" s="18"/>
      <c r="O379" s="18"/>
      <c r="P379" s="18"/>
      <c r="Q379" s="18"/>
      <c r="R379" s="18"/>
      <c r="S379" s="18"/>
      <c r="T379" s="18"/>
    </row>
    <row r="380" spans="1:20" s="5" customFormat="1" ht="16" x14ac:dyDescent="0.2">
      <c r="A380" s="17"/>
      <c r="B380" s="16"/>
      <c r="C380" s="7"/>
      <c r="D380" s="8"/>
      <c r="E380" s="9"/>
      <c r="F380" s="15"/>
      <c r="H380" s="18"/>
      <c r="I380" s="6"/>
      <c r="J380" s="12"/>
      <c r="K380" s="13"/>
      <c r="M380" s="18"/>
      <c r="N380" s="18"/>
      <c r="O380" s="18"/>
      <c r="P380" s="18"/>
      <c r="Q380" s="18"/>
      <c r="R380" s="18"/>
      <c r="S380" s="18"/>
      <c r="T380" s="18"/>
    </row>
    <row r="381" spans="1:20" s="5" customFormat="1" ht="16" x14ac:dyDescent="0.2">
      <c r="A381" s="17"/>
      <c r="B381" s="16"/>
      <c r="C381" s="7"/>
      <c r="D381" s="8"/>
      <c r="E381" s="9"/>
      <c r="F381" s="15"/>
      <c r="H381" s="18"/>
      <c r="I381" s="6"/>
      <c r="J381" s="12"/>
      <c r="K381" s="13"/>
      <c r="M381" s="18"/>
      <c r="N381" s="18"/>
      <c r="O381" s="18"/>
      <c r="P381" s="18"/>
      <c r="Q381" s="18"/>
      <c r="R381" s="18"/>
      <c r="S381" s="18"/>
      <c r="T381" s="18"/>
    </row>
    <row r="382" spans="1:20" s="5" customFormat="1" ht="16" x14ac:dyDescent="0.2">
      <c r="A382" s="17"/>
      <c r="B382" s="16"/>
      <c r="C382" s="7"/>
      <c r="D382" s="8"/>
      <c r="E382" s="9"/>
      <c r="F382" s="15"/>
      <c r="H382" s="18"/>
      <c r="I382" s="6"/>
      <c r="J382" s="12"/>
      <c r="K382" s="13"/>
      <c r="M382" s="18"/>
      <c r="N382" s="18"/>
      <c r="O382" s="18"/>
      <c r="P382" s="18"/>
      <c r="Q382" s="18"/>
      <c r="R382" s="18"/>
      <c r="S382" s="18"/>
      <c r="T382" s="18"/>
    </row>
    <row r="383" spans="1:20" s="5" customFormat="1" ht="16" x14ac:dyDescent="0.2">
      <c r="A383" s="17"/>
      <c r="B383" s="16"/>
      <c r="C383" s="7"/>
      <c r="D383" s="8"/>
      <c r="E383" s="9"/>
      <c r="F383" s="15"/>
      <c r="H383" s="18"/>
      <c r="I383" s="6"/>
      <c r="J383" s="12"/>
      <c r="K383" s="13"/>
      <c r="M383" s="18"/>
      <c r="N383" s="18"/>
      <c r="O383" s="18"/>
      <c r="P383" s="18"/>
      <c r="Q383" s="18"/>
      <c r="R383" s="18"/>
      <c r="S383" s="18"/>
      <c r="T383" s="18"/>
    </row>
    <row r="384" spans="1:20" s="5" customFormat="1" ht="16" x14ac:dyDescent="0.2">
      <c r="A384" s="17"/>
      <c r="B384" s="16"/>
      <c r="C384" s="7"/>
      <c r="D384" s="8"/>
      <c r="E384" s="9"/>
      <c r="F384" s="15"/>
      <c r="H384" s="18"/>
      <c r="I384" s="6"/>
      <c r="J384" s="12"/>
      <c r="K384" s="13"/>
      <c r="M384" s="18"/>
      <c r="N384" s="18"/>
      <c r="O384" s="18"/>
      <c r="P384" s="18"/>
      <c r="Q384" s="18"/>
      <c r="R384" s="18"/>
      <c r="S384" s="18"/>
      <c r="T384" s="18"/>
    </row>
    <row r="385" spans="1:20" s="5" customFormat="1" ht="16" x14ac:dyDescent="0.2">
      <c r="A385" s="17"/>
      <c r="B385" s="16"/>
      <c r="C385" s="7"/>
      <c r="D385" s="8"/>
      <c r="E385" s="9"/>
      <c r="F385" s="15"/>
      <c r="H385" s="18"/>
      <c r="I385" s="6"/>
      <c r="J385" s="12"/>
      <c r="K385" s="13"/>
      <c r="M385" s="18"/>
      <c r="N385" s="18"/>
      <c r="O385" s="18"/>
      <c r="P385" s="18"/>
      <c r="Q385" s="18"/>
      <c r="R385" s="18"/>
      <c r="S385" s="18"/>
      <c r="T385" s="18"/>
    </row>
    <row r="386" spans="1:20" s="5" customFormat="1" ht="16" x14ac:dyDescent="0.2">
      <c r="A386" s="17"/>
      <c r="B386" s="16"/>
      <c r="C386" s="7"/>
      <c r="D386" s="8"/>
      <c r="E386" s="9"/>
      <c r="F386" s="15"/>
      <c r="H386" s="18"/>
      <c r="I386" s="6"/>
      <c r="J386" s="12"/>
      <c r="K386" s="13"/>
      <c r="M386" s="18"/>
      <c r="N386" s="18"/>
      <c r="O386" s="18"/>
      <c r="P386" s="18"/>
      <c r="Q386" s="18"/>
      <c r="R386" s="18"/>
      <c r="S386" s="18"/>
      <c r="T386" s="18"/>
    </row>
    <row r="387" spans="1:20" s="5" customFormat="1" ht="16" x14ac:dyDescent="0.2">
      <c r="A387" s="17"/>
      <c r="B387" s="16"/>
      <c r="C387" s="7"/>
      <c r="D387" s="8"/>
      <c r="E387" s="9"/>
      <c r="F387" s="15"/>
      <c r="H387" s="18"/>
      <c r="I387" s="6"/>
      <c r="J387" s="12"/>
      <c r="K387" s="13"/>
      <c r="M387" s="18"/>
      <c r="N387" s="18"/>
      <c r="O387" s="18"/>
      <c r="P387" s="18"/>
      <c r="Q387" s="18"/>
      <c r="R387" s="18"/>
      <c r="S387" s="18"/>
      <c r="T387" s="18"/>
    </row>
    <row r="388" spans="1:20" s="5" customFormat="1" ht="16" x14ac:dyDescent="0.2">
      <c r="A388" s="17"/>
      <c r="B388" s="16"/>
      <c r="C388" s="7"/>
      <c r="D388" s="8"/>
      <c r="E388" s="9"/>
      <c r="F388" s="15"/>
      <c r="H388" s="18"/>
      <c r="I388" s="6"/>
      <c r="J388" s="12"/>
      <c r="K388" s="13"/>
      <c r="M388" s="18"/>
      <c r="N388" s="18"/>
      <c r="O388" s="18"/>
      <c r="P388" s="18"/>
      <c r="Q388" s="18"/>
      <c r="R388" s="18"/>
      <c r="S388" s="18"/>
      <c r="T388" s="18"/>
    </row>
    <row r="389" spans="1:20" s="5" customFormat="1" ht="16" x14ac:dyDescent="0.2">
      <c r="A389" s="17"/>
      <c r="B389" s="16"/>
      <c r="C389" s="7"/>
      <c r="D389" s="8"/>
      <c r="E389" s="9"/>
      <c r="F389" s="15"/>
      <c r="H389" s="18"/>
      <c r="I389" s="6"/>
      <c r="J389" s="12"/>
      <c r="K389" s="13"/>
      <c r="M389" s="18"/>
      <c r="N389" s="18"/>
      <c r="O389" s="18"/>
      <c r="P389" s="18"/>
      <c r="Q389" s="18"/>
      <c r="R389" s="18"/>
      <c r="S389" s="18"/>
      <c r="T389" s="18"/>
    </row>
    <row r="390" spans="1:20" s="5" customFormat="1" ht="16" x14ac:dyDescent="0.2">
      <c r="A390" s="17"/>
      <c r="B390" s="16"/>
      <c r="C390" s="7"/>
      <c r="D390" s="8"/>
      <c r="E390" s="9"/>
      <c r="F390" s="15"/>
      <c r="H390" s="18"/>
      <c r="I390" s="6"/>
      <c r="J390" s="12"/>
      <c r="K390" s="13"/>
      <c r="M390" s="18"/>
      <c r="N390" s="18"/>
      <c r="O390" s="18"/>
      <c r="P390" s="18"/>
      <c r="Q390" s="18"/>
      <c r="R390" s="18"/>
      <c r="S390" s="18"/>
      <c r="T390" s="18"/>
    </row>
    <row r="391" spans="1:20" s="5" customFormat="1" ht="16" x14ac:dyDescent="0.2">
      <c r="A391" s="17"/>
      <c r="B391" s="16"/>
      <c r="C391" s="7"/>
      <c r="D391" s="8"/>
      <c r="E391" s="9"/>
      <c r="F391" s="15"/>
      <c r="H391" s="18"/>
      <c r="I391" s="6"/>
      <c r="J391" s="12"/>
      <c r="K391" s="13"/>
      <c r="M391" s="18"/>
      <c r="N391" s="18"/>
      <c r="O391" s="18"/>
      <c r="P391" s="18"/>
      <c r="Q391" s="18"/>
      <c r="R391" s="18"/>
      <c r="S391" s="18"/>
      <c r="T391" s="18"/>
    </row>
    <row r="392" spans="1:20" s="5" customFormat="1" ht="16" x14ac:dyDescent="0.2">
      <c r="A392" s="17"/>
      <c r="B392" s="16"/>
      <c r="C392" s="7"/>
      <c r="D392" s="8"/>
      <c r="E392" s="9"/>
      <c r="F392" s="15"/>
      <c r="H392" s="18"/>
      <c r="I392" s="6"/>
      <c r="J392" s="12"/>
      <c r="K392" s="13"/>
      <c r="M392" s="18"/>
      <c r="N392" s="18"/>
      <c r="O392" s="18"/>
      <c r="P392" s="18"/>
      <c r="Q392" s="18"/>
      <c r="R392" s="18"/>
      <c r="S392" s="18"/>
      <c r="T392" s="18"/>
    </row>
    <row r="393" spans="1:20" s="5" customFormat="1" ht="16" x14ac:dyDescent="0.2">
      <c r="A393" s="17"/>
      <c r="B393" s="16"/>
      <c r="C393" s="7"/>
      <c r="D393" s="8"/>
      <c r="E393" s="9"/>
      <c r="F393" s="15"/>
      <c r="H393" s="18"/>
      <c r="I393" s="6"/>
      <c r="J393" s="12"/>
      <c r="K393" s="13"/>
      <c r="M393" s="18"/>
      <c r="N393" s="18"/>
      <c r="O393" s="18"/>
      <c r="P393" s="18"/>
      <c r="Q393" s="18"/>
      <c r="R393" s="18"/>
      <c r="S393" s="18"/>
      <c r="T393" s="18"/>
    </row>
    <row r="394" spans="1:20" s="5" customFormat="1" ht="16" x14ac:dyDescent="0.2">
      <c r="A394" s="17"/>
      <c r="B394" s="16"/>
      <c r="C394" s="7"/>
      <c r="D394" s="8"/>
      <c r="E394" s="9"/>
      <c r="F394" s="15"/>
      <c r="H394" s="18"/>
      <c r="I394" s="6"/>
      <c r="J394" s="12"/>
      <c r="K394" s="13"/>
      <c r="M394" s="18"/>
      <c r="N394" s="18"/>
      <c r="O394" s="18"/>
      <c r="P394" s="18"/>
      <c r="Q394" s="18"/>
      <c r="R394" s="18"/>
      <c r="S394" s="18"/>
      <c r="T394" s="18"/>
    </row>
    <row r="395" spans="1:20" s="5" customFormat="1" ht="16" x14ac:dyDescent="0.2">
      <c r="A395" s="17"/>
      <c r="B395" s="16"/>
      <c r="C395" s="7"/>
      <c r="D395" s="8"/>
      <c r="E395" s="9"/>
      <c r="F395" s="15"/>
      <c r="H395" s="18"/>
      <c r="I395" s="6"/>
      <c r="J395" s="12"/>
      <c r="K395" s="13"/>
      <c r="M395" s="18"/>
      <c r="N395" s="18"/>
      <c r="O395" s="18"/>
      <c r="P395" s="18"/>
      <c r="Q395" s="18"/>
      <c r="R395" s="18"/>
      <c r="S395" s="18"/>
      <c r="T395" s="18"/>
    </row>
    <row r="396" spans="1:20" s="5" customFormat="1" ht="16" x14ac:dyDescent="0.2">
      <c r="A396" s="17"/>
      <c r="B396" s="16"/>
      <c r="C396" s="7"/>
      <c r="D396" s="8"/>
      <c r="E396" s="9"/>
      <c r="F396" s="15"/>
      <c r="H396" s="18"/>
      <c r="I396" s="6"/>
      <c r="J396" s="12"/>
      <c r="K396" s="13"/>
      <c r="M396" s="18"/>
      <c r="N396" s="18"/>
      <c r="O396" s="18"/>
      <c r="P396" s="18"/>
      <c r="Q396" s="18"/>
      <c r="R396" s="18"/>
      <c r="S396" s="18"/>
      <c r="T396" s="18"/>
    </row>
    <row r="397" spans="1:20" s="5" customFormat="1" ht="16" x14ac:dyDescent="0.2">
      <c r="A397" s="17"/>
      <c r="B397" s="16"/>
      <c r="C397" s="7"/>
      <c r="D397" s="8"/>
      <c r="E397" s="9"/>
      <c r="F397" s="15"/>
      <c r="H397" s="18"/>
      <c r="I397" s="6"/>
      <c r="J397" s="12"/>
      <c r="K397" s="13"/>
      <c r="M397" s="18"/>
      <c r="N397" s="18"/>
      <c r="O397" s="18"/>
      <c r="P397" s="18"/>
      <c r="Q397" s="18"/>
      <c r="R397" s="18"/>
      <c r="S397" s="18"/>
      <c r="T397" s="18"/>
    </row>
    <row r="398" spans="1:20" s="5" customFormat="1" ht="16" x14ac:dyDescent="0.2">
      <c r="A398" s="17"/>
      <c r="B398" s="16"/>
      <c r="C398" s="7"/>
      <c r="D398" s="8"/>
      <c r="E398" s="9"/>
      <c r="F398" s="15"/>
      <c r="H398" s="18"/>
      <c r="I398" s="6"/>
      <c r="J398" s="12"/>
      <c r="K398" s="13"/>
      <c r="M398" s="18"/>
      <c r="N398" s="18"/>
      <c r="O398" s="18"/>
      <c r="P398" s="18"/>
      <c r="Q398" s="18"/>
      <c r="R398" s="18"/>
      <c r="S398" s="18"/>
      <c r="T398" s="18"/>
    </row>
    <row r="399" spans="1:20" s="5" customFormat="1" ht="16" x14ac:dyDescent="0.2">
      <c r="A399" s="17"/>
      <c r="B399" s="16"/>
      <c r="C399" s="7"/>
      <c r="D399" s="8"/>
      <c r="E399" s="9"/>
      <c r="F399" s="15"/>
      <c r="H399" s="18"/>
      <c r="I399" s="6"/>
      <c r="J399" s="12"/>
      <c r="K399" s="13"/>
      <c r="M399" s="18"/>
      <c r="N399" s="18"/>
      <c r="O399" s="18"/>
      <c r="P399" s="18"/>
      <c r="Q399" s="18"/>
      <c r="R399" s="18"/>
      <c r="S399" s="18"/>
      <c r="T399" s="18"/>
    </row>
    <row r="400" spans="1:20" s="5" customFormat="1" ht="16" x14ac:dyDescent="0.2">
      <c r="A400" s="17"/>
      <c r="B400" s="16"/>
      <c r="C400" s="7"/>
      <c r="D400" s="8"/>
      <c r="E400" s="9"/>
      <c r="F400" s="15"/>
      <c r="H400" s="18"/>
      <c r="I400" s="6"/>
      <c r="J400" s="12"/>
      <c r="K400" s="13"/>
      <c r="M400" s="18"/>
      <c r="N400" s="18"/>
      <c r="O400" s="18"/>
      <c r="P400" s="18"/>
      <c r="Q400" s="18"/>
      <c r="R400" s="18"/>
      <c r="S400" s="18"/>
      <c r="T400" s="18"/>
    </row>
    <row r="401" spans="1:20" s="5" customFormat="1" ht="16" x14ac:dyDescent="0.2">
      <c r="A401" s="17"/>
      <c r="B401" s="16"/>
      <c r="C401" s="7"/>
      <c r="D401" s="8"/>
      <c r="E401" s="9"/>
      <c r="F401" s="15"/>
      <c r="H401" s="18"/>
      <c r="I401" s="6"/>
      <c r="J401" s="12"/>
      <c r="K401" s="13"/>
      <c r="M401" s="18"/>
      <c r="N401" s="18"/>
      <c r="O401" s="18"/>
      <c r="P401" s="18"/>
      <c r="Q401" s="18"/>
      <c r="R401" s="18"/>
      <c r="S401" s="18"/>
      <c r="T401" s="18"/>
    </row>
    <row r="402" spans="1:20" s="5" customFormat="1" ht="16" x14ac:dyDescent="0.2">
      <c r="A402" s="17"/>
      <c r="B402" s="16"/>
      <c r="C402" s="7"/>
      <c r="D402" s="8"/>
      <c r="E402" s="9"/>
      <c r="F402" s="15"/>
      <c r="H402" s="18"/>
      <c r="I402" s="6"/>
      <c r="J402" s="12"/>
      <c r="K402" s="13"/>
      <c r="M402" s="18"/>
      <c r="N402" s="18"/>
      <c r="O402" s="18"/>
      <c r="P402" s="18"/>
      <c r="Q402" s="18"/>
      <c r="R402" s="18"/>
      <c r="S402" s="18"/>
      <c r="T402" s="18"/>
    </row>
    <row r="403" spans="1:20" s="5" customFormat="1" ht="16" x14ac:dyDescent="0.2">
      <c r="A403" s="17"/>
      <c r="B403" s="16"/>
      <c r="C403" s="7"/>
      <c r="D403" s="8"/>
      <c r="E403" s="9"/>
      <c r="F403" s="15"/>
      <c r="H403" s="18"/>
      <c r="I403" s="6"/>
      <c r="J403" s="12"/>
      <c r="K403" s="13"/>
      <c r="M403" s="18"/>
      <c r="N403" s="18"/>
      <c r="O403" s="18"/>
      <c r="P403" s="18"/>
      <c r="Q403" s="18"/>
      <c r="R403" s="18"/>
      <c r="S403" s="18"/>
      <c r="T403" s="18"/>
    </row>
    <row r="404" spans="1:20" s="5" customFormat="1" ht="16" x14ac:dyDescent="0.2">
      <c r="A404" s="17"/>
      <c r="B404" s="16"/>
      <c r="C404" s="7"/>
      <c r="D404" s="8"/>
      <c r="E404" s="9"/>
      <c r="F404" s="15"/>
      <c r="H404" s="18"/>
      <c r="I404" s="6"/>
      <c r="J404" s="12"/>
      <c r="K404" s="13"/>
      <c r="M404" s="18"/>
      <c r="N404" s="18"/>
      <c r="O404" s="18"/>
      <c r="P404" s="18"/>
      <c r="Q404" s="18"/>
      <c r="R404" s="18"/>
      <c r="S404" s="18"/>
      <c r="T404" s="18"/>
    </row>
    <row r="405" spans="1:20" s="5" customFormat="1" ht="16" x14ac:dyDescent="0.2">
      <c r="A405" s="17"/>
      <c r="B405" s="16"/>
      <c r="C405" s="7"/>
      <c r="D405" s="8"/>
      <c r="E405" s="9"/>
      <c r="F405" s="15"/>
      <c r="H405" s="18"/>
      <c r="I405" s="6"/>
      <c r="J405" s="12"/>
      <c r="K405" s="13"/>
      <c r="M405" s="18"/>
      <c r="N405" s="18"/>
      <c r="O405" s="18"/>
      <c r="P405" s="18"/>
      <c r="Q405" s="18"/>
      <c r="R405" s="18"/>
      <c r="S405" s="18"/>
      <c r="T405" s="18"/>
    </row>
    <row r="406" spans="1:20" s="5" customFormat="1" ht="16" x14ac:dyDescent="0.2">
      <c r="A406" s="17"/>
      <c r="B406" s="16"/>
      <c r="C406" s="7"/>
      <c r="D406" s="8"/>
      <c r="E406" s="9"/>
      <c r="F406" s="15"/>
      <c r="H406" s="18"/>
      <c r="I406" s="6"/>
      <c r="J406" s="12"/>
      <c r="K406" s="13"/>
      <c r="M406" s="18"/>
      <c r="N406" s="18"/>
      <c r="O406" s="18"/>
      <c r="P406" s="18"/>
      <c r="Q406" s="18"/>
      <c r="R406" s="18"/>
      <c r="S406" s="18"/>
      <c r="T406" s="18"/>
    </row>
    <row r="407" spans="1:20" s="5" customFormat="1" ht="16" x14ac:dyDescent="0.2">
      <c r="A407" s="17"/>
      <c r="B407" s="16"/>
      <c r="C407" s="7"/>
      <c r="D407" s="8"/>
      <c r="E407" s="9"/>
      <c r="F407" s="15"/>
      <c r="H407" s="18"/>
      <c r="I407" s="6"/>
      <c r="J407" s="12"/>
      <c r="K407" s="13"/>
      <c r="M407" s="18"/>
      <c r="N407" s="18"/>
      <c r="O407" s="18"/>
      <c r="P407" s="18"/>
      <c r="Q407" s="18"/>
      <c r="R407" s="18"/>
      <c r="S407" s="18"/>
      <c r="T407" s="18"/>
    </row>
    <row r="408" spans="1:20" s="5" customFormat="1" ht="16" x14ac:dyDescent="0.2">
      <c r="A408" s="17"/>
      <c r="B408" s="16"/>
      <c r="C408" s="7"/>
      <c r="D408" s="8"/>
      <c r="E408" s="9"/>
      <c r="F408" s="15"/>
      <c r="H408" s="18"/>
      <c r="I408" s="6"/>
      <c r="J408" s="12"/>
      <c r="K408" s="13"/>
      <c r="M408" s="18"/>
      <c r="N408" s="18"/>
      <c r="O408" s="18"/>
      <c r="P408" s="18"/>
      <c r="Q408" s="18"/>
      <c r="R408" s="18"/>
      <c r="S408" s="18"/>
      <c r="T408" s="18"/>
    </row>
    <row r="409" spans="1:20" s="5" customFormat="1" ht="16" x14ac:dyDescent="0.2">
      <c r="A409" s="17"/>
      <c r="B409" s="16"/>
      <c r="C409" s="7"/>
      <c r="D409" s="8"/>
      <c r="E409" s="9"/>
      <c r="F409" s="15"/>
      <c r="H409" s="18"/>
      <c r="I409" s="6"/>
      <c r="J409" s="12"/>
      <c r="K409" s="13"/>
      <c r="M409" s="18"/>
      <c r="N409" s="18"/>
      <c r="O409" s="18"/>
      <c r="P409" s="18"/>
      <c r="Q409" s="18"/>
      <c r="R409" s="18"/>
      <c r="S409" s="18"/>
      <c r="T409" s="18"/>
    </row>
    <row r="410" spans="1:20" s="5" customFormat="1" ht="16" x14ac:dyDescent="0.2">
      <c r="A410" s="17"/>
      <c r="B410" s="16"/>
      <c r="C410" s="7"/>
      <c r="D410" s="8"/>
      <c r="E410" s="9"/>
      <c r="F410" s="15"/>
      <c r="H410" s="18"/>
      <c r="I410" s="6"/>
      <c r="J410" s="12"/>
      <c r="K410" s="13"/>
      <c r="M410" s="18"/>
      <c r="N410" s="18"/>
      <c r="O410" s="18"/>
      <c r="P410" s="18"/>
      <c r="Q410" s="18"/>
      <c r="R410" s="18"/>
      <c r="S410" s="18"/>
      <c r="T410" s="18"/>
    </row>
    <row r="411" spans="1:20" s="5" customFormat="1" ht="16" x14ac:dyDescent="0.2">
      <c r="A411" s="17"/>
      <c r="B411" s="16"/>
      <c r="C411" s="7"/>
      <c r="D411" s="8"/>
      <c r="E411" s="9"/>
      <c r="F411" s="15"/>
      <c r="H411" s="18"/>
      <c r="I411" s="6"/>
      <c r="J411" s="12"/>
      <c r="K411" s="13"/>
      <c r="M411" s="18"/>
      <c r="N411" s="18"/>
      <c r="O411" s="18"/>
      <c r="P411" s="18"/>
      <c r="Q411" s="18"/>
      <c r="R411" s="18"/>
      <c r="S411" s="18"/>
      <c r="T411" s="18"/>
    </row>
    <row r="412" spans="1:20" s="5" customFormat="1" ht="16" x14ac:dyDescent="0.2">
      <c r="A412" s="17"/>
      <c r="B412" s="16"/>
      <c r="C412" s="7"/>
      <c r="D412" s="8"/>
      <c r="E412" s="9"/>
      <c r="F412" s="15"/>
      <c r="H412" s="18"/>
      <c r="I412" s="6"/>
      <c r="J412" s="12"/>
      <c r="K412" s="13"/>
      <c r="M412" s="18"/>
      <c r="N412" s="18"/>
      <c r="O412" s="18"/>
      <c r="P412" s="18"/>
      <c r="Q412" s="18"/>
      <c r="R412" s="18"/>
      <c r="S412" s="18"/>
      <c r="T412" s="18"/>
    </row>
    <row r="413" spans="1:20" s="5" customFormat="1" ht="16" x14ac:dyDescent="0.2">
      <c r="A413" s="17"/>
      <c r="B413" s="16"/>
      <c r="C413" s="7"/>
      <c r="D413" s="8"/>
      <c r="E413" s="9"/>
      <c r="F413" s="15"/>
      <c r="H413" s="18"/>
      <c r="I413" s="6"/>
      <c r="J413" s="12"/>
      <c r="K413" s="13"/>
      <c r="M413" s="18"/>
      <c r="N413" s="18"/>
      <c r="O413" s="18"/>
      <c r="P413" s="18"/>
      <c r="Q413" s="18"/>
      <c r="R413" s="18"/>
      <c r="S413" s="18"/>
      <c r="T413" s="18"/>
    </row>
    <row r="414" spans="1:20" s="5" customFormat="1" ht="16" x14ac:dyDescent="0.2">
      <c r="A414" s="17"/>
      <c r="B414" s="16"/>
      <c r="C414" s="7"/>
      <c r="D414" s="8"/>
      <c r="E414" s="9"/>
      <c r="F414" s="15"/>
      <c r="H414" s="18"/>
      <c r="I414" s="6"/>
      <c r="J414" s="12"/>
      <c r="K414" s="13"/>
      <c r="M414" s="18"/>
      <c r="N414" s="18"/>
      <c r="O414" s="18"/>
      <c r="P414" s="18"/>
      <c r="Q414" s="18"/>
      <c r="R414" s="18"/>
      <c r="S414" s="18"/>
      <c r="T414" s="18"/>
    </row>
    <row r="415" spans="1:20" s="5" customFormat="1" ht="16" x14ac:dyDescent="0.2">
      <c r="A415" s="17"/>
      <c r="B415" s="16"/>
      <c r="C415" s="7"/>
      <c r="D415" s="8"/>
      <c r="E415" s="9"/>
      <c r="F415" s="15"/>
      <c r="H415" s="18"/>
      <c r="I415" s="6"/>
      <c r="J415" s="12"/>
      <c r="K415" s="13"/>
      <c r="M415" s="18"/>
      <c r="N415" s="18"/>
      <c r="O415" s="18"/>
      <c r="P415" s="18"/>
      <c r="Q415" s="18"/>
      <c r="R415" s="18"/>
      <c r="S415" s="18"/>
      <c r="T415" s="18"/>
    </row>
    <row r="416" spans="1:20" s="5" customFormat="1" ht="16" x14ac:dyDescent="0.2">
      <c r="A416" s="17"/>
      <c r="B416" s="16"/>
      <c r="C416" s="7"/>
      <c r="D416" s="8"/>
      <c r="E416" s="9"/>
      <c r="F416" s="15"/>
      <c r="H416" s="18"/>
      <c r="I416" s="6"/>
      <c r="J416" s="12"/>
      <c r="K416" s="13"/>
      <c r="M416" s="18"/>
      <c r="N416" s="18"/>
      <c r="O416" s="18"/>
      <c r="P416" s="18"/>
      <c r="Q416" s="18"/>
      <c r="R416" s="18"/>
      <c r="S416" s="18"/>
      <c r="T416" s="18"/>
    </row>
    <row r="417" spans="1:20" s="5" customFormat="1" ht="16" x14ac:dyDescent="0.2">
      <c r="A417" s="17"/>
      <c r="B417" s="16"/>
      <c r="C417" s="7"/>
      <c r="D417" s="8"/>
      <c r="E417" s="9"/>
      <c r="F417" s="15"/>
      <c r="H417" s="18"/>
      <c r="I417" s="6"/>
      <c r="J417" s="12"/>
      <c r="K417" s="13"/>
      <c r="M417" s="18"/>
      <c r="N417" s="18"/>
      <c r="O417" s="18"/>
      <c r="P417" s="18"/>
      <c r="Q417" s="18"/>
      <c r="R417" s="18"/>
      <c r="S417" s="18"/>
      <c r="T417" s="18"/>
    </row>
    <row r="418" spans="1:20" s="5" customFormat="1" ht="16" x14ac:dyDescent="0.2">
      <c r="A418" s="17"/>
      <c r="B418" s="16"/>
      <c r="C418" s="7"/>
      <c r="D418" s="8"/>
      <c r="E418" s="9"/>
      <c r="F418" s="15"/>
      <c r="H418" s="18"/>
      <c r="I418" s="6"/>
      <c r="J418" s="12"/>
      <c r="K418" s="13"/>
      <c r="M418" s="18"/>
      <c r="N418" s="18"/>
      <c r="O418" s="18"/>
      <c r="P418" s="18"/>
      <c r="Q418" s="18"/>
      <c r="R418" s="18"/>
      <c r="S418" s="18"/>
      <c r="T418" s="18"/>
    </row>
    <row r="419" spans="1:20" s="5" customFormat="1" ht="16" x14ac:dyDescent="0.2">
      <c r="A419" s="17"/>
      <c r="B419" s="16"/>
      <c r="C419" s="7"/>
      <c r="D419" s="8"/>
      <c r="E419" s="9"/>
      <c r="F419" s="15"/>
      <c r="H419" s="18"/>
      <c r="I419" s="6"/>
      <c r="J419" s="12"/>
      <c r="K419" s="13"/>
      <c r="M419" s="18"/>
      <c r="N419" s="18"/>
      <c r="O419" s="18"/>
      <c r="P419" s="18"/>
      <c r="Q419" s="18"/>
      <c r="R419" s="18"/>
      <c r="S419" s="18"/>
      <c r="T419" s="18"/>
    </row>
    <row r="420" spans="1:20" s="5" customFormat="1" ht="16" x14ac:dyDescent="0.2">
      <c r="A420" s="17"/>
      <c r="B420" s="16"/>
      <c r="C420" s="7"/>
      <c r="D420" s="8"/>
      <c r="E420" s="9"/>
      <c r="F420" s="15"/>
      <c r="H420" s="18"/>
      <c r="I420" s="6"/>
      <c r="J420" s="12"/>
      <c r="K420" s="13"/>
      <c r="M420" s="18"/>
      <c r="N420" s="18"/>
      <c r="O420" s="18"/>
      <c r="P420" s="18"/>
      <c r="Q420" s="18"/>
      <c r="R420" s="18"/>
      <c r="S420" s="18"/>
      <c r="T420" s="18"/>
    </row>
    <row r="421" spans="1:20" s="5" customFormat="1" ht="16" x14ac:dyDescent="0.2">
      <c r="A421" s="17"/>
      <c r="B421" s="16"/>
      <c r="C421" s="7"/>
      <c r="D421" s="8"/>
      <c r="E421" s="9"/>
      <c r="F421" s="15"/>
      <c r="H421" s="18"/>
      <c r="I421" s="6"/>
      <c r="J421" s="12"/>
      <c r="K421" s="13"/>
      <c r="M421" s="18"/>
      <c r="N421" s="18"/>
      <c r="O421" s="18"/>
      <c r="P421" s="18"/>
      <c r="Q421" s="18"/>
      <c r="R421" s="18"/>
      <c r="S421" s="18"/>
      <c r="T421" s="18"/>
    </row>
    <row r="422" spans="1:20" s="5" customFormat="1" ht="16" x14ac:dyDescent="0.2">
      <c r="A422" s="17"/>
      <c r="B422" s="16"/>
      <c r="C422" s="7"/>
      <c r="D422" s="8"/>
      <c r="E422" s="9"/>
      <c r="F422" s="15"/>
      <c r="H422" s="18"/>
      <c r="I422" s="6"/>
      <c r="J422" s="12"/>
      <c r="K422" s="13"/>
      <c r="M422" s="18"/>
      <c r="N422" s="18"/>
      <c r="O422" s="18"/>
      <c r="P422" s="18"/>
      <c r="Q422" s="18"/>
      <c r="R422" s="18"/>
      <c r="S422" s="18"/>
      <c r="T422" s="18"/>
    </row>
    <row r="423" spans="1:20" s="5" customFormat="1" ht="16" x14ac:dyDescent="0.2">
      <c r="A423" s="17"/>
      <c r="B423" s="16"/>
      <c r="C423" s="7"/>
      <c r="D423" s="8"/>
      <c r="E423" s="9"/>
      <c r="F423" s="15"/>
      <c r="H423" s="18"/>
      <c r="I423" s="6"/>
      <c r="J423" s="12"/>
      <c r="K423" s="13"/>
      <c r="M423" s="18"/>
      <c r="N423" s="18"/>
      <c r="O423" s="18"/>
      <c r="P423" s="18"/>
      <c r="Q423" s="18"/>
      <c r="R423" s="18"/>
      <c r="S423" s="18"/>
      <c r="T423" s="18"/>
    </row>
    <row r="424" spans="1:20" s="5" customFormat="1" ht="16" x14ac:dyDescent="0.2">
      <c r="A424" s="17"/>
      <c r="B424" s="16"/>
      <c r="C424" s="7"/>
      <c r="D424" s="8"/>
      <c r="E424" s="9"/>
      <c r="F424" s="15"/>
      <c r="H424" s="18"/>
      <c r="I424" s="6"/>
      <c r="J424" s="12"/>
      <c r="K424" s="13"/>
      <c r="M424" s="18"/>
      <c r="N424" s="18"/>
      <c r="O424" s="18"/>
      <c r="P424" s="18"/>
      <c r="Q424" s="18"/>
      <c r="R424" s="18"/>
      <c r="S424" s="18"/>
      <c r="T424" s="18"/>
    </row>
    <row r="425" spans="1:20" s="5" customFormat="1" ht="16" x14ac:dyDescent="0.2">
      <c r="A425" s="17"/>
      <c r="B425" s="16"/>
      <c r="C425" s="7"/>
      <c r="D425" s="8"/>
      <c r="E425" s="9"/>
      <c r="F425" s="15"/>
      <c r="H425" s="18"/>
      <c r="I425" s="6"/>
      <c r="J425" s="12"/>
      <c r="K425" s="13"/>
      <c r="M425" s="18"/>
      <c r="N425" s="18"/>
      <c r="O425" s="18"/>
      <c r="P425" s="18"/>
      <c r="Q425" s="18"/>
      <c r="R425" s="18"/>
      <c r="S425" s="18"/>
      <c r="T425" s="18"/>
    </row>
    <row r="426" spans="1:20" s="5" customFormat="1" ht="16" x14ac:dyDescent="0.2">
      <c r="A426" s="17"/>
      <c r="B426" s="16"/>
      <c r="C426" s="7"/>
      <c r="D426" s="8"/>
      <c r="E426" s="9"/>
      <c r="F426" s="15"/>
      <c r="H426" s="18"/>
      <c r="I426" s="6"/>
      <c r="J426" s="12"/>
      <c r="K426" s="13"/>
      <c r="M426" s="18"/>
      <c r="N426" s="18"/>
      <c r="O426" s="18"/>
      <c r="P426" s="18"/>
      <c r="Q426" s="18"/>
      <c r="R426" s="18"/>
      <c r="S426" s="18"/>
      <c r="T426" s="18"/>
    </row>
    <row r="427" spans="1:20" s="5" customFormat="1" ht="16" x14ac:dyDescent="0.2">
      <c r="A427" s="17"/>
      <c r="B427" s="16"/>
      <c r="C427" s="7"/>
      <c r="D427" s="8"/>
      <c r="E427" s="9"/>
      <c r="F427" s="15"/>
      <c r="H427" s="18"/>
      <c r="I427" s="6"/>
      <c r="J427" s="12"/>
      <c r="K427" s="13"/>
      <c r="M427" s="18"/>
      <c r="N427" s="18"/>
      <c r="O427" s="18"/>
      <c r="P427" s="18"/>
      <c r="Q427" s="18"/>
      <c r="R427" s="18"/>
      <c r="S427" s="18"/>
      <c r="T427" s="18"/>
    </row>
    <row r="428" spans="1:20" s="5" customFormat="1" ht="16" x14ac:dyDescent="0.2">
      <c r="A428" s="17"/>
      <c r="B428" s="16"/>
      <c r="C428" s="7"/>
      <c r="D428" s="8"/>
      <c r="E428" s="9"/>
      <c r="F428" s="15"/>
      <c r="H428" s="18"/>
      <c r="I428" s="6"/>
      <c r="J428" s="12"/>
      <c r="K428" s="13"/>
      <c r="M428" s="18"/>
      <c r="N428" s="18"/>
      <c r="O428" s="18"/>
      <c r="P428" s="18"/>
      <c r="Q428" s="18"/>
      <c r="R428" s="18"/>
      <c r="S428" s="18"/>
      <c r="T428" s="18"/>
    </row>
    <row r="429" spans="1:20" s="5" customFormat="1" ht="16" x14ac:dyDescent="0.2">
      <c r="A429" s="17"/>
      <c r="B429" s="16"/>
      <c r="C429" s="7"/>
      <c r="D429" s="8"/>
      <c r="E429" s="9"/>
      <c r="F429" s="15"/>
      <c r="H429" s="18"/>
      <c r="I429" s="6"/>
      <c r="J429" s="12"/>
      <c r="K429" s="13"/>
      <c r="M429" s="18"/>
      <c r="N429" s="18"/>
      <c r="O429" s="18"/>
      <c r="P429" s="18"/>
      <c r="Q429" s="18"/>
      <c r="R429" s="18"/>
      <c r="S429" s="18"/>
      <c r="T429" s="18"/>
    </row>
    <row r="430" spans="1:20" s="5" customFormat="1" ht="16" x14ac:dyDescent="0.2">
      <c r="A430" s="17"/>
      <c r="B430" s="16"/>
      <c r="C430" s="7"/>
      <c r="D430" s="8"/>
      <c r="E430" s="9"/>
      <c r="F430" s="15"/>
      <c r="H430" s="18"/>
      <c r="I430" s="6"/>
      <c r="J430" s="12"/>
      <c r="K430" s="13"/>
      <c r="M430" s="18"/>
      <c r="N430" s="18"/>
      <c r="O430" s="18"/>
      <c r="P430" s="18"/>
      <c r="Q430" s="18"/>
      <c r="R430" s="18"/>
      <c r="S430" s="18"/>
      <c r="T430" s="18"/>
    </row>
    <row r="431" spans="1:20" s="5" customFormat="1" ht="16" x14ac:dyDescent="0.2">
      <c r="A431" s="17"/>
      <c r="B431" s="16"/>
      <c r="C431" s="7"/>
      <c r="D431" s="8"/>
      <c r="E431" s="9"/>
      <c r="F431" s="15"/>
      <c r="H431" s="18"/>
      <c r="I431" s="6"/>
      <c r="J431" s="12"/>
      <c r="K431" s="13"/>
      <c r="M431" s="18"/>
      <c r="N431" s="18"/>
      <c r="O431" s="18"/>
      <c r="P431" s="18"/>
      <c r="Q431" s="18"/>
      <c r="R431" s="18"/>
      <c r="S431" s="18"/>
      <c r="T431" s="18"/>
    </row>
    <row r="432" spans="1:20" s="5" customFormat="1" ht="16" x14ac:dyDescent="0.2">
      <c r="A432" s="17"/>
      <c r="B432" s="16"/>
      <c r="C432" s="7"/>
      <c r="D432" s="8"/>
      <c r="E432" s="9"/>
      <c r="F432" s="15"/>
      <c r="H432" s="18"/>
      <c r="I432" s="6"/>
      <c r="J432" s="12"/>
      <c r="K432" s="13"/>
      <c r="M432" s="18"/>
      <c r="N432" s="18"/>
      <c r="O432" s="18"/>
      <c r="P432" s="18"/>
      <c r="Q432" s="18"/>
      <c r="R432" s="18"/>
      <c r="S432" s="18"/>
      <c r="T432" s="18"/>
    </row>
    <row r="433" spans="1:20" s="5" customFormat="1" ht="16" x14ac:dyDescent="0.2">
      <c r="A433" s="17"/>
      <c r="B433" s="16"/>
      <c r="C433" s="7"/>
      <c r="D433" s="8"/>
      <c r="E433" s="9"/>
      <c r="F433" s="15"/>
      <c r="H433" s="18"/>
      <c r="I433" s="6"/>
      <c r="J433" s="12"/>
      <c r="K433" s="13"/>
      <c r="M433" s="18"/>
      <c r="N433" s="18"/>
      <c r="O433" s="18"/>
      <c r="P433" s="18"/>
      <c r="Q433" s="18"/>
      <c r="R433" s="18"/>
      <c r="S433" s="18"/>
      <c r="T433" s="18"/>
    </row>
    <row r="434" spans="1:20" s="5" customFormat="1" ht="16" x14ac:dyDescent="0.2">
      <c r="A434" s="17"/>
      <c r="B434" s="16"/>
      <c r="C434" s="7"/>
      <c r="D434" s="8"/>
      <c r="E434" s="9"/>
      <c r="F434" s="15"/>
      <c r="H434" s="18"/>
      <c r="I434" s="6"/>
      <c r="J434" s="12"/>
      <c r="K434" s="13"/>
      <c r="M434" s="18"/>
      <c r="N434" s="18"/>
      <c r="O434" s="18"/>
      <c r="P434" s="18"/>
      <c r="Q434" s="18"/>
      <c r="R434" s="18"/>
      <c r="S434" s="18"/>
      <c r="T434" s="18"/>
    </row>
    <row r="435" spans="1:20" s="5" customFormat="1" ht="16" x14ac:dyDescent="0.2">
      <c r="A435" s="17"/>
      <c r="B435" s="16"/>
      <c r="C435" s="7"/>
      <c r="D435" s="8"/>
      <c r="E435" s="9"/>
      <c r="F435" s="15"/>
      <c r="H435" s="18"/>
      <c r="I435" s="6"/>
      <c r="J435" s="12"/>
      <c r="K435" s="13"/>
      <c r="M435" s="18"/>
      <c r="N435" s="18"/>
      <c r="O435" s="18"/>
      <c r="P435" s="18"/>
      <c r="Q435" s="18"/>
      <c r="R435" s="18"/>
      <c r="S435" s="18"/>
      <c r="T435" s="18"/>
    </row>
    <row r="436" spans="1:20" s="5" customFormat="1" ht="16" x14ac:dyDescent="0.2">
      <c r="A436" s="17"/>
      <c r="B436" s="16"/>
      <c r="C436" s="7"/>
      <c r="D436" s="8"/>
      <c r="E436" s="9"/>
      <c r="F436" s="15"/>
      <c r="H436" s="18"/>
      <c r="I436" s="6"/>
      <c r="J436" s="12"/>
      <c r="K436" s="13"/>
      <c r="M436" s="18"/>
      <c r="N436" s="18"/>
      <c r="O436" s="18"/>
      <c r="P436" s="18"/>
      <c r="Q436" s="18"/>
      <c r="R436" s="18"/>
      <c r="S436" s="18"/>
      <c r="T436" s="18"/>
    </row>
    <row r="437" spans="1:20" s="5" customFormat="1" ht="16" x14ac:dyDescent="0.2">
      <c r="A437" s="17"/>
      <c r="B437" s="16"/>
      <c r="C437" s="7"/>
      <c r="D437" s="8"/>
      <c r="E437" s="9"/>
      <c r="F437" s="15"/>
      <c r="H437" s="18"/>
      <c r="I437" s="6"/>
      <c r="J437" s="12"/>
      <c r="K437" s="13"/>
      <c r="M437" s="18"/>
      <c r="N437" s="18"/>
      <c r="O437" s="18"/>
      <c r="P437" s="18"/>
      <c r="Q437" s="18"/>
      <c r="R437" s="18"/>
      <c r="S437" s="18"/>
      <c r="T437" s="18"/>
    </row>
    <row r="438" spans="1:20" s="5" customFormat="1" ht="16" x14ac:dyDescent="0.2">
      <c r="A438" s="17"/>
      <c r="B438" s="16"/>
      <c r="C438" s="7"/>
      <c r="D438" s="8"/>
      <c r="E438" s="9"/>
      <c r="F438" s="15"/>
      <c r="H438" s="18"/>
      <c r="I438" s="6"/>
      <c r="J438" s="12"/>
      <c r="K438" s="13"/>
      <c r="M438" s="18"/>
      <c r="N438" s="18"/>
      <c r="O438" s="18"/>
      <c r="P438" s="18"/>
      <c r="Q438" s="18"/>
      <c r="R438" s="18"/>
      <c r="S438" s="18"/>
      <c r="T438" s="18"/>
    </row>
    <row r="439" spans="1:20" s="5" customFormat="1" ht="16" x14ac:dyDescent="0.2">
      <c r="A439" s="17"/>
      <c r="B439" s="16"/>
      <c r="C439" s="7"/>
      <c r="D439" s="8"/>
      <c r="E439" s="9"/>
      <c r="F439" s="15"/>
      <c r="H439" s="18"/>
      <c r="I439" s="6"/>
      <c r="J439" s="12"/>
      <c r="K439" s="13"/>
      <c r="M439" s="18"/>
      <c r="N439" s="18"/>
      <c r="O439" s="18"/>
      <c r="P439" s="18"/>
      <c r="Q439" s="18"/>
      <c r="R439" s="18"/>
      <c r="S439" s="18"/>
      <c r="T439" s="18"/>
    </row>
    <row r="440" spans="1:20" s="5" customFormat="1" ht="16" x14ac:dyDescent="0.2">
      <c r="A440" s="17"/>
      <c r="B440" s="16"/>
      <c r="C440" s="7"/>
      <c r="D440" s="8"/>
      <c r="E440" s="9"/>
      <c r="F440" s="15"/>
      <c r="H440" s="18"/>
      <c r="I440" s="6"/>
      <c r="J440" s="12"/>
      <c r="K440" s="13"/>
      <c r="M440" s="18"/>
      <c r="N440" s="18"/>
      <c r="O440" s="18"/>
      <c r="P440" s="18"/>
      <c r="Q440" s="18"/>
      <c r="R440" s="18"/>
      <c r="S440" s="18"/>
      <c r="T440" s="18"/>
    </row>
    <row r="441" spans="1:20" s="5" customFormat="1" ht="16" x14ac:dyDescent="0.2">
      <c r="A441" s="17"/>
      <c r="B441" s="16"/>
      <c r="C441" s="7"/>
      <c r="D441" s="8"/>
      <c r="E441" s="9"/>
      <c r="F441" s="15"/>
      <c r="H441" s="18"/>
      <c r="I441" s="6"/>
      <c r="J441" s="12"/>
      <c r="K441" s="13"/>
      <c r="M441" s="18"/>
      <c r="N441" s="18"/>
      <c r="O441" s="18"/>
      <c r="P441" s="18"/>
      <c r="Q441" s="18"/>
      <c r="R441" s="18"/>
      <c r="S441" s="18"/>
      <c r="T441" s="18"/>
    </row>
    <row r="442" spans="1:20" s="5" customFormat="1" ht="16" x14ac:dyDescent="0.2">
      <c r="A442" s="17"/>
      <c r="B442" s="16"/>
      <c r="C442" s="7"/>
      <c r="D442" s="8"/>
      <c r="E442" s="9"/>
      <c r="F442" s="15"/>
      <c r="H442" s="18"/>
      <c r="I442" s="6"/>
      <c r="J442" s="12"/>
      <c r="K442" s="13"/>
      <c r="M442" s="18"/>
      <c r="N442" s="18"/>
      <c r="O442" s="18"/>
      <c r="P442" s="18"/>
      <c r="Q442" s="18"/>
      <c r="R442" s="18"/>
      <c r="S442" s="18"/>
      <c r="T442" s="18"/>
    </row>
    <row r="443" spans="1:20" s="5" customFormat="1" ht="16" x14ac:dyDescent="0.2">
      <c r="A443" s="17"/>
      <c r="B443" s="16"/>
      <c r="C443" s="7"/>
      <c r="D443" s="8"/>
      <c r="E443" s="9"/>
      <c r="F443" s="15"/>
      <c r="H443" s="18"/>
      <c r="I443" s="6"/>
      <c r="J443" s="12"/>
      <c r="K443" s="13"/>
      <c r="M443" s="18"/>
      <c r="N443" s="18"/>
      <c r="O443" s="18"/>
      <c r="P443" s="18"/>
      <c r="Q443" s="18"/>
      <c r="R443" s="18"/>
      <c r="S443" s="18"/>
      <c r="T443" s="18"/>
    </row>
    <row r="444" spans="1:20" s="5" customFormat="1" ht="16" x14ac:dyDescent="0.2">
      <c r="A444" s="17"/>
      <c r="B444" s="16"/>
      <c r="C444" s="7"/>
      <c r="D444" s="8"/>
      <c r="E444" s="9"/>
      <c r="F444" s="15"/>
      <c r="H444" s="18"/>
      <c r="I444" s="6"/>
      <c r="J444" s="12"/>
      <c r="K444" s="13"/>
      <c r="M444" s="18"/>
      <c r="N444" s="18"/>
      <c r="O444" s="18"/>
      <c r="P444" s="18"/>
      <c r="Q444" s="18"/>
      <c r="R444" s="18"/>
      <c r="S444" s="18"/>
      <c r="T444" s="18"/>
    </row>
    <row r="445" spans="1:20" s="5" customFormat="1" ht="16" x14ac:dyDescent="0.2">
      <c r="A445" s="17"/>
      <c r="B445" s="16"/>
      <c r="C445" s="7"/>
      <c r="D445" s="8"/>
      <c r="E445" s="9"/>
      <c r="F445" s="15"/>
      <c r="H445" s="18"/>
      <c r="I445" s="6"/>
      <c r="J445" s="12"/>
      <c r="K445" s="13"/>
      <c r="M445" s="18"/>
      <c r="N445" s="18"/>
      <c r="O445" s="18"/>
      <c r="P445" s="18"/>
      <c r="Q445" s="18"/>
      <c r="R445" s="18"/>
      <c r="S445" s="18"/>
      <c r="T445" s="18"/>
    </row>
    <row r="446" spans="1:20" s="5" customFormat="1" ht="16" x14ac:dyDescent="0.2">
      <c r="A446" s="17"/>
      <c r="B446" s="16"/>
      <c r="C446" s="7"/>
      <c r="D446" s="8"/>
      <c r="E446" s="9"/>
      <c r="F446" s="15"/>
      <c r="H446" s="18"/>
      <c r="I446" s="6"/>
      <c r="J446" s="12"/>
      <c r="K446" s="13"/>
      <c r="M446" s="18"/>
      <c r="N446" s="18"/>
      <c r="O446" s="18"/>
      <c r="P446" s="18"/>
      <c r="Q446" s="18"/>
      <c r="R446" s="18"/>
      <c r="S446" s="18"/>
      <c r="T446" s="18"/>
    </row>
    <row r="447" spans="1:20" s="5" customFormat="1" ht="16" x14ac:dyDescent="0.2">
      <c r="A447" s="17"/>
      <c r="B447" s="16"/>
      <c r="C447" s="7"/>
      <c r="D447" s="8"/>
      <c r="E447" s="9"/>
      <c r="F447" s="15"/>
      <c r="H447" s="18"/>
      <c r="I447" s="6"/>
      <c r="J447" s="12"/>
      <c r="K447" s="13"/>
      <c r="M447" s="18"/>
      <c r="N447" s="18"/>
      <c r="O447" s="18"/>
      <c r="P447" s="18"/>
      <c r="Q447" s="18"/>
      <c r="R447" s="18"/>
      <c r="S447" s="18"/>
      <c r="T447" s="18"/>
    </row>
    <row r="448" spans="1:20" s="5" customFormat="1" ht="16" x14ac:dyDescent="0.2">
      <c r="A448" s="17"/>
      <c r="B448" s="16"/>
      <c r="C448" s="7"/>
      <c r="D448" s="8"/>
      <c r="E448" s="9"/>
      <c r="F448" s="15"/>
      <c r="H448" s="18"/>
      <c r="I448" s="6"/>
      <c r="J448" s="12"/>
      <c r="K448" s="13"/>
      <c r="M448" s="18"/>
      <c r="N448" s="18"/>
      <c r="O448" s="18"/>
      <c r="P448" s="18"/>
      <c r="Q448" s="18"/>
      <c r="R448" s="18"/>
      <c r="S448" s="18"/>
      <c r="T448" s="18"/>
    </row>
    <row r="449" spans="1:20" s="5" customFormat="1" ht="16" x14ac:dyDescent="0.2">
      <c r="A449" s="17"/>
      <c r="B449" s="16"/>
      <c r="C449" s="7"/>
      <c r="D449" s="8"/>
      <c r="E449" s="9"/>
      <c r="F449" s="15"/>
      <c r="H449" s="18"/>
      <c r="I449" s="6"/>
      <c r="J449" s="12"/>
      <c r="K449" s="13"/>
      <c r="M449" s="18"/>
      <c r="N449" s="18"/>
      <c r="O449" s="18"/>
      <c r="P449" s="18"/>
      <c r="Q449" s="18"/>
      <c r="R449" s="18"/>
      <c r="S449" s="18"/>
      <c r="T449" s="18"/>
    </row>
    <row r="450" spans="1:20" s="5" customFormat="1" ht="16" x14ac:dyDescent="0.2">
      <c r="A450" s="17"/>
      <c r="B450" s="16"/>
      <c r="C450" s="7"/>
      <c r="D450" s="8"/>
      <c r="E450" s="9"/>
      <c r="F450" s="15"/>
      <c r="H450" s="18"/>
      <c r="I450" s="6"/>
      <c r="J450" s="12"/>
      <c r="K450" s="13"/>
      <c r="M450" s="18"/>
      <c r="N450" s="18"/>
      <c r="O450" s="18"/>
      <c r="P450" s="18"/>
      <c r="Q450" s="18"/>
      <c r="R450" s="18"/>
      <c r="S450" s="18"/>
      <c r="T450" s="18"/>
    </row>
    <row r="451" spans="1:20" s="5" customFormat="1" ht="16" x14ac:dyDescent="0.2">
      <c r="A451" s="17"/>
      <c r="B451" s="16"/>
      <c r="C451" s="7"/>
      <c r="D451" s="8"/>
      <c r="E451" s="9"/>
      <c r="F451" s="15"/>
      <c r="H451" s="18"/>
      <c r="I451" s="6"/>
      <c r="J451" s="12"/>
      <c r="K451" s="13"/>
      <c r="M451" s="18"/>
      <c r="N451" s="18"/>
      <c r="O451" s="18"/>
      <c r="P451" s="18"/>
      <c r="Q451" s="18"/>
      <c r="R451" s="18"/>
      <c r="S451" s="18"/>
      <c r="T451" s="18"/>
    </row>
    <row r="452" spans="1:20" s="5" customFormat="1" ht="16" x14ac:dyDescent="0.2">
      <c r="A452" s="17"/>
      <c r="B452" s="16"/>
      <c r="C452" s="7"/>
      <c r="D452" s="8"/>
      <c r="E452" s="9"/>
      <c r="F452" s="15"/>
      <c r="H452" s="18"/>
      <c r="I452" s="6"/>
      <c r="J452" s="12"/>
      <c r="K452" s="13"/>
      <c r="M452" s="18"/>
      <c r="N452" s="18"/>
      <c r="O452" s="18"/>
      <c r="P452" s="18"/>
      <c r="Q452" s="18"/>
      <c r="R452" s="18"/>
      <c r="S452" s="18"/>
      <c r="T452" s="18"/>
    </row>
    <row r="453" spans="1:20" s="5" customFormat="1" ht="16" x14ac:dyDescent="0.2">
      <c r="A453" s="17"/>
      <c r="B453" s="16"/>
      <c r="C453" s="7"/>
      <c r="D453" s="8"/>
      <c r="E453" s="9"/>
      <c r="F453" s="15"/>
      <c r="H453" s="18"/>
      <c r="I453" s="6"/>
      <c r="J453" s="12"/>
      <c r="K453" s="13"/>
      <c r="M453" s="18"/>
      <c r="N453" s="18"/>
      <c r="O453" s="18"/>
      <c r="P453" s="18"/>
      <c r="Q453" s="18"/>
      <c r="R453" s="18"/>
      <c r="S453" s="18"/>
      <c r="T453" s="18"/>
    </row>
    <row r="454" spans="1:20" s="5" customFormat="1" ht="16" x14ac:dyDescent="0.2">
      <c r="A454" s="17"/>
      <c r="B454" s="16"/>
      <c r="C454" s="7"/>
      <c r="D454" s="8"/>
      <c r="E454" s="9"/>
      <c r="F454" s="15"/>
      <c r="H454" s="18"/>
      <c r="I454" s="6"/>
      <c r="J454" s="12"/>
      <c r="K454" s="13"/>
      <c r="M454" s="18"/>
      <c r="N454" s="18"/>
      <c r="O454" s="18"/>
      <c r="P454" s="18"/>
      <c r="Q454" s="18"/>
      <c r="R454" s="18"/>
      <c r="S454" s="18"/>
      <c r="T454" s="18"/>
    </row>
    <row r="455" spans="1:20" s="5" customFormat="1" ht="16" x14ac:dyDescent="0.2">
      <c r="A455" s="17"/>
      <c r="B455" s="16"/>
      <c r="C455" s="7"/>
      <c r="D455" s="8"/>
      <c r="E455" s="9"/>
      <c r="F455" s="15"/>
      <c r="H455" s="18"/>
      <c r="I455" s="6"/>
      <c r="J455" s="12"/>
      <c r="K455" s="13"/>
      <c r="M455" s="18"/>
      <c r="N455" s="18"/>
      <c r="O455" s="18"/>
      <c r="P455" s="18"/>
      <c r="Q455" s="18"/>
      <c r="R455" s="18"/>
      <c r="S455" s="18"/>
      <c r="T455" s="18"/>
    </row>
    <row r="456" spans="1:20" s="5" customFormat="1" ht="16" x14ac:dyDescent="0.2">
      <c r="A456" s="17"/>
      <c r="B456" s="16"/>
      <c r="C456" s="7"/>
      <c r="D456" s="8"/>
      <c r="E456" s="9"/>
      <c r="F456" s="15"/>
      <c r="H456" s="18"/>
      <c r="I456" s="6"/>
      <c r="J456" s="12"/>
      <c r="K456" s="13"/>
      <c r="M456" s="18"/>
      <c r="N456" s="18"/>
      <c r="O456" s="18"/>
      <c r="P456" s="18"/>
      <c r="Q456" s="18"/>
      <c r="R456" s="18"/>
      <c r="S456" s="18"/>
      <c r="T456" s="18"/>
    </row>
    <row r="457" spans="1:20" s="5" customFormat="1" ht="16" x14ac:dyDescent="0.2">
      <c r="A457" s="17"/>
      <c r="B457" s="16"/>
      <c r="C457" s="7"/>
      <c r="D457" s="8"/>
      <c r="E457" s="9"/>
      <c r="F457" s="15"/>
      <c r="H457" s="18"/>
      <c r="I457" s="6"/>
      <c r="J457" s="12"/>
      <c r="K457" s="13"/>
      <c r="M457" s="18"/>
      <c r="N457" s="18"/>
      <c r="O457" s="18"/>
      <c r="P457" s="18"/>
      <c r="Q457" s="18"/>
      <c r="R457" s="18"/>
      <c r="S457" s="18"/>
      <c r="T457" s="18"/>
    </row>
    <row r="458" spans="1:20" s="5" customFormat="1" ht="16" x14ac:dyDescent="0.2">
      <c r="A458" s="17"/>
      <c r="B458" s="16"/>
      <c r="C458" s="7"/>
      <c r="D458" s="8"/>
      <c r="E458" s="9"/>
      <c r="F458" s="15"/>
      <c r="H458" s="18"/>
      <c r="I458" s="6"/>
      <c r="J458" s="12"/>
      <c r="K458" s="13"/>
      <c r="M458" s="18"/>
      <c r="N458" s="18"/>
      <c r="O458" s="18"/>
      <c r="P458" s="18"/>
      <c r="Q458" s="18"/>
      <c r="R458" s="18"/>
      <c r="S458" s="18"/>
      <c r="T458" s="18"/>
    </row>
    <row r="459" spans="1:20" s="5" customFormat="1" ht="16" x14ac:dyDescent="0.2">
      <c r="A459" s="17"/>
      <c r="B459" s="16"/>
      <c r="C459" s="7"/>
      <c r="D459" s="8"/>
      <c r="E459" s="9"/>
      <c r="F459" s="15"/>
      <c r="H459" s="18"/>
      <c r="I459" s="6"/>
      <c r="J459" s="12"/>
      <c r="K459" s="13"/>
      <c r="M459" s="18"/>
      <c r="N459" s="18"/>
      <c r="O459" s="18"/>
      <c r="P459" s="18"/>
      <c r="Q459" s="18"/>
      <c r="R459" s="18"/>
      <c r="S459" s="18"/>
      <c r="T459" s="18"/>
    </row>
    <row r="460" spans="1:20" s="5" customFormat="1" ht="16" x14ac:dyDescent="0.2">
      <c r="A460" s="17"/>
      <c r="B460" s="16"/>
      <c r="C460" s="7"/>
      <c r="D460" s="8"/>
      <c r="E460" s="9"/>
      <c r="F460" s="15"/>
      <c r="H460" s="18"/>
      <c r="I460" s="6"/>
      <c r="J460" s="12"/>
      <c r="K460" s="13"/>
      <c r="M460" s="18"/>
      <c r="N460" s="18"/>
      <c r="O460" s="18"/>
      <c r="P460" s="18"/>
      <c r="Q460" s="18"/>
      <c r="R460" s="18"/>
      <c r="S460" s="18"/>
      <c r="T460" s="18"/>
    </row>
    <row r="461" spans="1:20" s="5" customFormat="1" ht="16" x14ac:dyDescent="0.2">
      <c r="A461" s="17"/>
      <c r="B461" s="16"/>
      <c r="C461" s="7"/>
      <c r="D461" s="8"/>
      <c r="E461" s="9"/>
      <c r="F461" s="15"/>
      <c r="H461" s="18"/>
      <c r="I461" s="6"/>
      <c r="J461" s="12"/>
      <c r="K461" s="13"/>
      <c r="M461" s="18"/>
      <c r="N461" s="18"/>
      <c r="O461" s="18"/>
      <c r="P461" s="18"/>
      <c r="Q461" s="18"/>
      <c r="R461" s="18"/>
      <c r="S461" s="18"/>
      <c r="T461" s="18"/>
    </row>
    <row r="462" spans="1:20" s="5" customFormat="1" ht="16" x14ac:dyDescent="0.2">
      <c r="A462" s="17"/>
      <c r="B462" s="16"/>
      <c r="C462" s="7"/>
      <c r="D462" s="8"/>
      <c r="E462" s="9"/>
      <c r="F462" s="15"/>
      <c r="H462" s="18"/>
      <c r="I462" s="6"/>
      <c r="J462" s="12"/>
      <c r="K462" s="13"/>
      <c r="M462" s="18"/>
      <c r="N462" s="18"/>
      <c r="O462" s="18"/>
      <c r="P462" s="18"/>
      <c r="Q462" s="18"/>
      <c r="R462" s="18"/>
      <c r="S462" s="18"/>
      <c r="T462" s="18"/>
    </row>
    <row r="463" spans="1:20" s="5" customFormat="1" ht="16" x14ac:dyDescent="0.2">
      <c r="A463" s="17"/>
      <c r="B463" s="16"/>
      <c r="C463" s="7"/>
      <c r="D463" s="8"/>
      <c r="E463" s="9"/>
      <c r="F463" s="15"/>
      <c r="H463" s="18"/>
      <c r="I463" s="6"/>
      <c r="J463" s="12"/>
      <c r="K463" s="13"/>
      <c r="M463" s="18"/>
      <c r="N463" s="18"/>
      <c r="O463" s="18"/>
      <c r="P463" s="18"/>
      <c r="Q463" s="18"/>
      <c r="R463" s="18"/>
      <c r="S463" s="18"/>
      <c r="T463" s="18"/>
    </row>
    <row r="464" spans="1:20" s="5" customFormat="1" ht="16" x14ac:dyDescent="0.2">
      <c r="A464" s="17"/>
      <c r="B464" s="16"/>
      <c r="C464" s="7"/>
      <c r="D464" s="8"/>
      <c r="E464" s="9"/>
      <c r="F464" s="15"/>
      <c r="H464" s="18"/>
      <c r="I464" s="6"/>
      <c r="J464" s="12"/>
      <c r="K464" s="13"/>
      <c r="M464" s="18"/>
      <c r="N464" s="18"/>
      <c r="O464" s="18"/>
      <c r="P464" s="18"/>
      <c r="Q464" s="18"/>
      <c r="R464" s="18"/>
      <c r="S464" s="18"/>
      <c r="T464" s="18"/>
    </row>
    <row r="465" spans="1:20" s="5" customFormat="1" ht="16" x14ac:dyDescent="0.2">
      <c r="A465" s="17"/>
      <c r="B465" s="16"/>
      <c r="C465" s="7"/>
      <c r="D465" s="8"/>
      <c r="E465" s="9"/>
      <c r="F465" s="15"/>
      <c r="H465" s="18"/>
      <c r="I465" s="6"/>
      <c r="J465" s="12"/>
      <c r="K465" s="13"/>
      <c r="M465" s="18"/>
      <c r="N465" s="18"/>
      <c r="O465" s="18"/>
      <c r="P465" s="18"/>
      <c r="Q465" s="18"/>
      <c r="R465" s="18"/>
      <c r="S465" s="18"/>
      <c r="T465" s="18"/>
    </row>
    <row r="466" spans="1:20" s="5" customFormat="1" ht="16" x14ac:dyDescent="0.2">
      <c r="A466" s="17"/>
      <c r="B466" s="16"/>
      <c r="C466" s="7"/>
      <c r="D466" s="8"/>
      <c r="E466" s="9"/>
      <c r="F466" s="15"/>
      <c r="H466" s="18"/>
      <c r="I466" s="6"/>
      <c r="J466" s="12"/>
      <c r="K466" s="13"/>
      <c r="M466" s="18"/>
      <c r="N466" s="18"/>
      <c r="O466" s="18"/>
      <c r="P466" s="18"/>
      <c r="Q466" s="18"/>
      <c r="R466" s="18"/>
      <c r="S466" s="18"/>
      <c r="T466" s="18"/>
    </row>
    <row r="467" spans="1:20" s="5" customFormat="1" ht="16" x14ac:dyDescent="0.2">
      <c r="A467" s="17"/>
      <c r="B467" s="16"/>
      <c r="C467" s="7"/>
      <c r="D467" s="8"/>
      <c r="E467" s="9"/>
      <c r="F467" s="15"/>
      <c r="H467" s="18"/>
      <c r="I467" s="6"/>
      <c r="J467" s="12"/>
      <c r="K467" s="13"/>
      <c r="M467" s="18"/>
      <c r="N467" s="18"/>
      <c r="O467" s="18"/>
      <c r="P467" s="18"/>
      <c r="Q467" s="18"/>
      <c r="R467" s="18"/>
      <c r="S467" s="18"/>
      <c r="T467" s="18"/>
    </row>
    <row r="468" spans="1:20" s="5" customFormat="1" ht="16" x14ac:dyDescent="0.2">
      <c r="A468" s="17"/>
      <c r="B468" s="16"/>
      <c r="C468" s="7"/>
      <c r="D468" s="8"/>
      <c r="E468" s="9"/>
      <c r="F468" s="15"/>
      <c r="H468" s="18"/>
      <c r="I468" s="6"/>
      <c r="J468" s="12"/>
      <c r="K468" s="13"/>
      <c r="M468" s="18"/>
      <c r="N468" s="18"/>
      <c r="O468" s="18"/>
      <c r="P468" s="18"/>
      <c r="Q468" s="18"/>
      <c r="R468" s="18"/>
      <c r="S468" s="18"/>
      <c r="T468" s="18"/>
    </row>
    <row r="469" spans="1:20" s="5" customFormat="1" ht="16" x14ac:dyDescent="0.2">
      <c r="A469" s="17"/>
      <c r="B469" s="16"/>
      <c r="C469" s="7"/>
      <c r="D469" s="8"/>
      <c r="E469" s="9"/>
      <c r="F469" s="15"/>
      <c r="H469" s="18"/>
      <c r="I469" s="6"/>
      <c r="J469" s="12"/>
      <c r="K469" s="13"/>
      <c r="M469" s="18"/>
      <c r="N469" s="18"/>
      <c r="O469" s="18"/>
      <c r="P469" s="18"/>
      <c r="Q469" s="18"/>
      <c r="R469" s="18"/>
      <c r="S469" s="18"/>
      <c r="T469" s="18"/>
    </row>
    <row r="470" spans="1:20" s="5" customFormat="1" ht="16" x14ac:dyDescent="0.2">
      <c r="A470" s="17"/>
      <c r="B470" s="16"/>
      <c r="C470" s="7"/>
      <c r="D470" s="8"/>
      <c r="E470" s="9"/>
      <c r="F470" s="15"/>
      <c r="H470" s="18"/>
      <c r="I470" s="6"/>
      <c r="J470" s="12"/>
      <c r="K470" s="13"/>
      <c r="M470" s="18"/>
      <c r="N470" s="18"/>
      <c r="O470" s="18"/>
      <c r="P470" s="18"/>
      <c r="Q470" s="18"/>
      <c r="R470" s="18"/>
      <c r="S470" s="18"/>
      <c r="T470" s="18"/>
    </row>
    <row r="471" spans="1:20" s="5" customFormat="1" ht="16" x14ac:dyDescent="0.2">
      <c r="A471" s="17"/>
      <c r="B471" s="16"/>
      <c r="C471" s="7"/>
      <c r="D471" s="8"/>
      <c r="E471" s="9"/>
      <c r="F471" s="15"/>
      <c r="H471" s="18"/>
      <c r="I471" s="6"/>
      <c r="J471" s="12"/>
      <c r="K471" s="13"/>
      <c r="M471" s="18"/>
      <c r="N471" s="18"/>
      <c r="O471" s="18"/>
      <c r="P471" s="18"/>
      <c r="Q471" s="18"/>
      <c r="R471" s="18"/>
      <c r="S471" s="18"/>
      <c r="T471" s="18"/>
    </row>
    <row r="472" spans="1:20" s="5" customFormat="1" ht="16" x14ac:dyDescent="0.2">
      <c r="A472" s="17"/>
      <c r="B472" s="16"/>
      <c r="C472" s="7"/>
      <c r="D472" s="8"/>
      <c r="E472" s="9"/>
      <c r="F472" s="15"/>
      <c r="H472" s="18"/>
      <c r="I472" s="6"/>
      <c r="J472" s="12"/>
      <c r="K472" s="13"/>
      <c r="M472" s="18"/>
      <c r="N472" s="18"/>
      <c r="O472" s="18"/>
      <c r="P472" s="18"/>
      <c r="Q472" s="18"/>
      <c r="R472" s="18"/>
      <c r="S472" s="18"/>
      <c r="T472" s="18"/>
    </row>
    <row r="473" spans="1:20" s="5" customFormat="1" ht="16" x14ac:dyDescent="0.2">
      <c r="A473" s="17"/>
      <c r="B473" s="16"/>
      <c r="C473" s="7"/>
      <c r="D473" s="8"/>
      <c r="E473" s="9"/>
      <c r="F473" s="15"/>
      <c r="H473" s="18"/>
      <c r="I473" s="6"/>
      <c r="J473" s="12"/>
      <c r="K473" s="13"/>
      <c r="M473" s="18"/>
      <c r="N473" s="18"/>
      <c r="O473" s="18"/>
      <c r="P473" s="18"/>
      <c r="Q473" s="18"/>
      <c r="R473" s="18"/>
      <c r="S473" s="18"/>
      <c r="T473" s="18"/>
    </row>
    <row r="474" spans="1:20" s="5" customFormat="1" ht="16" x14ac:dyDescent="0.2">
      <c r="A474" s="17"/>
      <c r="B474" s="16"/>
      <c r="C474" s="7"/>
      <c r="D474" s="8"/>
      <c r="E474" s="9"/>
      <c r="F474" s="15"/>
      <c r="H474" s="18"/>
      <c r="I474" s="6"/>
      <c r="J474" s="12"/>
      <c r="K474" s="13"/>
      <c r="M474" s="18"/>
      <c r="N474" s="18"/>
      <c r="O474" s="18"/>
      <c r="P474" s="18"/>
      <c r="Q474" s="18"/>
      <c r="R474" s="18"/>
      <c r="S474" s="18"/>
      <c r="T474" s="18"/>
    </row>
    <row r="475" spans="1:20" s="5" customFormat="1" ht="16" x14ac:dyDescent="0.2">
      <c r="A475" s="17"/>
      <c r="B475" s="16"/>
      <c r="C475" s="7"/>
      <c r="D475" s="8"/>
      <c r="E475" s="9"/>
      <c r="F475" s="15"/>
      <c r="H475" s="18"/>
      <c r="I475" s="6"/>
      <c r="J475" s="12"/>
      <c r="K475" s="13"/>
      <c r="M475" s="18"/>
      <c r="N475" s="18"/>
      <c r="O475" s="18"/>
      <c r="P475" s="18"/>
      <c r="Q475" s="18"/>
      <c r="R475" s="18"/>
      <c r="S475" s="18"/>
      <c r="T475" s="18"/>
    </row>
    <row r="476" spans="1:20" s="5" customFormat="1" ht="16" x14ac:dyDescent="0.2">
      <c r="A476" s="17"/>
      <c r="B476" s="16"/>
      <c r="C476" s="7"/>
      <c r="D476" s="8"/>
      <c r="E476" s="9"/>
      <c r="F476" s="15"/>
      <c r="H476" s="18"/>
      <c r="I476" s="6"/>
      <c r="J476" s="12"/>
      <c r="K476" s="13"/>
      <c r="M476" s="18"/>
      <c r="N476" s="18"/>
      <c r="O476" s="18"/>
      <c r="P476" s="18"/>
      <c r="Q476" s="18"/>
      <c r="R476" s="18"/>
      <c r="S476" s="18"/>
      <c r="T476" s="18"/>
    </row>
    <row r="477" spans="1:20" s="5" customFormat="1" ht="16" x14ac:dyDescent="0.2">
      <c r="A477" s="17"/>
      <c r="B477" s="16"/>
      <c r="C477" s="7"/>
      <c r="D477" s="8"/>
      <c r="E477" s="9"/>
      <c r="F477" s="15"/>
      <c r="H477" s="18"/>
      <c r="I477" s="6"/>
      <c r="J477" s="12"/>
      <c r="K477" s="13"/>
      <c r="M477" s="18"/>
      <c r="N477" s="18"/>
      <c r="O477" s="18"/>
      <c r="P477" s="18"/>
      <c r="Q477" s="18"/>
      <c r="R477" s="18"/>
      <c r="S477" s="18"/>
      <c r="T477" s="18"/>
    </row>
    <row r="478" spans="1:20" s="5" customFormat="1" ht="16" x14ac:dyDescent="0.2">
      <c r="A478" s="17"/>
      <c r="B478" s="16"/>
      <c r="C478" s="7"/>
      <c r="D478" s="8"/>
      <c r="E478" s="9"/>
      <c r="F478" s="15"/>
      <c r="H478" s="18"/>
      <c r="I478" s="6"/>
      <c r="J478" s="12"/>
      <c r="K478" s="13"/>
      <c r="M478" s="18"/>
      <c r="N478" s="18"/>
      <c r="O478" s="18"/>
      <c r="P478" s="18"/>
      <c r="Q478" s="18"/>
      <c r="R478" s="18"/>
      <c r="S478" s="18"/>
      <c r="T478" s="18"/>
    </row>
    <row r="479" spans="1:20" s="5" customFormat="1" ht="16" x14ac:dyDescent="0.2">
      <c r="A479" s="17"/>
      <c r="B479" s="16"/>
      <c r="C479" s="7"/>
      <c r="D479" s="8"/>
      <c r="E479" s="9"/>
      <c r="F479" s="15"/>
      <c r="H479" s="18"/>
      <c r="I479" s="6"/>
      <c r="J479" s="12"/>
      <c r="K479" s="13"/>
      <c r="M479" s="18"/>
      <c r="N479" s="18"/>
      <c r="O479" s="18"/>
      <c r="P479" s="18"/>
      <c r="Q479" s="18"/>
      <c r="R479" s="18"/>
      <c r="S479" s="18"/>
      <c r="T479" s="18"/>
    </row>
    <row r="480" spans="1:20" s="5" customFormat="1" ht="16" x14ac:dyDescent="0.2">
      <c r="A480" s="17"/>
      <c r="B480" s="16"/>
      <c r="C480" s="7"/>
      <c r="D480" s="8"/>
      <c r="E480" s="9"/>
      <c r="F480" s="15"/>
      <c r="H480" s="18"/>
      <c r="I480" s="6"/>
      <c r="J480" s="12"/>
      <c r="K480" s="13"/>
      <c r="M480" s="18"/>
      <c r="N480" s="18"/>
      <c r="O480" s="18"/>
      <c r="P480" s="18"/>
      <c r="Q480" s="18"/>
      <c r="R480" s="18"/>
      <c r="S480" s="18"/>
      <c r="T480" s="18"/>
    </row>
    <row r="481" spans="1:20" s="5" customFormat="1" ht="16" x14ac:dyDescent="0.2">
      <c r="A481" s="17"/>
      <c r="B481" s="16"/>
      <c r="C481" s="7"/>
      <c r="D481" s="8"/>
      <c r="E481" s="9"/>
      <c r="F481" s="15"/>
      <c r="H481" s="18"/>
      <c r="I481" s="6"/>
      <c r="J481" s="12"/>
      <c r="K481" s="13"/>
      <c r="M481" s="18"/>
      <c r="N481" s="18"/>
      <c r="O481" s="18"/>
      <c r="P481" s="18"/>
      <c r="Q481" s="18"/>
      <c r="R481" s="18"/>
      <c r="S481" s="18"/>
      <c r="T481" s="18"/>
    </row>
    <row r="482" spans="1:20" s="5" customFormat="1" ht="16" x14ac:dyDescent="0.2">
      <c r="A482" s="17"/>
      <c r="B482" s="16"/>
      <c r="C482" s="7"/>
      <c r="D482" s="8"/>
      <c r="E482" s="9"/>
      <c r="F482" s="15"/>
      <c r="H482" s="18"/>
      <c r="I482" s="6"/>
      <c r="J482" s="12"/>
      <c r="K482" s="13"/>
      <c r="M482" s="18"/>
      <c r="N482" s="18"/>
      <c r="O482" s="18"/>
      <c r="P482" s="18"/>
      <c r="Q482" s="18"/>
      <c r="R482" s="18"/>
      <c r="S482" s="18"/>
      <c r="T482" s="18"/>
    </row>
    <row r="483" spans="1:20" s="5" customFormat="1" ht="16" x14ac:dyDescent="0.2">
      <c r="A483" s="17"/>
      <c r="B483" s="16"/>
      <c r="C483" s="7"/>
      <c r="D483" s="8"/>
      <c r="E483" s="9"/>
      <c r="F483" s="15"/>
      <c r="H483" s="18"/>
      <c r="I483" s="6"/>
      <c r="J483" s="12"/>
      <c r="K483" s="13"/>
      <c r="M483" s="18"/>
      <c r="N483" s="18"/>
      <c r="O483" s="18"/>
      <c r="P483" s="18"/>
      <c r="Q483" s="18"/>
      <c r="R483" s="18"/>
      <c r="S483" s="18"/>
      <c r="T483" s="18"/>
    </row>
    <row r="484" spans="1:20" s="5" customFormat="1" ht="16" x14ac:dyDescent="0.2">
      <c r="A484" s="17"/>
      <c r="B484" s="16"/>
      <c r="C484" s="7"/>
      <c r="D484" s="8"/>
      <c r="E484" s="9"/>
      <c r="F484" s="15"/>
      <c r="H484" s="18"/>
      <c r="I484" s="6"/>
      <c r="J484" s="12"/>
      <c r="K484" s="13"/>
      <c r="M484" s="18"/>
      <c r="N484" s="18"/>
      <c r="O484" s="18"/>
      <c r="P484" s="18"/>
      <c r="Q484" s="18"/>
      <c r="R484" s="18"/>
      <c r="S484" s="18"/>
      <c r="T484" s="18"/>
    </row>
    <row r="485" spans="1:20" s="5" customFormat="1" ht="16" x14ac:dyDescent="0.2">
      <c r="A485" s="17"/>
      <c r="B485" s="16"/>
      <c r="C485" s="7"/>
      <c r="D485" s="8"/>
      <c r="E485" s="9"/>
      <c r="F485" s="15"/>
      <c r="H485" s="18"/>
      <c r="I485" s="6"/>
      <c r="J485" s="12"/>
      <c r="K485" s="13"/>
      <c r="M485" s="18"/>
      <c r="N485" s="18"/>
      <c r="O485" s="18"/>
      <c r="P485" s="18"/>
      <c r="Q485" s="18"/>
      <c r="R485" s="18"/>
      <c r="S485" s="18"/>
      <c r="T485" s="18"/>
    </row>
    <row r="486" spans="1:20" s="5" customFormat="1" ht="16" x14ac:dyDescent="0.2">
      <c r="A486" s="17"/>
      <c r="B486" s="16"/>
      <c r="C486" s="7"/>
      <c r="D486" s="8"/>
      <c r="E486" s="9"/>
      <c r="F486" s="15"/>
      <c r="H486" s="18"/>
      <c r="I486" s="6"/>
      <c r="J486" s="12"/>
      <c r="K486" s="13"/>
      <c r="M486" s="18"/>
      <c r="N486" s="18"/>
      <c r="O486" s="18"/>
      <c r="P486" s="18"/>
      <c r="Q486" s="18"/>
      <c r="R486" s="18"/>
      <c r="S486" s="18"/>
      <c r="T486" s="18"/>
    </row>
    <row r="487" spans="1:20" s="5" customFormat="1" ht="16" x14ac:dyDescent="0.2">
      <c r="A487" s="17"/>
      <c r="B487" s="16"/>
      <c r="C487" s="7"/>
      <c r="D487" s="8"/>
      <c r="E487" s="9"/>
      <c r="F487" s="15"/>
      <c r="H487" s="18"/>
      <c r="I487" s="6"/>
      <c r="J487" s="12"/>
      <c r="K487" s="13"/>
      <c r="M487" s="18"/>
      <c r="N487" s="18"/>
      <c r="O487" s="18"/>
      <c r="P487" s="18"/>
      <c r="Q487" s="18"/>
      <c r="R487" s="18"/>
      <c r="S487" s="18"/>
      <c r="T487" s="18"/>
    </row>
    <row r="488" spans="1:20" s="5" customFormat="1" ht="16" x14ac:dyDescent="0.2">
      <c r="A488" s="17"/>
      <c r="B488" s="16"/>
      <c r="C488" s="7"/>
      <c r="D488" s="8"/>
      <c r="E488" s="9"/>
      <c r="F488" s="15"/>
      <c r="H488" s="18"/>
      <c r="I488" s="6"/>
      <c r="J488" s="12"/>
      <c r="K488" s="13"/>
      <c r="M488" s="18"/>
      <c r="N488" s="18"/>
      <c r="O488" s="18"/>
      <c r="P488" s="18"/>
      <c r="Q488" s="18"/>
      <c r="R488" s="18"/>
      <c r="S488" s="18"/>
      <c r="T488" s="18"/>
    </row>
    <row r="489" spans="1:20" s="5" customFormat="1" ht="16" x14ac:dyDescent="0.2">
      <c r="A489" s="17"/>
      <c r="B489" s="16"/>
      <c r="C489" s="7"/>
      <c r="D489" s="8"/>
      <c r="E489" s="9"/>
      <c r="F489" s="15"/>
      <c r="H489" s="18"/>
      <c r="I489" s="6"/>
      <c r="J489" s="12"/>
      <c r="K489" s="13"/>
      <c r="M489" s="18"/>
      <c r="N489" s="18"/>
      <c r="O489" s="18"/>
      <c r="P489" s="18"/>
      <c r="Q489" s="18"/>
      <c r="R489" s="18"/>
      <c r="S489" s="18"/>
      <c r="T489" s="18"/>
    </row>
    <row r="490" spans="1:20" s="5" customFormat="1" ht="16" x14ac:dyDescent="0.2">
      <c r="A490" s="17"/>
      <c r="B490" s="16"/>
      <c r="C490" s="7"/>
      <c r="D490" s="8"/>
      <c r="E490" s="9"/>
      <c r="F490" s="15"/>
      <c r="H490" s="18"/>
      <c r="I490" s="6"/>
      <c r="J490" s="12"/>
      <c r="K490" s="13"/>
      <c r="M490" s="18"/>
      <c r="N490" s="18"/>
      <c r="O490" s="18"/>
      <c r="P490" s="18"/>
      <c r="Q490" s="18"/>
      <c r="R490" s="18"/>
      <c r="S490" s="18"/>
      <c r="T490" s="18"/>
    </row>
    <row r="491" spans="1:20" s="5" customFormat="1" ht="16" x14ac:dyDescent="0.2">
      <c r="A491" s="17"/>
      <c r="B491" s="16"/>
      <c r="C491" s="7"/>
      <c r="D491" s="8"/>
      <c r="E491" s="9"/>
      <c r="F491" s="15"/>
      <c r="H491" s="18"/>
      <c r="I491" s="6"/>
      <c r="J491" s="12"/>
      <c r="K491" s="13"/>
      <c r="M491" s="18"/>
      <c r="N491" s="18"/>
      <c r="O491" s="18"/>
      <c r="P491" s="18"/>
      <c r="Q491" s="18"/>
      <c r="R491" s="18"/>
      <c r="S491" s="18"/>
      <c r="T491" s="18"/>
    </row>
    <row r="492" spans="1:20" s="5" customFormat="1" ht="16" x14ac:dyDescent="0.2">
      <c r="A492" s="17"/>
      <c r="B492" s="16"/>
      <c r="C492" s="7"/>
      <c r="D492" s="8"/>
      <c r="E492" s="9"/>
      <c r="F492" s="15"/>
      <c r="H492" s="18"/>
      <c r="I492" s="6"/>
      <c r="J492" s="12"/>
      <c r="K492" s="13"/>
      <c r="M492" s="18"/>
      <c r="N492" s="18"/>
      <c r="O492" s="18"/>
      <c r="P492" s="18"/>
      <c r="Q492" s="18"/>
      <c r="R492" s="18"/>
      <c r="S492" s="18"/>
      <c r="T492" s="18"/>
    </row>
    <row r="493" spans="1:20" s="5" customFormat="1" ht="16" x14ac:dyDescent="0.2">
      <c r="A493" s="17"/>
      <c r="B493" s="16"/>
      <c r="C493" s="7"/>
      <c r="D493" s="8"/>
      <c r="E493" s="9"/>
      <c r="F493" s="15"/>
      <c r="H493" s="18"/>
      <c r="I493" s="6"/>
      <c r="J493" s="12"/>
      <c r="K493" s="13"/>
      <c r="M493" s="18"/>
      <c r="N493" s="18"/>
      <c r="O493" s="18"/>
      <c r="P493" s="18"/>
      <c r="Q493" s="18"/>
      <c r="R493" s="18"/>
      <c r="S493" s="18"/>
      <c r="T493" s="18"/>
    </row>
    <row r="494" spans="1:20" s="5" customFormat="1" ht="16" x14ac:dyDescent="0.2">
      <c r="A494" s="17"/>
      <c r="B494" s="16"/>
      <c r="C494" s="7"/>
      <c r="D494" s="8"/>
      <c r="E494" s="9"/>
      <c r="F494" s="15"/>
      <c r="H494" s="18"/>
      <c r="I494" s="6"/>
      <c r="J494" s="12"/>
      <c r="K494" s="13"/>
      <c r="M494" s="18"/>
      <c r="N494" s="18"/>
      <c r="O494" s="18"/>
      <c r="P494" s="18"/>
      <c r="Q494" s="18"/>
      <c r="R494" s="18"/>
      <c r="S494" s="18"/>
      <c r="T494" s="18"/>
    </row>
    <row r="495" spans="1:20" s="5" customFormat="1" ht="16" x14ac:dyDescent="0.2">
      <c r="A495" s="17"/>
      <c r="B495" s="16"/>
      <c r="C495" s="7"/>
      <c r="D495" s="8"/>
      <c r="E495" s="9"/>
      <c r="F495" s="15"/>
      <c r="H495" s="18"/>
      <c r="I495" s="6"/>
      <c r="J495" s="12"/>
      <c r="K495" s="13"/>
      <c r="M495" s="18"/>
      <c r="N495" s="18"/>
      <c r="O495" s="18"/>
      <c r="P495" s="18"/>
      <c r="Q495" s="18"/>
      <c r="R495" s="18"/>
      <c r="S495" s="18"/>
      <c r="T495" s="18"/>
    </row>
    <row r="496" spans="1:20" s="5" customFormat="1" ht="16" x14ac:dyDescent="0.2">
      <c r="A496" s="17"/>
      <c r="B496" s="16"/>
      <c r="C496" s="7"/>
      <c r="D496" s="8"/>
      <c r="E496" s="9"/>
      <c r="F496" s="15"/>
      <c r="H496" s="18"/>
      <c r="I496" s="6"/>
      <c r="J496" s="12"/>
      <c r="K496" s="13"/>
      <c r="M496" s="18"/>
      <c r="N496" s="18"/>
      <c r="O496" s="18"/>
      <c r="P496" s="18"/>
      <c r="Q496" s="18"/>
      <c r="R496" s="18"/>
      <c r="S496" s="18"/>
      <c r="T496" s="18"/>
    </row>
    <row r="497" spans="1:20" s="5" customFormat="1" ht="16" x14ac:dyDescent="0.2">
      <c r="A497" s="17"/>
      <c r="B497" s="16"/>
      <c r="C497" s="7"/>
      <c r="D497" s="8"/>
      <c r="E497" s="9"/>
      <c r="F497" s="15"/>
      <c r="H497" s="18"/>
      <c r="I497" s="6"/>
      <c r="J497" s="12"/>
      <c r="K497" s="13"/>
      <c r="M497" s="18"/>
      <c r="N497" s="18"/>
      <c r="O497" s="18"/>
      <c r="P497" s="18"/>
      <c r="Q497" s="18"/>
      <c r="R497" s="18"/>
      <c r="S497" s="18"/>
      <c r="T497" s="18"/>
    </row>
    <row r="498" spans="1:20" s="5" customFormat="1" ht="16" x14ac:dyDescent="0.2">
      <c r="A498" s="17"/>
      <c r="B498" s="16"/>
      <c r="C498" s="7"/>
      <c r="D498" s="8"/>
      <c r="E498" s="9"/>
      <c r="F498" s="15"/>
      <c r="H498" s="18"/>
      <c r="I498" s="6"/>
      <c r="J498" s="12"/>
      <c r="K498" s="13"/>
      <c r="M498" s="18"/>
      <c r="N498" s="18"/>
      <c r="O498" s="18"/>
      <c r="P498" s="18"/>
      <c r="Q498" s="18"/>
      <c r="R498" s="18"/>
      <c r="S498" s="18"/>
      <c r="T498" s="18"/>
    </row>
    <row r="499" spans="1:20" s="5" customFormat="1" ht="16" x14ac:dyDescent="0.2">
      <c r="A499" s="17"/>
      <c r="B499" s="16"/>
      <c r="C499" s="7"/>
      <c r="D499" s="8"/>
      <c r="E499" s="9"/>
      <c r="F499" s="15"/>
      <c r="H499" s="18"/>
      <c r="I499" s="6"/>
      <c r="J499" s="12"/>
      <c r="K499" s="13"/>
      <c r="M499" s="18"/>
      <c r="N499" s="18"/>
      <c r="O499" s="18"/>
      <c r="P499" s="18"/>
      <c r="Q499" s="18"/>
      <c r="R499" s="18"/>
      <c r="S499" s="18"/>
      <c r="T499" s="18"/>
    </row>
    <row r="500" spans="1:20" s="5" customFormat="1" ht="16" x14ac:dyDescent="0.2">
      <c r="A500" s="17"/>
      <c r="B500" s="16"/>
      <c r="C500" s="7"/>
      <c r="D500" s="8"/>
      <c r="E500" s="9"/>
      <c r="F500" s="15"/>
      <c r="H500" s="18"/>
      <c r="I500" s="6"/>
      <c r="J500" s="12"/>
      <c r="K500" s="13"/>
      <c r="M500" s="18"/>
      <c r="N500" s="18"/>
      <c r="O500" s="18"/>
      <c r="P500" s="18"/>
      <c r="Q500" s="18"/>
      <c r="R500" s="18"/>
      <c r="S500" s="18"/>
      <c r="T500" s="18"/>
    </row>
    <row r="501" spans="1:20" s="5" customFormat="1" ht="16" x14ac:dyDescent="0.2">
      <c r="A501" s="17"/>
      <c r="B501" s="16"/>
      <c r="C501" s="7"/>
      <c r="D501" s="8"/>
      <c r="E501" s="9"/>
      <c r="F501" s="15"/>
      <c r="H501" s="18"/>
      <c r="I501" s="6"/>
      <c r="J501" s="12"/>
      <c r="K501" s="13"/>
      <c r="M501" s="18"/>
      <c r="N501" s="18"/>
      <c r="O501" s="18"/>
      <c r="P501" s="18"/>
      <c r="Q501" s="18"/>
      <c r="R501" s="18"/>
      <c r="S501" s="18"/>
      <c r="T501" s="18"/>
    </row>
    <row r="502" spans="1:20" s="5" customFormat="1" ht="16" x14ac:dyDescent="0.2">
      <c r="A502" s="17"/>
      <c r="B502" s="16"/>
      <c r="C502" s="7"/>
      <c r="D502" s="8"/>
      <c r="E502" s="9"/>
      <c r="F502" s="15"/>
      <c r="H502" s="18"/>
      <c r="I502" s="6"/>
      <c r="J502" s="12"/>
      <c r="K502" s="13"/>
      <c r="M502" s="18"/>
      <c r="N502" s="18"/>
      <c r="O502" s="18"/>
      <c r="P502" s="18"/>
      <c r="Q502" s="18"/>
      <c r="R502" s="18"/>
      <c r="S502" s="18"/>
      <c r="T502" s="18"/>
    </row>
    <row r="503" spans="1:20" s="5" customFormat="1" ht="16" x14ac:dyDescent="0.2">
      <c r="A503" s="17"/>
      <c r="B503" s="16"/>
      <c r="C503" s="7"/>
      <c r="D503" s="8"/>
      <c r="E503" s="9"/>
      <c r="F503" s="15"/>
      <c r="H503" s="18"/>
      <c r="I503" s="6"/>
      <c r="J503" s="12"/>
      <c r="K503" s="13"/>
      <c r="M503" s="18"/>
      <c r="N503" s="18"/>
      <c r="O503" s="18"/>
      <c r="P503" s="18"/>
      <c r="Q503" s="18"/>
      <c r="R503" s="18"/>
      <c r="S503" s="18"/>
      <c r="T503" s="18"/>
    </row>
    <row r="504" spans="1:20" s="5" customFormat="1" ht="16" x14ac:dyDescent="0.2">
      <c r="A504" s="17"/>
      <c r="B504" s="16"/>
      <c r="C504" s="7"/>
      <c r="D504" s="8"/>
      <c r="E504" s="9"/>
      <c r="F504" s="15"/>
      <c r="H504" s="18"/>
      <c r="I504" s="6"/>
      <c r="J504" s="12"/>
      <c r="K504" s="13"/>
      <c r="M504" s="18"/>
      <c r="N504" s="18"/>
      <c r="O504" s="18"/>
      <c r="P504" s="18"/>
      <c r="Q504" s="18"/>
      <c r="R504" s="18"/>
      <c r="S504" s="18"/>
      <c r="T504" s="18"/>
    </row>
    <row r="505" spans="1:20" s="5" customFormat="1" ht="16" x14ac:dyDescent="0.2">
      <c r="A505" s="17"/>
      <c r="B505" s="16"/>
      <c r="C505" s="7"/>
      <c r="D505" s="8"/>
      <c r="E505" s="9"/>
      <c r="F505" s="15"/>
      <c r="H505" s="18"/>
      <c r="I505" s="6"/>
      <c r="J505" s="12"/>
      <c r="K505" s="13"/>
      <c r="M505" s="18"/>
      <c r="N505" s="18"/>
      <c r="O505" s="18"/>
      <c r="P505" s="18"/>
      <c r="Q505" s="18"/>
      <c r="R505" s="18"/>
      <c r="S505" s="18"/>
      <c r="T505" s="18"/>
    </row>
    <row r="506" spans="1:20" s="5" customFormat="1" ht="16" x14ac:dyDescent="0.2">
      <c r="A506" s="17"/>
      <c r="B506" s="16"/>
      <c r="C506" s="7"/>
      <c r="D506" s="8"/>
      <c r="E506" s="9"/>
      <c r="F506" s="15"/>
      <c r="H506" s="18"/>
      <c r="I506" s="6"/>
      <c r="J506" s="12"/>
      <c r="K506" s="13"/>
      <c r="M506" s="18"/>
      <c r="N506" s="18"/>
      <c r="O506" s="18"/>
      <c r="P506" s="18"/>
      <c r="Q506" s="18"/>
      <c r="R506" s="18"/>
      <c r="S506" s="18"/>
      <c r="T506" s="18"/>
    </row>
    <row r="507" spans="1:20" s="5" customFormat="1" ht="16" x14ac:dyDescent="0.2">
      <c r="A507" s="17"/>
      <c r="B507" s="16"/>
      <c r="C507" s="7"/>
      <c r="D507" s="8"/>
      <c r="E507" s="9"/>
      <c r="F507" s="15"/>
      <c r="H507" s="18"/>
      <c r="I507" s="6"/>
      <c r="J507" s="12"/>
      <c r="K507" s="13"/>
      <c r="M507" s="18"/>
      <c r="N507" s="18"/>
      <c r="O507" s="18"/>
      <c r="P507" s="18"/>
      <c r="Q507" s="18"/>
      <c r="R507" s="18"/>
      <c r="S507" s="18"/>
      <c r="T507" s="18"/>
    </row>
    <row r="508" spans="1:20" s="5" customFormat="1" ht="16" x14ac:dyDescent="0.2">
      <c r="A508" s="17"/>
      <c r="B508" s="16"/>
      <c r="C508" s="7"/>
      <c r="D508" s="8"/>
      <c r="E508" s="9"/>
      <c r="F508" s="15"/>
      <c r="H508" s="18"/>
      <c r="I508" s="6"/>
      <c r="J508" s="12"/>
      <c r="K508" s="13"/>
      <c r="M508" s="18"/>
      <c r="N508" s="18"/>
      <c r="O508" s="18"/>
      <c r="P508" s="18"/>
      <c r="Q508" s="18"/>
      <c r="R508" s="18"/>
      <c r="S508" s="18"/>
      <c r="T508" s="18"/>
    </row>
    <row r="509" spans="1:20" s="5" customFormat="1" ht="16" x14ac:dyDescent="0.2">
      <c r="A509" s="17"/>
      <c r="B509" s="16"/>
      <c r="C509" s="7"/>
      <c r="D509" s="8"/>
      <c r="E509" s="9"/>
      <c r="F509" s="15"/>
      <c r="H509" s="18"/>
      <c r="I509" s="6"/>
      <c r="J509" s="12"/>
      <c r="K509" s="13"/>
      <c r="M509" s="18"/>
      <c r="N509" s="18"/>
      <c r="O509" s="18"/>
      <c r="P509" s="18"/>
      <c r="Q509" s="18"/>
      <c r="R509" s="18"/>
      <c r="S509" s="18"/>
      <c r="T509" s="18"/>
    </row>
    <row r="510" spans="1:20" s="5" customFormat="1" ht="16" x14ac:dyDescent="0.2">
      <c r="A510" s="17"/>
      <c r="B510" s="16"/>
      <c r="C510" s="7"/>
      <c r="D510" s="8"/>
      <c r="E510" s="9"/>
      <c r="F510" s="15"/>
      <c r="H510" s="18"/>
      <c r="I510" s="6"/>
      <c r="J510" s="12"/>
      <c r="K510" s="13"/>
      <c r="M510" s="18"/>
      <c r="N510" s="18"/>
      <c r="O510" s="18"/>
      <c r="P510" s="18"/>
      <c r="Q510" s="18"/>
      <c r="R510" s="18"/>
      <c r="S510" s="18"/>
      <c r="T510" s="18"/>
    </row>
    <row r="511" spans="1:20" s="5" customFormat="1" ht="16" x14ac:dyDescent="0.2">
      <c r="A511" s="17"/>
      <c r="B511" s="16"/>
      <c r="C511" s="7"/>
      <c r="D511" s="8"/>
      <c r="E511" s="9"/>
      <c r="F511" s="15"/>
      <c r="H511" s="18"/>
      <c r="I511" s="6"/>
      <c r="J511" s="12"/>
      <c r="K511" s="13"/>
      <c r="M511" s="18"/>
      <c r="N511" s="18"/>
      <c r="O511" s="18"/>
      <c r="P511" s="18"/>
      <c r="Q511" s="18"/>
      <c r="R511" s="18"/>
      <c r="S511" s="18"/>
      <c r="T511" s="18"/>
    </row>
    <row r="512" spans="1:20" s="5" customFormat="1" ht="16" x14ac:dyDescent="0.2">
      <c r="A512" s="17"/>
      <c r="B512" s="16"/>
      <c r="C512" s="7"/>
      <c r="D512" s="8"/>
      <c r="E512" s="9"/>
      <c r="F512" s="15"/>
      <c r="H512" s="18"/>
      <c r="I512" s="6"/>
      <c r="J512" s="12"/>
      <c r="K512" s="13"/>
      <c r="M512" s="18"/>
      <c r="N512" s="18"/>
      <c r="O512" s="18"/>
      <c r="P512" s="18"/>
      <c r="Q512" s="18"/>
      <c r="R512" s="18"/>
      <c r="S512" s="18"/>
      <c r="T512" s="18"/>
    </row>
    <row r="513" spans="1:20" s="5" customFormat="1" ht="16" x14ac:dyDescent="0.2">
      <c r="A513" s="17"/>
      <c r="B513" s="16"/>
      <c r="C513" s="7"/>
      <c r="D513" s="8"/>
      <c r="E513" s="9"/>
      <c r="F513" s="15"/>
      <c r="H513" s="18"/>
      <c r="I513" s="6"/>
      <c r="J513" s="12"/>
      <c r="K513" s="13"/>
      <c r="M513" s="18"/>
      <c r="N513" s="18"/>
      <c r="O513" s="18"/>
      <c r="P513" s="18"/>
      <c r="Q513" s="18"/>
      <c r="R513" s="18"/>
      <c r="S513" s="18"/>
      <c r="T513" s="18"/>
    </row>
    <row r="514" spans="1:20" s="5" customFormat="1" ht="16" x14ac:dyDescent="0.2">
      <c r="A514" s="17"/>
      <c r="B514" s="16"/>
      <c r="C514" s="7"/>
      <c r="D514" s="8"/>
      <c r="E514" s="9"/>
      <c r="F514" s="15"/>
      <c r="H514" s="18"/>
      <c r="I514" s="6"/>
      <c r="J514" s="12"/>
      <c r="K514" s="13"/>
      <c r="M514" s="18"/>
      <c r="N514" s="18"/>
      <c r="O514" s="18"/>
      <c r="P514" s="18"/>
      <c r="Q514" s="18"/>
      <c r="R514" s="18"/>
      <c r="S514" s="18"/>
      <c r="T514" s="18"/>
    </row>
    <row r="515" spans="1:20" s="5" customFormat="1" ht="16" x14ac:dyDescent="0.2">
      <c r="A515" s="17"/>
      <c r="B515" s="16"/>
      <c r="C515" s="7"/>
      <c r="D515" s="8"/>
      <c r="E515" s="9"/>
      <c r="F515" s="15"/>
      <c r="H515" s="18"/>
      <c r="I515" s="6"/>
      <c r="J515" s="12"/>
      <c r="K515" s="13"/>
      <c r="M515" s="18"/>
      <c r="N515" s="18"/>
      <c r="O515" s="18"/>
      <c r="P515" s="18"/>
      <c r="Q515" s="18"/>
      <c r="R515" s="18"/>
      <c r="S515" s="18"/>
      <c r="T515" s="18"/>
    </row>
    <row r="516" spans="1:20" s="5" customFormat="1" ht="16" x14ac:dyDescent="0.2">
      <c r="A516" s="17"/>
      <c r="B516" s="16"/>
      <c r="C516" s="7"/>
      <c r="D516" s="8"/>
      <c r="E516" s="9"/>
      <c r="F516" s="15"/>
      <c r="H516" s="18"/>
      <c r="I516" s="6"/>
      <c r="J516" s="12"/>
      <c r="K516" s="13"/>
      <c r="M516" s="18"/>
      <c r="N516" s="18"/>
      <c r="O516" s="18"/>
      <c r="P516" s="18"/>
      <c r="Q516" s="18"/>
      <c r="R516" s="18"/>
      <c r="S516" s="18"/>
      <c r="T516" s="18"/>
    </row>
    <row r="517" spans="1:20" s="5" customFormat="1" ht="16" x14ac:dyDescent="0.2">
      <c r="A517" s="17"/>
      <c r="B517" s="16"/>
      <c r="C517" s="7"/>
      <c r="D517" s="8"/>
      <c r="E517" s="9"/>
      <c r="F517" s="15"/>
      <c r="H517" s="18"/>
      <c r="I517" s="6"/>
      <c r="J517" s="12"/>
      <c r="K517" s="13"/>
      <c r="M517" s="18"/>
      <c r="N517" s="18"/>
      <c r="O517" s="18"/>
      <c r="P517" s="18"/>
      <c r="Q517" s="18"/>
      <c r="R517" s="18"/>
      <c r="S517" s="18"/>
      <c r="T517" s="18"/>
    </row>
    <row r="518" spans="1:20" s="5" customFormat="1" ht="16" x14ac:dyDescent="0.2">
      <c r="A518" s="17"/>
      <c r="B518" s="16"/>
      <c r="C518" s="7"/>
      <c r="D518" s="8"/>
      <c r="E518" s="9"/>
      <c r="F518" s="15"/>
      <c r="H518" s="18"/>
      <c r="I518" s="6"/>
      <c r="J518" s="12"/>
      <c r="K518" s="13"/>
      <c r="M518" s="18"/>
      <c r="N518" s="18"/>
      <c r="O518" s="18"/>
      <c r="P518" s="18"/>
      <c r="Q518" s="18"/>
      <c r="R518" s="18"/>
      <c r="S518" s="18"/>
      <c r="T518" s="18"/>
    </row>
    <row r="519" spans="1:20" s="5" customFormat="1" ht="16" x14ac:dyDescent="0.2">
      <c r="A519" s="17"/>
      <c r="B519" s="16"/>
      <c r="C519" s="7"/>
      <c r="D519" s="8"/>
      <c r="E519" s="9"/>
      <c r="F519" s="15"/>
      <c r="H519" s="18"/>
      <c r="I519" s="6"/>
      <c r="J519" s="12"/>
      <c r="K519" s="13"/>
      <c r="M519" s="18"/>
      <c r="N519" s="18"/>
      <c r="O519" s="18"/>
      <c r="P519" s="18"/>
      <c r="Q519" s="18"/>
      <c r="R519" s="18"/>
      <c r="S519" s="18"/>
      <c r="T519" s="18"/>
    </row>
    <row r="520" spans="1:20" s="5" customFormat="1" ht="16" x14ac:dyDescent="0.2">
      <c r="A520" s="17"/>
      <c r="B520" s="16"/>
      <c r="C520" s="7"/>
      <c r="D520" s="8"/>
      <c r="E520" s="9"/>
      <c r="F520" s="15"/>
      <c r="H520" s="18"/>
      <c r="I520" s="6"/>
      <c r="J520" s="12"/>
      <c r="K520" s="13"/>
      <c r="M520" s="18"/>
      <c r="N520" s="18"/>
      <c r="O520" s="18"/>
      <c r="P520" s="18"/>
      <c r="Q520" s="18"/>
      <c r="R520" s="18"/>
      <c r="S520" s="18"/>
      <c r="T520" s="18"/>
    </row>
    <row r="521" spans="1:20" s="5" customFormat="1" ht="16" x14ac:dyDescent="0.2">
      <c r="A521" s="17"/>
      <c r="B521" s="16"/>
      <c r="C521" s="7"/>
      <c r="D521" s="8"/>
      <c r="E521" s="9"/>
      <c r="F521" s="15"/>
      <c r="H521" s="18"/>
      <c r="I521" s="6"/>
      <c r="J521" s="12"/>
      <c r="K521" s="13"/>
      <c r="M521" s="18"/>
      <c r="N521" s="18"/>
      <c r="O521" s="18"/>
      <c r="P521" s="18"/>
      <c r="Q521" s="18"/>
      <c r="R521" s="18"/>
      <c r="S521" s="18"/>
      <c r="T521" s="18"/>
    </row>
    <row r="522" spans="1:20" s="5" customFormat="1" ht="16" x14ac:dyDescent="0.2">
      <c r="A522" s="17"/>
      <c r="B522" s="16"/>
      <c r="C522" s="7"/>
      <c r="D522" s="8"/>
      <c r="E522" s="9"/>
      <c r="F522" s="15"/>
      <c r="H522" s="18"/>
      <c r="I522" s="6"/>
      <c r="J522" s="12"/>
      <c r="K522" s="13"/>
      <c r="M522" s="18"/>
      <c r="N522" s="18"/>
      <c r="O522" s="18"/>
      <c r="P522" s="18"/>
      <c r="Q522" s="18"/>
      <c r="R522" s="18"/>
      <c r="S522" s="18"/>
      <c r="T522" s="18"/>
    </row>
    <row r="523" spans="1:20" s="5" customFormat="1" ht="16" x14ac:dyDescent="0.2">
      <c r="A523" s="17"/>
      <c r="B523" s="16"/>
      <c r="C523" s="7"/>
      <c r="D523" s="8"/>
      <c r="E523" s="9"/>
      <c r="F523" s="15"/>
      <c r="H523" s="18"/>
      <c r="I523" s="6"/>
      <c r="J523" s="12"/>
      <c r="K523" s="13"/>
      <c r="M523" s="18"/>
      <c r="N523" s="18"/>
      <c r="O523" s="18"/>
      <c r="P523" s="18"/>
      <c r="Q523" s="18"/>
      <c r="R523" s="18"/>
      <c r="S523" s="18"/>
      <c r="T523" s="18"/>
    </row>
    <row r="524" spans="1:20" s="5" customFormat="1" ht="16" x14ac:dyDescent="0.2">
      <c r="A524" s="17"/>
      <c r="B524" s="16"/>
      <c r="C524" s="7"/>
      <c r="D524" s="8"/>
      <c r="E524" s="9"/>
      <c r="F524" s="15"/>
      <c r="H524" s="18"/>
      <c r="I524" s="6"/>
      <c r="J524" s="12"/>
      <c r="K524" s="13"/>
      <c r="M524" s="18"/>
      <c r="N524" s="18"/>
      <c r="O524" s="18"/>
      <c r="P524" s="18"/>
      <c r="Q524" s="18"/>
      <c r="R524" s="18"/>
      <c r="S524" s="18"/>
      <c r="T524" s="18"/>
    </row>
    <row r="525" spans="1:20" s="5" customFormat="1" ht="16" x14ac:dyDescent="0.2">
      <c r="A525" s="17"/>
      <c r="B525" s="16"/>
      <c r="C525" s="7"/>
      <c r="D525" s="8"/>
      <c r="E525" s="9"/>
      <c r="F525" s="15"/>
      <c r="H525" s="18"/>
      <c r="I525" s="6"/>
      <c r="J525" s="12"/>
      <c r="K525" s="13"/>
      <c r="M525" s="18"/>
      <c r="N525" s="18"/>
      <c r="O525" s="18"/>
      <c r="P525" s="18"/>
      <c r="Q525" s="18"/>
      <c r="R525" s="18"/>
      <c r="S525" s="18"/>
      <c r="T525" s="18"/>
    </row>
    <row r="526" spans="1:20" s="5" customFormat="1" ht="16" x14ac:dyDescent="0.2">
      <c r="A526" s="17"/>
      <c r="B526" s="16"/>
      <c r="C526" s="7"/>
      <c r="D526" s="8"/>
      <c r="E526" s="9"/>
      <c r="F526" s="15"/>
      <c r="H526" s="18"/>
      <c r="I526" s="6"/>
      <c r="J526" s="12"/>
      <c r="K526" s="13"/>
      <c r="M526" s="18"/>
      <c r="N526" s="18"/>
      <c r="O526" s="18"/>
      <c r="P526" s="18"/>
      <c r="Q526" s="18"/>
      <c r="R526" s="18"/>
      <c r="S526" s="18"/>
      <c r="T526" s="18"/>
    </row>
    <row r="527" spans="1:20" s="5" customFormat="1" ht="16" x14ac:dyDescent="0.2">
      <c r="A527" s="17"/>
      <c r="B527" s="16"/>
      <c r="C527" s="7"/>
      <c r="D527" s="8"/>
      <c r="E527" s="9"/>
      <c r="F527" s="15"/>
      <c r="H527" s="18"/>
      <c r="I527" s="6"/>
      <c r="J527" s="12"/>
      <c r="K527" s="13"/>
      <c r="M527" s="18"/>
      <c r="N527" s="18"/>
      <c r="O527" s="18"/>
      <c r="P527" s="18"/>
      <c r="Q527" s="18"/>
      <c r="R527" s="18"/>
      <c r="S527" s="18"/>
      <c r="T527" s="18"/>
    </row>
    <row r="528" spans="1:20" s="5" customFormat="1" ht="16" x14ac:dyDescent="0.2">
      <c r="A528" s="17"/>
      <c r="B528" s="16"/>
      <c r="C528" s="7"/>
      <c r="D528" s="8"/>
      <c r="E528" s="9"/>
      <c r="F528" s="15"/>
      <c r="H528" s="18"/>
      <c r="I528" s="6"/>
      <c r="J528" s="12"/>
      <c r="K528" s="13"/>
      <c r="M528" s="18"/>
      <c r="N528" s="18"/>
      <c r="O528" s="18"/>
      <c r="P528" s="18"/>
      <c r="Q528" s="18"/>
      <c r="R528" s="18"/>
      <c r="S528" s="18"/>
      <c r="T528" s="18"/>
    </row>
    <row r="529" spans="1:20" s="5" customFormat="1" ht="16" x14ac:dyDescent="0.2">
      <c r="A529" s="17"/>
      <c r="B529" s="16"/>
      <c r="C529" s="7"/>
      <c r="D529" s="8"/>
      <c r="E529" s="9"/>
      <c r="F529" s="15"/>
      <c r="H529" s="18"/>
      <c r="I529" s="6"/>
      <c r="J529" s="12"/>
      <c r="K529" s="13"/>
      <c r="M529" s="18"/>
      <c r="N529" s="18"/>
      <c r="O529" s="18"/>
      <c r="P529" s="18"/>
      <c r="Q529" s="18"/>
      <c r="R529" s="18"/>
      <c r="S529" s="18"/>
      <c r="T529" s="18"/>
    </row>
    <row r="530" spans="1:20" s="5" customFormat="1" ht="16" x14ac:dyDescent="0.2">
      <c r="A530" s="17"/>
      <c r="B530" s="16"/>
      <c r="C530" s="7"/>
      <c r="D530" s="8"/>
      <c r="E530" s="9"/>
      <c r="F530" s="15"/>
      <c r="H530" s="18"/>
      <c r="I530" s="6"/>
      <c r="J530" s="12"/>
      <c r="K530" s="13"/>
      <c r="M530" s="18"/>
      <c r="N530" s="18"/>
      <c r="O530" s="18"/>
      <c r="P530" s="18"/>
      <c r="Q530" s="18"/>
      <c r="R530" s="18"/>
      <c r="S530" s="18"/>
      <c r="T530" s="18"/>
    </row>
    <row r="531" spans="1:20" s="5" customFormat="1" ht="16" x14ac:dyDescent="0.2">
      <c r="A531" s="17"/>
      <c r="B531" s="16"/>
      <c r="C531" s="7"/>
      <c r="D531" s="8"/>
      <c r="E531" s="9"/>
      <c r="F531" s="15"/>
      <c r="H531" s="18"/>
      <c r="I531" s="6"/>
      <c r="J531" s="12"/>
      <c r="K531" s="13"/>
      <c r="M531" s="18"/>
      <c r="N531" s="18"/>
      <c r="O531" s="18"/>
      <c r="P531" s="18"/>
      <c r="Q531" s="18"/>
      <c r="R531" s="18"/>
      <c r="S531" s="18"/>
      <c r="T531" s="18"/>
    </row>
    <row r="532" spans="1:20" s="5" customFormat="1" ht="16" x14ac:dyDescent="0.2">
      <c r="A532" s="17"/>
      <c r="B532" s="16"/>
      <c r="C532" s="7"/>
      <c r="D532" s="8"/>
      <c r="E532" s="9"/>
      <c r="F532" s="15"/>
      <c r="H532" s="18"/>
      <c r="I532" s="6"/>
      <c r="J532" s="12"/>
      <c r="K532" s="13"/>
      <c r="M532" s="18"/>
      <c r="N532" s="18"/>
      <c r="O532" s="18"/>
      <c r="P532" s="18"/>
      <c r="Q532" s="18"/>
      <c r="R532" s="18"/>
      <c r="S532" s="18"/>
      <c r="T532" s="18"/>
    </row>
    <row r="533" spans="1:20" s="5" customFormat="1" ht="16" x14ac:dyDescent="0.2">
      <c r="A533" s="17"/>
      <c r="B533" s="16"/>
      <c r="C533" s="7"/>
      <c r="D533" s="8"/>
      <c r="E533" s="9"/>
      <c r="F533" s="15"/>
      <c r="H533" s="18"/>
      <c r="I533" s="6"/>
      <c r="J533" s="12"/>
      <c r="K533" s="13"/>
      <c r="M533" s="18"/>
      <c r="N533" s="18"/>
      <c r="O533" s="18"/>
      <c r="P533" s="18"/>
      <c r="Q533" s="18"/>
      <c r="R533" s="18"/>
      <c r="S533" s="18"/>
      <c r="T533" s="18"/>
    </row>
    <row r="534" spans="1:20" s="5" customFormat="1" ht="16" x14ac:dyDescent="0.2">
      <c r="A534" s="17"/>
      <c r="B534" s="16"/>
      <c r="C534" s="7"/>
      <c r="D534" s="8"/>
      <c r="E534" s="9"/>
      <c r="F534" s="15"/>
      <c r="H534" s="18"/>
      <c r="I534" s="6"/>
      <c r="J534" s="12"/>
      <c r="K534" s="13"/>
      <c r="M534" s="18"/>
      <c r="N534" s="18"/>
      <c r="O534" s="18"/>
      <c r="P534" s="18"/>
      <c r="Q534" s="18"/>
      <c r="R534" s="18"/>
      <c r="S534" s="18"/>
      <c r="T534" s="18"/>
    </row>
    <row r="535" spans="1:20" s="5" customFormat="1" ht="16" x14ac:dyDescent="0.2">
      <c r="A535" s="17"/>
      <c r="B535" s="16"/>
      <c r="C535" s="7"/>
      <c r="D535" s="8"/>
      <c r="E535" s="9"/>
      <c r="F535" s="15"/>
      <c r="H535" s="18"/>
      <c r="I535" s="6"/>
      <c r="J535" s="12"/>
      <c r="K535" s="13"/>
      <c r="M535" s="18"/>
      <c r="N535" s="18"/>
      <c r="O535" s="18"/>
      <c r="P535" s="18"/>
      <c r="Q535" s="18"/>
      <c r="R535" s="18"/>
      <c r="S535" s="18"/>
      <c r="T535" s="18"/>
    </row>
    <row r="536" spans="1:20" s="5" customFormat="1" ht="16" x14ac:dyDescent="0.2">
      <c r="A536" s="17"/>
      <c r="B536" s="16"/>
      <c r="C536" s="7"/>
      <c r="D536" s="8"/>
      <c r="E536" s="9"/>
      <c r="F536" s="15"/>
      <c r="H536" s="18"/>
      <c r="I536" s="6"/>
      <c r="J536" s="12"/>
      <c r="K536" s="13"/>
      <c r="M536" s="18"/>
      <c r="N536" s="18"/>
      <c r="O536" s="18"/>
      <c r="P536" s="18"/>
      <c r="Q536" s="18"/>
      <c r="R536" s="18"/>
      <c r="S536" s="18"/>
      <c r="T536" s="18"/>
    </row>
    <row r="537" spans="1:20" s="5" customFormat="1" ht="16" x14ac:dyDescent="0.2">
      <c r="A537" s="17"/>
      <c r="B537" s="16"/>
      <c r="C537" s="7"/>
      <c r="D537" s="8"/>
      <c r="E537" s="9"/>
      <c r="F537" s="15"/>
      <c r="H537" s="18"/>
      <c r="I537" s="6"/>
      <c r="J537" s="12"/>
      <c r="K537" s="13"/>
      <c r="M537" s="18"/>
      <c r="N537" s="18"/>
      <c r="O537" s="18"/>
      <c r="P537" s="18"/>
      <c r="Q537" s="18"/>
      <c r="R537" s="18"/>
      <c r="S537" s="18"/>
      <c r="T537" s="18"/>
    </row>
    <row r="538" spans="1:20" s="5" customFormat="1" ht="16" x14ac:dyDescent="0.2">
      <c r="A538" s="17"/>
      <c r="B538" s="16"/>
      <c r="C538" s="7"/>
      <c r="D538" s="8"/>
      <c r="E538" s="9"/>
      <c r="F538" s="15"/>
      <c r="H538" s="18"/>
      <c r="I538" s="6"/>
      <c r="J538" s="12"/>
      <c r="K538" s="13"/>
      <c r="M538" s="18"/>
      <c r="N538" s="18"/>
      <c r="O538" s="18"/>
      <c r="P538" s="18"/>
      <c r="Q538" s="18"/>
      <c r="R538" s="18"/>
      <c r="S538" s="18"/>
      <c r="T538" s="18"/>
    </row>
    <row r="539" spans="1:20" s="5" customFormat="1" ht="16" x14ac:dyDescent="0.2">
      <c r="A539" s="17"/>
      <c r="B539" s="16"/>
      <c r="C539" s="7"/>
      <c r="D539" s="8"/>
      <c r="E539" s="9"/>
      <c r="F539" s="15"/>
      <c r="H539" s="18"/>
      <c r="I539" s="6"/>
      <c r="J539" s="12"/>
      <c r="K539" s="13"/>
      <c r="M539" s="18"/>
      <c r="N539" s="18"/>
      <c r="O539" s="18"/>
      <c r="P539" s="18"/>
      <c r="Q539" s="18"/>
      <c r="R539" s="18"/>
      <c r="S539" s="18"/>
      <c r="T539" s="18"/>
    </row>
    <row r="540" spans="1:20" s="5" customFormat="1" ht="16" x14ac:dyDescent="0.2">
      <c r="A540" s="17"/>
      <c r="B540" s="16"/>
      <c r="C540" s="7"/>
      <c r="D540" s="8"/>
      <c r="E540" s="9"/>
      <c r="F540" s="15"/>
      <c r="H540" s="18"/>
      <c r="I540" s="6"/>
      <c r="J540" s="12"/>
      <c r="K540" s="13"/>
      <c r="M540" s="18"/>
      <c r="N540" s="18"/>
      <c r="O540" s="18"/>
      <c r="P540" s="18"/>
      <c r="Q540" s="18"/>
      <c r="R540" s="18"/>
      <c r="S540" s="18"/>
      <c r="T540" s="18"/>
    </row>
    <row r="541" spans="1:20" s="5" customFormat="1" ht="16" x14ac:dyDescent="0.2">
      <c r="A541" s="17"/>
      <c r="B541" s="16"/>
      <c r="C541" s="7"/>
      <c r="D541" s="8"/>
      <c r="E541" s="9"/>
      <c r="F541" s="15"/>
      <c r="H541" s="18"/>
      <c r="I541" s="6"/>
      <c r="J541" s="12"/>
      <c r="K541" s="13"/>
      <c r="M541" s="18"/>
      <c r="N541" s="18"/>
      <c r="O541" s="18"/>
      <c r="P541" s="18"/>
      <c r="Q541" s="18"/>
      <c r="R541" s="18"/>
      <c r="S541" s="18"/>
      <c r="T541" s="18"/>
    </row>
    <row r="542" spans="1:20" s="5" customFormat="1" ht="16" x14ac:dyDescent="0.2">
      <c r="A542" s="17"/>
      <c r="B542" s="16"/>
      <c r="C542" s="7"/>
      <c r="D542" s="8"/>
      <c r="E542" s="9"/>
      <c r="F542" s="15"/>
      <c r="H542" s="18"/>
      <c r="I542" s="6"/>
      <c r="J542" s="12"/>
      <c r="K542" s="13"/>
      <c r="M542" s="18"/>
      <c r="N542" s="18"/>
      <c r="O542" s="18"/>
      <c r="P542" s="18"/>
      <c r="Q542" s="18"/>
      <c r="R542" s="18"/>
      <c r="S542" s="18"/>
      <c r="T542" s="18"/>
    </row>
    <row r="543" spans="1:20" s="5" customFormat="1" ht="16" x14ac:dyDescent="0.2">
      <c r="A543" s="17"/>
      <c r="B543" s="16"/>
      <c r="C543" s="7"/>
      <c r="D543" s="8"/>
      <c r="E543" s="9"/>
      <c r="F543" s="15"/>
      <c r="H543" s="18"/>
      <c r="I543" s="6"/>
      <c r="J543" s="12"/>
      <c r="K543" s="13"/>
      <c r="M543" s="18"/>
      <c r="N543" s="18"/>
      <c r="O543" s="18"/>
      <c r="P543" s="18"/>
      <c r="Q543" s="18"/>
      <c r="R543" s="18"/>
      <c r="S543" s="18"/>
      <c r="T543" s="18"/>
    </row>
    <row r="544" spans="1:20" s="5" customFormat="1" ht="16" x14ac:dyDescent="0.2">
      <c r="A544" s="17"/>
      <c r="B544" s="16"/>
      <c r="C544" s="7"/>
      <c r="D544" s="8"/>
      <c r="E544" s="9"/>
      <c r="F544" s="15"/>
      <c r="H544" s="18"/>
      <c r="I544" s="6"/>
      <c r="J544" s="12"/>
      <c r="K544" s="13"/>
      <c r="M544" s="18"/>
      <c r="N544" s="18"/>
      <c r="O544" s="18"/>
      <c r="P544" s="18"/>
      <c r="Q544" s="18"/>
      <c r="R544" s="18"/>
      <c r="S544" s="18"/>
      <c r="T544" s="18"/>
    </row>
    <row r="545" spans="1:20" s="5" customFormat="1" ht="16" x14ac:dyDescent="0.2">
      <c r="A545" s="17"/>
      <c r="B545" s="16"/>
      <c r="C545" s="7"/>
      <c r="D545" s="8"/>
      <c r="E545" s="9"/>
      <c r="F545" s="15"/>
      <c r="H545" s="18"/>
      <c r="I545" s="6"/>
      <c r="J545" s="12"/>
      <c r="K545" s="13"/>
      <c r="M545" s="18"/>
      <c r="N545" s="18"/>
      <c r="O545" s="18"/>
      <c r="P545" s="18"/>
      <c r="Q545" s="18"/>
      <c r="R545" s="18"/>
      <c r="S545" s="18"/>
      <c r="T545" s="18"/>
    </row>
    <row r="546" spans="1:20" s="5" customFormat="1" ht="16" x14ac:dyDescent="0.2">
      <c r="A546" s="17"/>
      <c r="B546" s="16"/>
      <c r="C546" s="7"/>
      <c r="D546" s="8"/>
      <c r="E546" s="9"/>
      <c r="F546" s="15"/>
      <c r="H546" s="18"/>
      <c r="I546" s="6"/>
      <c r="J546" s="12"/>
      <c r="K546" s="13"/>
      <c r="M546" s="18"/>
      <c r="N546" s="18"/>
      <c r="O546" s="18"/>
      <c r="P546" s="18"/>
      <c r="Q546" s="18"/>
      <c r="R546" s="18"/>
      <c r="S546" s="18"/>
      <c r="T546" s="18"/>
    </row>
    <row r="547" spans="1:20" s="5" customFormat="1" ht="16" x14ac:dyDescent="0.2">
      <c r="A547" s="17"/>
      <c r="B547" s="16"/>
      <c r="C547" s="7"/>
      <c r="D547" s="8"/>
      <c r="E547" s="9"/>
      <c r="F547" s="15"/>
      <c r="H547" s="18"/>
      <c r="I547" s="6"/>
      <c r="J547" s="12"/>
      <c r="K547" s="13"/>
      <c r="M547" s="18"/>
      <c r="N547" s="18"/>
      <c r="O547" s="18"/>
      <c r="P547" s="18"/>
      <c r="Q547" s="18"/>
      <c r="R547" s="18"/>
      <c r="S547" s="18"/>
      <c r="T547" s="18"/>
    </row>
    <row r="548" spans="1:20" s="5" customFormat="1" ht="16" x14ac:dyDescent="0.2">
      <c r="A548" s="17"/>
      <c r="B548" s="16"/>
      <c r="C548" s="7"/>
      <c r="D548" s="8"/>
      <c r="E548" s="9"/>
      <c r="F548" s="15"/>
      <c r="H548" s="18"/>
      <c r="I548" s="6"/>
      <c r="J548" s="12"/>
      <c r="K548" s="13"/>
      <c r="M548" s="18"/>
      <c r="N548" s="18"/>
      <c r="O548" s="18"/>
      <c r="P548" s="18"/>
      <c r="Q548" s="18"/>
      <c r="R548" s="18"/>
      <c r="S548" s="18"/>
      <c r="T548" s="18"/>
    </row>
    <row r="549" spans="1:20" s="5" customFormat="1" ht="16" x14ac:dyDescent="0.2">
      <c r="A549" s="17"/>
      <c r="B549" s="16"/>
      <c r="C549" s="7"/>
      <c r="D549" s="8"/>
      <c r="E549" s="9"/>
      <c r="F549" s="15"/>
      <c r="H549" s="18"/>
      <c r="I549" s="6"/>
      <c r="J549" s="12"/>
      <c r="K549" s="13"/>
      <c r="M549" s="18"/>
      <c r="N549" s="18"/>
      <c r="O549" s="18"/>
      <c r="P549" s="18"/>
      <c r="Q549" s="18"/>
      <c r="R549" s="18"/>
      <c r="S549" s="18"/>
      <c r="T549" s="18"/>
    </row>
    <row r="550" spans="1:20" s="5" customFormat="1" ht="16" x14ac:dyDescent="0.2">
      <c r="A550" s="17"/>
      <c r="B550" s="16"/>
      <c r="C550" s="7"/>
      <c r="D550" s="8"/>
      <c r="E550" s="9"/>
      <c r="F550" s="15"/>
      <c r="H550" s="18"/>
      <c r="I550" s="6"/>
      <c r="J550" s="12"/>
      <c r="K550" s="13"/>
      <c r="M550" s="18"/>
      <c r="N550" s="18"/>
      <c r="O550" s="18"/>
      <c r="P550" s="18"/>
      <c r="Q550" s="18"/>
      <c r="R550" s="18"/>
      <c r="S550" s="18"/>
      <c r="T550" s="18"/>
    </row>
    <row r="551" spans="1:20" s="5" customFormat="1" ht="16" x14ac:dyDescent="0.2">
      <c r="A551" s="17"/>
      <c r="B551" s="16"/>
      <c r="C551" s="7"/>
      <c r="D551" s="8"/>
      <c r="E551" s="9"/>
      <c r="F551" s="15"/>
      <c r="H551" s="18"/>
      <c r="I551" s="6"/>
      <c r="J551" s="12"/>
      <c r="K551" s="13"/>
      <c r="M551" s="18"/>
      <c r="N551" s="18"/>
      <c r="O551" s="18"/>
      <c r="P551" s="18"/>
      <c r="Q551" s="18"/>
      <c r="R551" s="18"/>
      <c r="S551" s="18"/>
      <c r="T551" s="18"/>
    </row>
    <row r="552" spans="1:20" s="5" customFormat="1" ht="16" x14ac:dyDescent="0.2">
      <c r="A552" s="17"/>
      <c r="B552" s="16"/>
      <c r="C552" s="7"/>
      <c r="D552" s="8"/>
      <c r="E552" s="9"/>
      <c r="F552" s="15"/>
      <c r="H552" s="18"/>
      <c r="I552" s="6"/>
      <c r="J552" s="12"/>
      <c r="K552" s="13"/>
      <c r="M552" s="18"/>
      <c r="N552" s="18"/>
      <c r="O552" s="18"/>
      <c r="P552" s="18"/>
      <c r="Q552" s="18"/>
      <c r="R552" s="18"/>
      <c r="S552" s="18"/>
      <c r="T552" s="18"/>
    </row>
    <row r="553" spans="1:20" s="5" customFormat="1" ht="16" x14ac:dyDescent="0.2">
      <c r="A553" s="17"/>
      <c r="B553" s="16"/>
      <c r="C553" s="7"/>
      <c r="D553" s="8"/>
      <c r="E553" s="9"/>
      <c r="F553" s="15"/>
      <c r="H553" s="18"/>
      <c r="I553" s="6"/>
      <c r="J553" s="12"/>
      <c r="K553" s="13"/>
      <c r="M553" s="18"/>
      <c r="N553" s="18"/>
      <c r="O553" s="18"/>
      <c r="P553" s="18"/>
      <c r="Q553" s="18"/>
      <c r="R553" s="18"/>
      <c r="S553" s="18"/>
      <c r="T553" s="18"/>
    </row>
    <row r="554" spans="1:20" s="5" customFormat="1" ht="16" x14ac:dyDescent="0.2">
      <c r="A554" s="17"/>
      <c r="B554" s="16"/>
      <c r="C554" s="7"/>
      <c r="D554" s="8"/>
      <c r="E554" s="9"/>
      <c r="F554" s="15"/>
      <c r="H554" s="18"/>
      <c r="I554" s="6"/>
      <c r="J554" s="12"/>
      <c r="K554" s="13"/>
      <c r="M554" s="18"/>
      <c r="N554" s="18"/>
      <c r="O554" s="18"/>
      <c r="P554" s="18"/>
      <c r="Q554" s="18"/>
      <c r="R554" s="18"/>
      <c r="S554" s="18"/>
      <c r="T554" s="18"/>
    </row>
    <row r="555" spans="1:20" s="5" customFormat="1" ht="16" x14ac:dyDescent="0.2">
      <c r="A555" s="17"/>
      <c r="B555" s="16"/>
      <c r="C555" s="7"/>
      <c r="D555" s="8"/>
      <c r="E555" s="9"/>
      <c r="F555" s="15"/>
      <c r="H555" s="18"/>
      <c r="I555" s="6"/>
      <c r="J555" s="12"/>
      <c r="K555" s="13"/>
      <c r="M555" s="18"/>
      <c r="N555" s="18"/>
      <c r="O555" s="18"/>
      <c r="P555" s="18"/>
      <c r="Q555" s="18"/>
      <c r="R555" s="18"/>
      <c r="S555" s="18"/>
      <c r="T555" s="18"/>
    </row>
    <row r="556" spans="1:20" s="5" customFormat="1" ht="16" x14ac:dyDescent="0.2">
      <c r="A556" s="17"/>
      <c r="B556" s="16"/>
      <c r="C556" s="7"/>
      <c r="D556" s="8"/>
      <c r="E556" s="9"/>
      <c r="F556" s="15"/>
      <c r="H556" s="18"/>
      <c r="I556" s="6"/>
      <c r="J556" s="12"/>
      <c r="K556" s="13"/>
      <c r="M556" s="18"/>
      <c r="N556" s="18"/>
      <c r="O556" s="18"/>
      <c r="P556" s="18"/>
      <c r="Q556" s="18"/>
      <c r="R556" s="18"/>
      <c r="S556" s="18"/>
      <c r="T556" s="18"/>
    </row>
    <row r="557" spans="1:20" s="5" customFormat="1" ht="16" x14ac:dyDescent="0.2">
      <c r="A557" s="17"/>
      <c r="B557" s="16"/>
      <c r="C557" s="7"/>
      <c r="D557" s="8"/>
      <c r="E557" s="9"/>
      <c r="F557" s="15"/>
      <c r="H557" s="18"/>
      <c r="I557" s="6"/>
      <c r="J557" s="12"/>
      <c r="K557" s="13"/>
      <c r="M557" s="18"/>
      <c r="N557" s="18"/>
      <c r="O557" s="18"/>
      <c r="P557" s="18"/>
      <c r="Q557" s="18"/>
      <c r="R557" s="18"/>
      <c r="S557" s="18"/>
      <c r="T557" s="18"/>
    </row>
    <row r="558" spans="1:20" s="5" customFormat="1" ht="16" x14ac:dyDescent="0.2">
      <c r="A558" s="17"/>
      <c r="B558" s="16"/>
      <c r="C558" s="7"/>
      <c r="D558" s="8"/>
      <c r="E558" s="9"/>
      <c r="F558" s="15"/>
      <c r="H558" s="18"/>
      <c r="I558" s="6"/>
      <c r="J558" s="12"/>
      <c r="K558" s="13"/>
      <c r="M558" s="18"/>
      <c r="N558" s="18"/>
      <c r="O558" s="18"/>
      <c r="P558" s="18"/>
      <c r="Q558" s="18"/>
      <c r="R558" s="18"/>
      <c r="S558" s="18"/>
      <c r="T558" s="18"/>
    </row>
    <row r="559" spans="1:20" s="5" customFormat="1" ht="16" x14ac:dyDescent="0.2">
      <c r="A559" s="17"/>
      <c r="B559" s="16"/>
      <c r="C559" s="7"/>
      <c r="D559" s="8"/>
      <c r="E559" s="9"/>
      <c r="F559" s="15"/>
      <c r="H559" s="18"/>
      <c r="I559" s="6"/>
      <c r="J559" s="12"/>
      <c r="K559" s="13"/>
      <c r="M559" s="18"/>
      <c r="N559" s="18"/>
      <c r="O559" s="18"/>
      <c r="P559" s="18"/>
      <c r="Q559" s="18"/>
      <c r="R559" s="18"/>
      <c r="S559" s="18"/>
      <c r="T559" s="18"/>
    </row>
    <row r="560" spans="1:20" s="5" customFormat="1" ht="16" x14ac:dyDescent="0.2">
      <c r="A560" s="17"/>
      <c r="B560" s="16"/>
      <c r="C560" s="7"/>
      <c r="D560" s="8"/>
      <c r="E560" s="9"/>
      <c r="F560" s="15"/>
      <c r="H560" s="18"/>
      <c r="I560" s="6"/>
      <c r="J560" s="12"/>
      <c r="K560" s="13"/>
      <c r="M560" s="18"/>
      <c r="N560" s="18"/>
      <c r="O560" s="18"/>
      <c r="P560" s="18"/>
      <c r="Q560" s="18"/>
      <c r="R560" s="18"/>
      <c r="S560" s="18"/>
      <c r="T560" s="18"/>
    </row>
    <row r="561" spans="1:20" s="5" customFormat="1" ht="16" x14ac:dyDescent="0.2">
      <c r="A561" s="17"/>
      <c r="B561" s="16"/>
      <c r="C561" s="7"/>
      <c r="D561" s="8"/>
      <c r="E561" s="9"/>
      <c r="F561" s="15"/>
      <c r="H561" s="18"/>
      <c r="I561" s="6"/>
      <c r="J561" s="12"/>
      <c r="K561" s="13"/>
      <c r="M561" s="18"/>
      <c r="N561" s="18"/>
      <c r="O561" s="18"/>
      <c r="P561" s="18"/>
      <c r="Q561" s="18"/>
      <c r="R561" s="18"/>
      <c r="S561" s="18"/>
      <c r="T561" s="18"/>
    </row>
    <row r="562" spans="1:20" s="5" customFormat="1" ht="16" x14ac:dyDescent="0.2">
      <c r="A562" s="17"/>
      <c r="B562" s="16"/>
      <c r="C562" s="7"/>
      <c r="D562" s="8"/>
      <c r="E562" s="9"/>
      <c r="F562" s="15"/>
      <c r="H562" s="18"/>
      <c r="I562" s="6"/>
      <c r="J562" s="12"/>
      <c r="K562" s="13"/>
      <c r="M562" s="18"/>
      <c r="N562" s="18"/>
      <c r="O562" s="18"/>
      <c r="P562" s="18"/>
      <c r="Q562" s="18"/>
      <c r="R562" s="18"/>
      <c r="S562" s="18"/>
      <c r="T562" s="18"/>
    </row>
    <row r="563" spans="1:20" s="5" customFormat="1" ht="16" x14ac:dyDescent="0.2">
      <c r="A563" s="17"/>
      <c r="B563" s="16"/>
      <c r="C563" s="7"/>
      <c r="D563" s="8"/>
      <c r="E563" s="9"/>
      <c r="F563" s="15"/>
      <c r="H563" s="18"/>
      <c r="I563" s="6"/>
      <c r="J563" s="12"/>
      <c r="K563" s="13"/>
      <c r="M563" s="18"/>
      <c r="N563" s="18"/>
      <c r="O563" s="18"/>
      <c r="P563" s="18"/>
      <c r="Q563" s="18"/>
      <c r="R563" s="18"/>
      <c r="S563" s="18"/>
      <c r="T563" s="18"/>
    </row>
    <row r="564" spans="1:20" s="5" customFormat="1" ht="16" x14ac:dyDescent="0.2">
      <c r="A564" s="17"/>
      <c r="B564" s="16"/>
      <c r="C564" s="7"/>
      <c r="D564" s="8"/>
      <c r="E564" s="9"/>
      <c r="F564" s="15"/>
      <c r="H564" s="18"/>
      <c r="I564" s="6"/>
      <c r="J564" s="12"/>
      <c r="K564" s="13"/>
      <c r="M564" s="18"/>
      <c r="N564" s="18"/>
      <c r="O564" s="18"/>
      <c r="P564" s="18"/>
      <c r="Q564" s="18"/>
      <c r="R564" s="18"/>
      <c r="S564" s="18"/>
      <c r="T564" s="18"/>
    </row>
    <row r="565" spans="1:20" s="5" customFormat="1" ht="16" x14ac:dyDescent="0.2">
      <c r="A565" s="17"/>
      <c r="B565" s="16"/>
      <c r="C565" s="7"/>
      <c r="D565" s="8"/>
      <c r="E565" s="9"/>
      <c r="F565" s="15"/>
      <c r="H565" s="18"/>
      <c r="I565" s="6"/>
      <c r="J565" s="12"/>
      <c r="K565" s="13"/>
      <c r="M565" s="18"/>
      <c r="N565" s="18"/>
      <c r="O565" s="18"/>
      <c r="P565" s="18"/>
      <c r="Q565" s="18"/>
      <c r="R565" s="18"/>
      <c r="S565" s="18"/>
      <c r="T565" s="18"/>
    </row>
    <row r="566" spans="1:20" s="5" customFormat="1" ht="16" x14ac:dyDescent="0.2">
      <c r="A566" s="17"/>
      <c r="B566" s="16"/>
      <c r="C566" s="7"/>
      <c r="D566" s="8"/>
      <c r="E566" s="9"/>
      <c r="F566" s="15"/>
      <c r="H566" s="18"/>
      <c r="I566" s="6"/>
      <c r="J566" s="12"/>
      <c r="K566" s="13"/>
      <c r="M566" s="18"/>
      <c r="N566" s="18"/>
      <c r="O566" s="18"/>
      <c r="P566" s="18"/>
      <c r="Q566" s="18"/>
      <c r="R566" s="18"/>
      <c r="S566" s="18"/>
      <c r="T566" s="18"/>
    </row>
    <row r="567" spans="1:20" s="5" customFormat="1" ht="16" x14ac:dyDescent="0.2">
      <c r="A567" s="17"/>
      <c r="B567" s="16"/>
      <c r="C567" s="7"/>
      <c r="D567" s="8"/>
      <c r="E567" s="9"/>
      <c r="F567" s="15"/>
      <c r="H567" s="18"/>
      <c r="I567" s="6"/>
      <c r="J567" s="12"/>
      <c r="K567" s="13"/>
      <c r="M567" s="18"/>
      <c r="N567" s="18"/>
      <c r="O567" s="18"/>
      <c r="P567" s="18"/>
      <c r="Q567" s="18"/>
      <c r="R567" s="18"/>
      <c r="S567" s="18"/>
      <c r="T567" s="18"/>
    </row>
    <row r="568" spans="1:20" s="5" customFormat="1" ht="16" x14ac:dyDescent="0.2">
      <c r="A568" s="17"/>
      <c r="B568" s="16"/>
      <c r="C568" s="7"/>
      <c r="D568" s="8"/>
      <c r="E568" s="9"/>
      <c r="F568" s="15"/>
      <c r="H568" s="18"/>
      <c r="I568" s="6"/>
      <c r="J568" s="12"/>
      <c r="K568" s="13"/>
      <c r="M568" s="18"/>
      <c r="N568" s="18"/>
      <c r="O568" s="18"/>
      <c r="P568" s="18"/>
      <c r="Q568" s="18"/>
      <c r="R568" s="18"/>
      <c r="S568" s="18"/>
      <c r="T568" s="18"/>
    </row>
    <row r="569" spans="1:20" s="5" customFormat="1" ht="16" x14ac:dyDescent="0.2">
      <c r="A569" s="17"/>
      <c r="B569" s="16"/>
      <c r="C569" s="7"/>
      <c r="D569" s="8"/>
      <c r="E569" s="9"/>
      <c r="F569" s="15"/>
      <c r="H569" s="18"/>
      <c r="I569" s="6"/>
      <c r="J569" s="12"/>
      <c r="K569" s="13"/>
      <c r="M569" s="18"/>
      <c r="N569" s="18"/>
      <c r="O569" s="18"/>
      <c r="P569" s="18"/>
      <c r="Q569" s="18"/>
      <c r="R569" s="18"/>
      <c r="S569" s="18"/>
      <c r="T569" s="18"/>
    </row>
    <row r="570" spans="1:20" s="5" customFormat="1" ht="16" x14ac:dyDescent="0.2">
      <c r="A570" s="17"/>
      <c r="B570" s="16"/>
      <c r="C570" s="7"/>
      <c r="D570" s="8"/>
      <c r="E570" s="9"/>
      <c r="F570" s="15"/>
      <c r="H570" s="18"/>
      <c r="I570" s="6"/>
      <c r="J570" s="12"/>
      <c r="K570" s="13"/>
      <c r="M570" s="18"/>
      <c r="N570" s="18"/>
      <c r="O570" s="18"/>
      <c r="P570" s="18"/>
      <c r="Q570" s="18"/>
      <c r="R570" s="18"/>
      <c r="S570" s="18"/>
      <c r="T570" s="18"/>
    </row>
    <row r="571" spans="1:20" s="5" customFormat="1" ht="16" x14ac:dyDescent="0.2">
      <c r="A571" s="17"/>
      <c r="B571" s="16"/>
      <c r="C571" s="7"/>
      <c r="D571" s="8"/>
      <c r="E571" s="9"/>
      <c r="F571" s="15"/>
      <c r="H571" s="18"/>
      <c r="I571" s="6"/>
      <c r="J571" s="12"/>
      <c r="K571" s="13"/>
      <c r="M571" s="18"/>
      <c r="N571" s="18"/>
      <c r="O571" s="18"/>
      <c r="P571" s="18"/>
      <c r="Q571" s="18"/>
      <c r="R571" s="18"/>
      <c r="S571" s="18"/>
      <c r="T571" s="18"/>
    </row>
    <row r="572" spans="1:20" s="5" customFormat="1" ht="16" x14ac:dyDescent="0.2">
      <c r="A572" s="17"/>
      <c r="B572" s="16"/>
      <c r="C572" s="7"/>
      <c r="D572" s="8"/>
      <c r="E572" s="9"/>
      <c r="F572" s="15"/>
      <c r="H572" s="18"/>
      <c r="I572" s="6"/>
      <c r="J572" s="12"/>
      <c r="K572" s="13"/>
      <c r="M572" s="18"/>
      <c r="N572" s="18"/>
      <c r="O572" s="18"/>
      <c r="P572" s="18"/>
      <c r="Q572" s="18"/>
      <c r="R572" s="18"/>
      <c r="S572" s="18"/>
      <c r="T572" s="18"/>
    </row>
    <row r="573" spans="1:20" s="5" customFormat="1" ht="16" x14ac:dyDescent="0.2">
      <c r="A573" s="17"/>
      <c r="B573" s="16"/>
      <c r="C573" s="7"/>
      <c r="D573" s="8"/>
      <c r="E573" s="9"/>
      <c r="F573" s="15"/>
      <c r="H573" s="18"/>
      <c r="I573" s="6"/>
      <c r="J573" s="12"/>
      <c r="K573" s="13"/>
      <c r="M573" s="18"/>
      <c r="N573" s="18"/>
      <c r="O573" s="18"/>
      <c r="P573" s="18"/>
      <c r="Q573" s="18"/>
      <c r="R573" s="18"/>
      <c r="S573" s="18"/>
      <c r="T573" s="18"/>
    </row>
    <row r="574" spans="1:20" s="5" customFormat="1" ht="16" x14ac:dyDescent="0.2">
      <c r="A574" s="17"/>
      <c r="B574" s="16"/>
      <c r="C574" s="7"/>
      <c r="D574" s="8"/>
      <c r="E574" s="9"/>
      <c r="F574" s="15"/>
      <c r="H574" s="18"/>
      <c r="I574" s="6"/>
      <c r="J574" s="12"/>
      <c r="K574" s="13"/>
      <c r="M574" s="18"/>
      <c r="N574" s="18"/>
      <c r="O574" s="18"/>
      <c r="P574" s="18"/>
      <c r="Q574" s="18"/>
      <c r="R574" s="18"/>
      <c r="S574" s="18"/>
      <c r="T574" s="18"/>
    </row>
    <row r="575" spans="1:20" s="5" customFormat="1" ht="16" x14ac:dyDescent="0.2">
      <c r="A575" s="17"/>
      <c r="B575" s="16"/>
      <c r="C575" s="7"/>
      <c r="D575" s="8"/>
      <c r="E575" s="9"/>
      <c r="F575" s="15"/>
      <c r="H575" s="18"/>
      <c r="I575" s="6"/>
      <c r="J575" s="12"/>
      <c r="K575" s="13"/>
      <c r="M575" s="18"/>
      <c r="N575" s="18"/>
      <c r="O575" s="18"/>
      <c r="P575" s="18"/>
      <c r="Q575" s="18"/>
      <c r="R575" s="18"/>
      <c r="S575" s="18"/>
      <c r="T575" s="18"/>
    </row>
    <row r="576" spans="1:20" s="5" customFormat="1" ht="16" x14ac:dyDescent="0.2">
      <c r="A576" s="17"/>
      <c r="B576" s="16"/>
      <c r="C576" s="7"/>
      <c r="D576" s="8"/>
      <c r="E576" s="9"/>
      <c r="F576" s="15"/>
      <c r="H576" s="18"/>
      <c r="I576" s="6"/>
      <c r="J576" s="12"/>
      <c r="K576" s="13"/>
      <c r="M576" s="18"/>
      <c r="N576" s="18"/>
      <c r="O576" s="18"/>
      <c r="P576" s="18"/>
      <c r="Q576" s="18"/>
      <c r="R576" s="18"/>
      <c r="S576" s="18"/>
      <c r="T576" s="18"/>
    </row>
    <row r="577" spans="1:20" s="5" customFormat="1" ht="16" x14ac:dyDescent="0.2">
      <c r="A577" s="17"/>
      <c r="B577" s="16"/>
      <c r="C577" s="7"/>
      <c r="D577" s="8"/>
      <c r="E577" s="9"/>
      <c r="F577" s="15"/>
      <c r="H577" s="18"/>
      <c r="I577" s="6"/>
      <c r="J577" s="12"/>
      <c r="K577" s="13"/>
      <c r="M577" s="18"/>
      <c r="N577" s="18"/>
      <c r="O577" s="18"/>
      <c r="P577" s="18"/>
      <c r="Q577" s="18"/>
      <c r="R577" s="18"/>
      <c r="S577" s="18"/>
      <c r="T577" s="18"/>
    </row>
    <row r="578" spans="1:20" s="5" customFormat="1" ht="16" x14ac:dyDescent="0.2">
      <c r="A578" s="17"/>
      <c r="B578" s="16"/>
      <c r="C578" s="7"/>
      <c r="D578" s="8"/>
      <c r="E578" s="9"/>
      <c r="F578" s="15"/>
      <c r="H578" s="18"/>
      <c r="I578" s="6"/>
      <c r="J578" s="12"/>
      <c r="K578" s="13"/>
      <c r="M578" s="18"/>
      <c r="N578" s="18"/>
      <c r="O578" s="18"/>
      <c r="P578" s="18"/>
      <c r="Q578" s="18"/>
      <c r="R578" s="18"/>
      <c r="S578" s="18"/>
      <c r="T578" s="18"/>
    </row>
    <row r="579" spans="1:20" s="5" customFormat="1" ht="16" x14ac:dyDescent="0.2">
      <c r="A579" s="17"/>
      <c r="B579" s="16"/>
      <c r="C579" s="7"/>
      <c r="D579" s="8"/>
      <c r="E579" s="9"/>
      <c r="F579" s="15"/>
      <c r="H579" s="18"/>
      <c r="I579" s="6"/>
      <c r="J579" s="12"/>
      <c r="K579" s="13"/>
      <c r="M579" s="18"/>
      <c r="N579" s="18"/>
      <c r="O579" s="18"/>
      <c r="P579" s="18"/>
      <c r="Q579" s="18"/>
      <c r="R579" s="18"/>
      <c r="S579" s="18"/>
      <c r="T579" s="18"/>
    </row>
    <row r="580" spans="1:20" s="5" customFormat="1" ht="16" x14ac:dyDescent="0.2">
      <c r="A580" s="17"/>
      <c r="B580" s="16"/>
      <c r="C580" s="7"/>
      <c r="D580" s="8"/>
      <c r="E580" s="9"/>
      <c r="F580" s="15"/>
      <c r="H580" s="18"/>
      <c r="I580" s="6"/>
      <c r="J580" s="12"/>
      <c r="K580" s="13"/>
      <c r="M580" s="18"/>
      <c r="N580" s="18"/>
      <c r="O580" s="18"/>
      <c r="P580" s="18"/>
      <c r="Q580" s="18"/>
      <c r="R580" s="18"/>
      <c r="S580" s="18"/>
      <c r="T580" s="18"/>
    </row>
    <row r="581" spans="1:20" s="5" customFormat="1" ht="16" x14ac:dyDescent="0.2">
      <c r="A581" s="17"/>
      <c r="B581" s="16"/>
      <c r="C581" s="7"/>
      <c r="D581" s="8"/>
      <c r="E581" s="9"/>
      <c r="F581" s="15"/>
      <c r="H581" s="18"/>
      <c r="I581" s="6"/>
      <c r="J581" s="12"/>
      <c r="K581" s="13"/>
      <c r="M581" s="18"/>
      <c r="N581" s="18"/>
      <c r="O581" s="18"/>
      <c r="P581" s="18"/>
      <c r="Q581" s="18"/>
      <c r="R581" s="18"/>
      <c r="S581" s="18"/>
      <c r="T581" s="18"/>
    </row>
    <row r="582" spans="1:20" s="5" customFormat="1" ht="16" x14ac:dyDescent="0.2">
      <c r="A582" s="17"/>
      <c r="B582" s="16"/>
      <c r="C582" s="7"/>
      <c r="D582" s="8"/>
      <c r="E582" s="9"/>
      <c r="F582" s="15"/>
      <c r="H582" s="18"/>
      <c r="I582" s="6"/>
      <c r="J582" s="12"/>
      <c r="K582" s="13"/>
      <c r="M582" s="18"/>
      <c r="N582" s="18"/>
      <c r="O582" s="18"/>
      <c r="P582" s="18"/>
      <c r="Q582" s="18"/>
      <c r="R582" s="18"/>
      <c r="S582" s="18"/>
      <c r="T582" s="18"/>
    </row>
    <row r="583" spans="1:20" s="5" customFormat="1" ht="16" x14ac:dyDescent="0.2">
      <c r="A583" s="17"/>
      <c r="B583" s="16"/>
      <c r="C583" s="7"/>
      <c r="D583" s="8"/>
      <c r="E583" s="9"/>
      <c r="F583" s="15"/>
      <c r="H583" s="18"/>
      <c r="I583" s="6"/>
      <c r="J583" s="12"/>
      <c r="K583" s="13"/>
      <c r="M583" s="18"/>
      <c r="N583" s="18"/>
      <c r="O583" s="18"/>
      <c r="P583" s="18"/>
      <c r="Q583" s="18"/>
      <c r="R583" s="18"/>
      <c r="S583" s="18"/>
      <c r="T583" s="18"/>
    </row>
    <row r="584" spans="1:20" s="5" customFormat="1" ht="16" x14ac:dyDescent="0.2">
      <c r="A584" s="17"/>
      <c r="B584" s="16"/>
      <c r="C584" s="7"/>
      <c r="D584" s="8"/>
      <c r="E584" s="9"/>
      <c r="F584" s="15"/>
      <c r="H584" s="18"/>
      <c r="I584" s="6"/>
      <c r="J584" s="12"/>
      <c r="K584" s="13"/>
      <c r="M584" s="18"/>
      <c r="N584" s="18"/>
      <c r="O584" s="18"/>
      <c r="P584" s="18"/>
      <c r="Q584" s="18"/>
      <c r="R584" s="18"/>
      <c r="S584" s="18"/>
      <c r="T584" s="18"/>
    </row>
    <row r="585" spans="1:20" s="5" customFormat="1" ht="16" x14ac:dyDescent="0.2">
      <c r="A585" s="17"/>
      <c r="B585" s="16"/>
      <c r="C585" s="7"/>
      <c r="D585" s="8"/>
      <c r="E585" s="9"/>
      <c r="F585" s="15"/>
      <c r="H585" s="18"/>
      <c r="I585" s="6"/>
      <c r="J585" s="12"/>
      <c r="K585" s="13"/>
      <c r="M585" s="18"/>
      <c r="N585" s="18"/>
      <c r="O585" s="18"/>
      <c r="P585" s="18"/>
      <c r="Q585" s="18"/>
      <c r="R585" s="18"/>
      <c r="S585" s="18"/>
      <c r="T585" s="18"/>
    </row>
    <row r="586" spans="1:20" s="5" customFormat="1" ht="16" x14ac:dyDescent="0.2">
      <c r="A586" s="17"/>
      <c r="B586" s="16"/>
      <c r="C586" s="7"/>
      <c r="D586" s="8"/>
      <c r="E586" s="9"/>
      <c r="F586" s="15"/>
      <c r="H586" s="18"/>
      <c r="I586" s="6"/>
      <c r="J586" s="12"/>
      <c r="K586" s="13"/>
      <c r="M586" s="18"/>
      <c r="N586" s="18"/>
      <c r="O586" s="18"/>
      <c r="P586" s="18"/>
      <c r="Q586" s="18"/>
      <c r="R586" s="18"/>
      <c r="S586" s="18"/>
      <c r="T586" s="18"/>
    </row>
    <row r="587" spans="1:20" s="5" customFormat="1" ht="16" x14ac:dyDescent="0.2">
      <c r="A587" s="17"/>
      <c r="B587" s="16"/>
      <c r="C587" s="7"/>
      <c r="D587" s="8"/>
      <c r="E587" s="9"/>
      <c r="F587" s="15"/>
      <c r="H587" s="18"/>
      <c r="I587" s="6"/>
      <c r="J587" s="12"/>
      <c r="K587" s="13"/>
      <c r="M587" s="18"/>
      <c r="N587" s="18"/>
      <c r="O587" s="18"/>
      <c r="P587" s="18"/>
      <c r="Q587" s="18"/>
      <c r="R587" s="18"/>
      <c r="S587" s="18"/>
      <c r="T587" s="18"/>
    </row>
    <row r="588" spans="1:20" s="5" customFormat="1" ht="16" x14ac:dyDescent="0.2">
      <c r="A588" s="17"/>
      <c r="B588" s="16"/>
      <c r="C588" s="7"/>
      <c r="D588" s="8"/>
      <c r="E588" s="9"/>
      <c r="F588" s="15"/>
      <c r="H588" s="18"/>
      <c r="I588" s="6"/>
      <c r="J588" s="12"/>
      <c r="K588" s="13"/>
      <c r="M588" s="18"/>
      <c r="N588" s="18"/>
      <c r="O588" s="18"/>
      <c r="P588" s="18"/>
      <c r="Q588" s="18"/>
      <c r="R588" s="18"/>
      <c r="S588" s="18"/>
      <c r="T588" s="18"/>
    </row>
    <row r="589" spans="1:20" s="5" customFormat="1" ht="16" x14ac:dyDescent="0.2">
      <c r="A589" s="17"/>
      <c r="B589" s="16"/>
      <c r="C589" s="7"/>
      <c r="D589" s="8"/>
      <c r="E589" s="9"/>
      <c r="F589" s="15"/>
      <c r="H589" s="18"/>
      <c r="I589" s="6"/>
      <c r="J589" s="12"/>
      <c r="K589" s="13"/>
      <c r="M589" s="18"/>
      <c r="N589" s="18"/>
      <c r="O589" s="18"/>
      <c r="P589" s="18"/>
      <c r="Q589" s="18"/>
      <c r="R589" s="18"/>
      <c r="S589" s="18"/>
      <c r="T589" s="18"/>
    </row>
    <row r="590" spans="1:20" s="5" customFormat="1" ht="16" x14ac:dyDescent="0.2">
      <c r="A590" s="17"/>
      <c r="B590" s="16"/>
      <c r="C590" s="7"/>
      <c r="D590" s="8"/>
      <c r="E590" s="9"/>
      <c r="F590" s="15"/>
      <c r="H590" s="18"/>
      <c r="I590" s="6"/>
      <c r="J590" s="12"/>
      <c r="K590" s="13"/>
      <c r="M590" s="18"/>
      <c r="N590" s="18"/>
      <c r="O590" s="18"/>
      <c r="P590" s="18"/>
      <c r="Q590" s="18"/>
      <c r="R590" s="18"/>
      <c r="S590" s="18"/>
      <c r="T590" s="18"/>
    </row>
    <row r="591" spans="1:20" s="5" customFormat="1" ht="16" x14ac:dyDescent="0.2">
      <c r="A591" s="17"/>
      <c r="B591" s="16"/>
      <c r="C591" s="7"/>
      <c r="D591" s="8"/>
      <c r="E591" s="9"/>
      <c r="F591" s="15"/>
      <c r="H591" s="18"/>
      <c r="I591" s="6"/>
      <c r="J591" s="12"/>
      <c r="K591" s="13"/>
      <c r="M591" s="18"/>
      <c r="N591" s="18"/>
      <c r="O591" s="18"/>
      <c r="P591" s="18"/>
      <c r="Q591" s="18"/>
      <c r="R591" s="18"/>
      <c r="S591" s="18"/>
      <c r="T591" s="18"/>
    </row>
    <row r="592" spans="1:20" s="5" customFormat="1" ht="16" x14ac:dyDescent="0.2">
      <c r="A592" s="17"/>
      <c r="B592" s="16"/>
      <c r="C592" s="7"/>
      <c r="D592" s="8"/>
      <c r="E592" s="9"/>
      <c r="F592" s="15"/>
      <c r="H592" s="18"/>
      <c r="I592" s="6"/>
      <c r="J592" s="12"/>
      <c r="K592" s="13"/>
      <c r="M592" s="18"/>
      <c r="N592" s="18"/>
      <c r="O592" s="18"/>
      <c r="P592" s="18"/>
      <c r="Q592" s="18"/>
      <c r="R592" s="18"/>
      <c r="S592" s="18"/>
      <c r="T592" s="18"/>
    </row>
    <row r="593" spans="1:20" s="5" customFormat="1" ht="16" x14ac:dyDescent="0.2">
      <c r="A593" s="17"/>
      <c r="B593" s="16"/>
      <c r="C593" s="7"/>
      <c r="D593" s="8"/>
      <c r="E593" s="9"/>
      <c r="F593" s="15"/>
      <c r="H593" s="18"/>
      <c r="I593" s="6"/>
      <c r="J593" s="12"/>
      <c r="K593" s="13"/>
      <c r="M593" s="18"/>
      <c r="N593" s="18"/>
      <c r="O593" s="18"/>
      <c r="P593" s="18"/>
      <c r="Q593" s="18"/>
      <c r="R593" s="18"/>
      <c r="S593" s="18"/>
      <c r="T593" s="18"/>
    </row>
    <row r="594" spans="1:20" s="5" customFormat="1" ht="16" x14ac:dyDescent="0.2">
      <c r="A594" s="17"/>
      <c r="B594" s="16"/>
      <c r="C594" s="7"/>
      <c r="D594" s="8"/>
      <c r="E594" s="9"/>
      <c r="F594" s="15"/>
      <c r="H594" s="18"/>
      <c r="I594" s="6"/>
      <c r="J594" s="12"/>
      <c r="K594" s="13"/>
      <c r="M594" s="18"/>
      <c r="N594" s="18"/>
      <c r="O594" s="18"/>
      <c r="P594" s="18"/>
      <c r="Q594" s="18"/>
      <c r="R594" s="18"/>
      <c r="S594" s="18"/>
      <c r="T594" s="18"/>
    </row>
    <row r="595" spans="1:20" s="5" customFormat="1" ht="16" x14ac:dyDescent="0.2">
      <c r="A595" s="17"/>
      <c r="B595" s="16"/>
      <c r="C595" s="7"/>
      <c r="D595" s="8"/>
      <c r="E595" s="9"/>
      <c r="F595" s="15"/>
      <c r="H595" s="18"/>
      <c r="I595" s="6"/>
      <c r="J595" s="12"/>
      <c r="K595" s="13"/>
      <c r="M595" s="18"/>
      <c r="N595" s="18"/>
      <c r="O595" s="18"/>
      <c r="P595" s="18"/>
      <c r="Q595" s="18"/>
      <c r="R595" s="18"/>
      <c r="S595" s="18"/>
      <c r="T595" s="18"/>
    </row>
    <row r="596" spans="1:20" s="5" customFormat="1" ht="16" x14ac:dyDescent="0.2">
      <c r="A596" s="17"/>
      <c r="B596" s="16"/>
      <c r="C596" s="7"/>
      <c r="D596" s="8"/>
      <c r="E596" s="9"/>
      <c r="F596" s="15"/>
      <c r="H596" s="18"/>
      <c r="I596" s="6"/>
      <c r="J596" s="12"/>
      <c r="K596" s="13"/>
      <c r="M596" s="18"/>
      <c r="N596" s="18"/>
      <c r="O596" s="18"/>
      <c r="P596" s="18"/>
      <c r="Q596" s="18"/>
      <c r="R596" s="18"/>
      <c r="S596" s="18"/>
      <c r="T596" s="18"/>
    </row>
    <row r="597" spans="1:20" s="5" customFormat="1" ht="16" x14ac:dyDescent="0.2">
      <c r="A597" s="17"/>
      <c r="B597" s="16"/>
      <c r="C597" s="7"/>
      <c r="D597" s="8"/>
      <c r="E597" s="9"/>
      <c r="F597" s="15"/>
      <c r="H597" s="18"/>
      <c r="I597" s="6"/>
      <c r="J597" s="12"/>
      <c r="K597" s="13"/>
      <c r="M597" s="18"/>
      <c r="N597" s="18"/>
      <c r="O597" s="18"/>
      <c r="P597" s="18"/>
      <c r="Q597" s="18"/>
      <c r="R597" s="18"/>
      <c r="S597" s="18"/>
      <c r="T597" s="18"/>
    </row>
    <row r="598" spans="1:20" s="5" customFormat="1" ht="16" x14ac:dyDescent="0.2">
      <c r="A598" s="17"/>
      <c r="B598" s="16"/>
      <c r="C598" s="7"/>
      <c r="D598" s="8"/>
      <c r="E598" s="9"/>
      <c r="F598" s="15"/>
      <c r="H598" s="18"/>
      <c r="I598" s="6"/>
      <c r="J598" s="12"/>
      <c r="K598" s="13"/>
      <c r="M598" s="18"/>
      <c r="N598" s="18"/>
      <c r="O598" s="18"/>
      <c r="P598" s="18"/>
      <c r="Q598" s="18"/>
      <c r="R598" s="18"/>
      <c r="S598" s="18"/>
      <c r="T598" s="18"/>
    </row>
    <row r="599" spans="1:20" s="5" customFormat="1" ht="16" x14ac:dyDescent="0.2">
      <c r="A599" s="17"/>
      <c r="B599" s="16"/>
      <c r="C599" s="7"/>
      <c r="D599" s="8"/>
      <c r="E599" s="9"/>
      <c r="F599" s="15"/>
      <c r="H599" s="18"/>
      <c r="I599" s="6"/>
      <c r="J599" s="12"/>
      <c r="K599" s="13"/>
      <c r="M599" s="18"/>
      <c r="N599" s="18"/>
      <c r="O599" s="18"/>
      <c r="P599" s="18"/>
      <c r="Q599" s="18"/>
      <c r="R599" s="18"/>
      <c r="S599" s="18"/>
      <c r="T599" s="18"/>
    </row>
    <row r="600" spans="1:20" s="5" customFormat="1" ht="16" x14ac:dyDescent="0.2">
      <c r="A600" s="17"/>
      <c r="B600" s="16"/>
      <c r="C600" s="7"/>
      <c r="D600" s="8"/>
      <c r="E600" s="9"/>
      <c r="F600" s="15"/>
      <c r="H600" s="18"/>
      <c r="I600" s="6"/>
      <c r="J600" s="12"/>
      <c r="K600" s="13"/>
      <c r="M600" s="18"/>
      <c r="N600" s="18"/>
      <c r="O600" s="18"/>
      <c r="P600" s="18"/>
      <c r="Q600" s="18"/>
      <c r="R600" s="18"/>
      <c r="S600" s="18"/>
      <c r="T600" s="18"/>
    </row>
    <row r="601" spans="1:20" s="5" customFormat="1" ht="16" x14ac:dyDescent="0.2">
      <c r="A601" s="17"/>
      <c r="B601" s="16"/>
      <c r="C601" s="7"/>
      <c r="D601" s="8"/>
      <c r="E601" s="9"/>
      <c r="F601" s="15"/>
      <c r="H601" s="18"/>
      <c r="I601" s="6"/>
      <c r="J601" s="12"/>
      <c r="K601" s="13"/>
      <c r="M601" s="18"/>
      <c r="N601" s="18"/>
      <c r="O601" s="18"/>
      <c r="P601" s="18"/>
      <c r="Q601" s="18"/>
      <c r="R601" s="18"/>
      <c r="S601" s="18"/>
      <c r="T601" s="18"/>
    </row>
    <row r="602" spans="1:20" s="5" customFormat="1" ht="16" x14ac:dyDescent="0.2">
      <c r="A602" s="17"/>
      <c r="B602" s="16"/>
      <c r="C602" s="7"/>
      <c r="D602" s="8"/>
      <c r="E602" s="9"/>
      <c r="F602" s="15"/>
      <c r="H602" s="18"/>
      <c r="I602" s="6"/>
      <c r="J602" s="12"/>
      <c r="K602" s="13"/>
      <c r="M602" s="18"/>
      <c r="N602" s="18"/>
      <c r="O602" s="18"/>
      <c r="P602" s="18"/>
      <c r="Q602" s="18"/>
      <c r="R602" s="18"/>
      <c r="S602" s="18"/>
      <c r="T602" s="18"/>
    </row>
    <row r="603" spans="1:20" s="5" customFormat="1" ht="16" x14ac:dyDescent="0.2">
      <c r="A603" s="17"/>
      <c r="B603" s="16"/>
      <c r="C603" s="7"/>
      <c r="D603" s="8"/>
      <c r="E603" s="9"/>
      <c r="F603" s="15"/>
      <c r="H603" s="18"/>
      <c r="I603" s="6"/>
      <c r="J603" s="12"/>
      <c r="K603" s="13"/>
      <c r="M603" s="18"/>
      <c r="N603" s="18"/>
      <c r="O603" s="18"/>
      <c r="P603" s="18"/>
      <c r="Q603" s="18"/>
      <c r="R603" s="18"/>
      <c r="S603" s="18"/>
      <c r="T603" s="18"/>
    </row>
    <row r="604" spans="1:20" s="5" customFormat="1" ht="16" x14ac:dyDescent="0.2">
      <c r="A604" s="17"/>
      <c r="B604" s="16"/>
      <c r="C604" s="7"/>
      <c r="D604" s="8"/>
      <c r="E604" s="9"/>
      <c r="F604" s="15"/>
      <c r="H604" s="18"/>
      <c r="I604" s="6"/>
      <c r="J604" s="12"/>
      <c r="K604" s="13"/>
      <c r="M604" s="18"/>
      <c r="N604" s="18"/>
      <c r="O604" s="18"/>
      <c r="P604" s="18"/>
      <c r="Q604" s="18"/>
      <c r="R604" s="18"/>
      <c r="S604" s="18"/>
      <c r="T604" s="18"/>
    </row>
    <row r="605" spans="1:20" s="5" customFormat="1" ht="16" x14ac:dyDescent="0.2">
      <c r="A605" s="17"/>
      <c r="B605" s="16"/>
      <c r="C605" s="7"/>
      <c r="D605" s="8"/>
      <c r="E605" s="9"/>
      <c r="F605" s="15"/>
      <c r="H605" s="18"/>
      <c r="I605" s="6"/>
      <c r="J605" s="12"/>
      <c r="K605" s="13"/>
      <c r="M605" s="18"/>
      <c r="N605" s="18"/>
      <c r="O605" s="18"/>
      <c r="P605" s="18"/>
      <c r="Q605" s="18"/>
      <c r="R605" s="18"/>
      <c r="S605" s="18"/>
      <c r="T605" s="18"/>
    </row>
    <row r="606" spans="1:20" s="5" customFormat="1" ht="16" x14ac:dyDescent="0.2">
      <c r="A606" s="17"/>
      <c r="B606" s="16"/>
      <c r="C606" s="7"/>
      <c r="D606" s="8"/>
      <c r="E606" s="9"/>
      <c r="F606" s="15"/>
      <c r="H606" s="18"/>
      <c r="I606" s="6"/>
      <c r="J606" s="12"/>
      <c r="K606" s="13"/>
      <c r="M606" s="18"/>
      <c r="N606" s="18"/>
      <c r="O606" s="18"/>
      <c r="P606" s="18"/>
      <c r="Q606" s="18"/>
      <c r="R606" s="18"/>
      <c r="S606" s="18"/>
      <c r="T606" s="18"/>
    </row>
    <row r="607" spans="1:20" s="5" customFormat="1" ht="16" x14ac:dyDescent="0.2">
      <c r="A607" s="17"/>
      <c r="B607" s="16"/>
      <c r="C607" s="7"/>
      <c r="D607" s="8"/>
      <c r="E607" s="9"/>
      <c r="F607" s="15"/>
      <c r="H607" s="18"/>
      <c r="I607" s="6"/>
      <c r="J607" s="12"/>
      <c r="K607" s="13"/>
      <c r="M607" s="18"/>
      <c r="N607" s="18"/>
      <c r="O607" s="18"/>
      <c r="P607" s="18"/>
      <c r="Q607" s="18"/>
      <c r="R607" s="18"/>
      <c r="S607" s="18"/>
      <c r="T607" s="18"/>
    </row>
    <row r="608" spans="1:20" s="5" customFormat="1" ht="16" x14ac:dyDescent="0.2">
      <c r="A608" s="17"/>
      <c r="B608" s="16"/>
      <c r="C608" s="7"/>
      <c r="D608" s="8"/>
      <c r="E608" s="9"/>
      <c r="F608" s="15"/>
      <c r="H608" s="18"/>
      <c r="I608" s="6"/>
      <c r="J608" s="12"/>
      <c r="K608" s="13"/>
      <c r="M608" s="18"/>
      <c r="N608" s="18"/>
      <c r="O608" s="18"/>
      <c r="P608" s="18"/>
      <c r="Q608" s="18"/>
      <c r="R608" s="18"/>
      <c r="S608" s="18"/>
      <c r="T608" s="18"/>
    </row>
    <row r="609" spans="1:20" s="5" customFormat="1" ht="16" x14ac:dyDescent="0.2">
      <c r="A609" s="17"/>
      <c r="B609" s="16"/>
      <c r="C609" s="7"/>
      <c r="D609" s="8"/>
      <c r="E609" s="9"/>
      <c r="F609" s="15"/>
      <c r="H609" s="18"/>
      <c r="I609" s="6"/>
      <c r="J609" s="12"/>
      <c r="K609" s="13"/>
      <c r="M609" s="18"/>
      <c r="N609" s="18"/>
      <c r="O609" s="18"/>
      <c r="P609" s="18"/>
      <c r="Q609" s="18"/>
      <c r="R609" s="18"/>
      <c r="S609" s="18"/>
      <c r="T609" s="18"/>
    </row>
    <row r="610" spans="1:20" s="5" customFormat="1" ht="16" x14ac:dyDescent="0.2">
      <c r="A610" s="17"/>
      <c r="B610" s="16"/>
      <c r="C610" s="7"/>
      <c r="D610" s="8"/>
      <c r="E610" s="9"/>
      <c r="F610" s="15"/>
      <c r="H610" s="18"/>
      <c r="I610" s="6"/>
      <c r="J610" s="12"/>
      <c r="K610" s="13"/>
      <c r="M610" s="18"/>
      <c r="N610" s="18"/>
      <c r="O610" s="18"/>
      <c r="P610" s="18"/>
      <c r="Q610" s="18"/>
      <c r="R610" s="18"/>
      <c r="S610" s="18"/>
      <c r="T610" s="18"/>
    </row>
    <row r="611" spans="1:20" s="5" customFormat="1" ht="16" x14ac:dyDescent="0.2">
      <c r="A611" s="17"/>
      <c r="B611" s="16"/>
      <c r="C611" s="7"/>
      <c r="D611" s="8"/>
      <c r="E611" s="9"/>
      <c r="F611" s="15"/>
      <c r="H611" s="18"/>
      <c r="I611" s="6"/>
      <c r="J611" s="12"/>
      <c r="K611" s="13"/>
      <c r="M611" s="18"/>
      <c r="N611" s="18"/>
      <c r="O611" s="18"/>
      <c r="P611" s="18"/>
      <c r="Q611" s="18"/>
      <c r="R611" s="18"/>
      <c r="S611" s="18"/>
      <c r="T611" s="18"/>
    </row>
    <row r="612" spans="1:20" s="5" customFormat="1" ht="16" x14ac:dyDescent="0.2">
      <c r="A612" s="17"/>
      <c r="B612" s="16"/>
      <c r="C612" s="7"/>
      <c r="D612" s="8"/>
      <c r="E612" s="9"/>
      <c r="F612" s="15"/>
      <c r="H612" s="18"/>
      <c r="I612" s="6"/>
      <c r="J612" s="12"/>
      <c r="K612" s="13"/>
      <c r="M612" s="18"/>
      <c r="N612" s="18"/>
      <c r="O612" s="18"/>
      <c r="P612" s="18"/>
      <c r="Q612" s="18"/>
      <c r="R612" s="18"/>
      <c r="S612" s="18"/>
      <c r="T612" s="18"/>
    </row>
    <row r="613" spans="1:20" s="5" customFormat="1" ht="16" x14ac:dyDescent="0.2">
      <c r="A613" s="17"/>
      <c r="B613" s="16"/>
      <c r="C613" s="7"/>
      <c r="D613" s="8"/>
      <c r="E613" s="9"/>
      <c r="F613" s="15"/>
      <c r="H613" s="18"/>
      <c r="I613" s="6"/>
      <c r="J613" s="12"/>
      <c r="K613" s="13"/>
      <c r="M613" s="18"/>
      <c r="N613" s="18"/>
      <c r="O613" s="18"/>
      <c r="P613" s="18"/>
      <c r="Q613" s="18"/>
      <c r="R613" s="18"/>
      <c r="S613" s="18"/>
      <c r="T613" s="18"/>
    </row>
    <row r="614" spans="1:20" s="5" customFormat="1" ht="16" x14ac:dyDescent="0.2">
      <c r="A614" s="17"/>
      <c r="B614" s="16"/>
      <c r="C614" s="7"/>
      <c r="D614" s="8"/>
      <c r="E614" s="9"/>
      <c r="F614" s="15"/>
      <c r="H614" s="18"/>
      <c r="I614" s="6"/>
      <c r="J614" s="12"/>
      <c r="K614" s="13"/>
      <c r="M614" s="18"/>
      <c r="N614" s="18"/>
      <c r="O614" s="18"/>
      <c r="P614" s="18"/>
      <c r="Q614" s="18"/>
      <c r="R614" s="18"/>
      <c r="S614" s="18"/>
      <c r="T614" s="18"/>
    </row>
    <row r="615" spans="1:20" s="5" customFormat="1" ht="16" x14ac:dyDescent="0.2">
      <c r="A615" s="17"/>
      <c r="B615" s="16"/>
      <c r="C615" s="7"/>
      <c r="D615" s="8"/>
      <c r="E615" s="9"/>
      <c r="F615" s="15"/>
      <c r="H615" s="18"/>
      <c r="I615" s="6"/>
      <c r="J615" s="12"/>
      <c r="K615" s="13"/>
      <c r="M615" s="18"/>
      <c r="N615" s="18"/>
      <c r="O615" s="18"/>
      <c r="P615" s="18"/>
      <c r="Q615" s="18"/>
      <c r="R615" s="18"/>
      <c r="S615" s="18"/>
      <c r="T615" s="18"/>
    </row>
    <row r="616" spans="1:20" s="5" customFormat="1" ht="16" x14ac:dyDescent="0.2">
      <c r="A616" s="17"/>
      <c r="B616" s="16"/>
      <c r="C616" s="7"/>
      <c r="D616" s="8"/>
      <c r="E616" s="9"/>
      <c r="F616" s="15"/>
      <c r="H616" s="18"/>
      <c r="I616" s="6"/>
      <c r="J616" s="12"/>
      <c r="K616" s="13"/>
      <c r="M616" s="18"/>
      <c r="N616" s="18"/>
      <c r="O616" s="18"/>
      <c r="P616" s="18"/>
      <c r="Q616" s="18"/>
      <c r="R616" s="18"/>
      <c r="S616" s="18"/>
      <c r="T616" s="18"/>
    </row>
    <row r="617" spans="1:20" s="5" customFormat="1" ht="16" x14ac:dyDescent="0.2">
      <c r="A617" s="17"/>
      <c r="B617" s="16"/>
      <c r="C617" s="7"/>
      <c r="D617" s="8"/>
      <c r="E617" s="9"/>
      <c r="F617" s="15"/>
      <c r="H617" s="18"/>
      <c r="I617" s="6"/>
      <c r="J617" s="12"/>
      <c r="K617" s="13"/>
      <c r="M617" s="18"/>
      <c r="N617" s="18"/>
      <c r="O617" s="18"/>
      <c r="P617" s="18"/>
      <c r="Q617" s="18"/>
      <c r="R617" s="18"/>
      <c r="S617" s="18"/>
      <c r="T617" s="18"/>
    </row>
    <row r="618" spans="1:20" s="5" customFormat="1" ht="16" x14ac:dyDescent="0.2">
      <c r="A618" s="17"/>
      <c r="B618" s="16"/>
      <c r="C618" s="7"/>
      <c r="D618" s="8"/>
      <c r="E618" s="9"/>
      <c r="F618" s="15"/>
      <c r="H618" s="18"/>
      <c r="I618" s="6"/>
      <c r="J618" s="12"/>
      <c r="K618" s="13"/>
      <c r="M618" s="18"/>
      <c r="N618" s="18"/>
      <c r="O618" s="18"/>
      <c r="P618" s="18"/>
      <c r="Q618" s="18"/>
      <c r="R618" s="18"/>
      <c r="S618" s="18"/>
      <c r="T618" s="18"/>
    </row>
    <row r="619" spans="1:20" s="5" customFormat="1" ht="16" x14ac:dyDescent="0.2">
      <c r="A619" s="17"/>
      <c r="B619" s="16"/>
      <c r="C619" s="7"/>
      <c r="D619" s="8"/>
      <c r="E619" s="9"/>
      <c r="F619" s="15"/>
      <c r="H619" s="18"/>
      <c r="I619" s="6"/>
      <c r="J619" s="12"/>
      <c r="K619" s="13"/>
      <c r="M619" s="18"/>
      <c r="N619" s="18"/>
      <c r="O619" s="18"/>
      <c r="P619" s="18"/>
      <c r="Q619" s="18"/>
      <c r="R619" s="18"/>
      <c r="S619" s="18"/>
      <c r="T619" s="18"/>
    </row>
    <row r="620" spans="1:20" s="5" customFormat="1" ht="16" x14ac:dyDescent="0.2">
      <c r="A620" s="17"/>
      <c r="B620" s="16"/>
      <c r="C620" s="7"/>
      <c r="D620" s="8"/>
      <c r="E620" s="9"/>
      <c r="F620" s="15"/>
      <c r="H620" s="18"/>
      <c r="I620" s="6"/>
      <c r="J620" s="12"/>
      <c r="K620" s="13"/>
      <c r="M620" s="18"/>
      <c r="N620" s="18"/>
      <c r="O620" s="18"/>
      <c r="P620" s="18"/>
      <c r="Q620" s="18"/>
      <c r="R620" s="18"/>
      <c r="S620" s="18"/>
      <c r="T620" s="18"/>
    </row>
    <row r="621" spans="1:20" s="5" customFormat="1" ht="16" x14ac:dyDescent="0.2">
      <c r="A621" s="17"/>
      <c r="B621" s="16"/>
      <c r="C621" s="7"/>
      <c r="D621" s="8"/>
      <c r="E621" s="9"/>
      <c r="F621" s="15"/>
      <c r="H621" s="18"/>
      <c r="I621" s="6"/>
      <c r="J621" s="12"/>
      <c r="K621" s="13"/>
      <c r="M621" s="18"/>
      <c r="N621" s="18"/>
      <c r="O621" s="18"/>
      <c r="P621" s="18"/>
      <c r="Q621" s="18"/>
      <c r="R621" s="18"/>
      <c r="S621" s="18"/>
      <c r="T621" s="18"/>
    </row>
    <row r="622" spans="1:20" s="5" customFormat="1" ht="16" x14ac:dyDescent="0.2">
      <c r="A622" s="17"/>
      <c r="B622" s="16"/>
      <c r="C622" s="7"/>
      <c r="D622" s="8"/>
      <c r="E622" s="9"/>
      <c r="F622" s="15"/>
      <c r="H622" s="18"/>
      <c r="I622" s="6"/>
      <c r="J622" s="12"/>
      <c r="K622" s="13"/>
      <c r="M622" s="18"/>
      <c r="N622" s="18"/>
      <c r="O622" s="18"/>
      <c r="P622" s="18"/>
      <c r="Q622" s="18"/>
      <c r="R622" s="18"/>
      <c r="S622" s="18"/>
      <c r="T622" s="18"/>
    </row>
    <row r="623" spans="1:20" s="5" customFormat="1" ht="16" x14ac:dyDescent="0.2">
      <c r="A623" s="17"/>
      <c r="B623" s="16"/>
      <c r="C623" s="7"/>
      <c r="D623" s="8"/>
      <c r="E623" s="9"/>
      <c r="F623" s="15"/>
      <c r="H623" s="18"/>
      <c r="I623" s="6"/>
      <c r="J623" s="12"/>
      <c r="K623" s="13"/>
      <c r="M623" s="18"/>
      <c r="N623" s="18"/>
      <c r="O623" s="18"/>
      <c r="P623" s="18"/>
      <c r="Q623" s="18"/>
      <c r="R623" s="18"/>
      <c r="S623" s="18"/>
      <c r="T623" s="18"/>
    </row>
    <row r="624" spans="1:20" s="5" customFormat="1" ht="16" x14ac:dyDescent="0.2">
      <c r="A624" s="17"/>
      <c r="B624" s="16"/>
      <c r="C624" s="7"/>
      <c r="D624" s="8"/>
      <c r="E624" s="9"/>
      <c r="F624" s="15"/>
      <c r="H624" s="18"/>
      <c r="I624" s="6"/>
      <c r="J624" s="12"/>
      <c r="K624" s="13"/>
      <c r="M624" s="18"/>
      <c r="N624" s="18"/>
      <c r="O624" s="18"/>
      <c r="P624" s="18"/>
      <c r="Q624" s="18"/>
      <c r="R624" s="18"/>
      <c r="S624" s="18"/>
      <c r="T624" s="18"/>
    </row>
    <row r="625" spans="1:20" s="5" customFormat="1" ht="16" x14ac:dyDescent="0.2">
      <c r="A625" s="17"/>
      <c r="B625" s="16"/>
      <c r="C625" s="7"/>
      <c r="D625" s="8"/>
      <c r="E625" s="9"/>
      <c r="F625" s="15"/>
      <c r="H625" s="18"/>
      <c r="I625" s="6"/>
      <c r="J625" s="12"/>
      <c r="K625" s="13"/>
      <c r="M625" s="18"/>
      <c r="N625" s="18"/>
      <c r="O625" s="18"/>
      <c r="P625" s="18"/>
      <c r="Q625" s="18"/>
      <c r="R625" s="18"/>
      <c r="S625" s="18"/>
      <c r="T625" s="18"/>
    </row>
    <row r="626" spans="1:20" s="5" customFormat="1" ht="16" x14ac:dyDescent="0.2">
      <c r="A626" s="17"/>
      <c r="B626" s="16"/>
      <c r="C626" s="7"/>
      <c r="D626" s="8"/>
      <c r="E626" s="9"/>
      <c r="F626" s="15"/>
      <c r="H626" s="18"/>
      <c r="I626" s="6"/>
      <c r="J626" s="12"/>
      <c r="K626" s="13"/>
      <c r="M626" s="18"/>
      <c r="N626" s="18"/>
      <c r="O626" s="18"/>
      <c r="P626" s="18"/>
      <c r="Q626" s="18"/>
      <c r="R626" s="18"/>
      <c r="S626" s="18"/>
      <c r="T626" s="18"/>
    </row>
    <row r="627" spans="1:20" s="5" customFormat="1" ht="16" x14ac:dyDescent="0.2">
      <c r="A627" s="17"/>
      <c r="B627" s="16"/>
      <c r="C627" s="7"/>
      <c r="D627" s="8"/>
      <c r="E627" s="9"/>
      <c r="F627" s="15"/>
      <c r="H627" s="18"/>
      <c r="I627" s="6"/>
      <c r="J627" s="12"/>
      <c r="K627" s="13"/>
      <c r="M627" s="18"/>
      <c r="N627" s="18"/>
      <c r="O627" s="18"/>
      <c r="P627" s="18"/>
      <c r="Q627" s="18"/>
      <c r="R627" s="18"/>
      <c r="S627" s="18"/>
      <c r="T627" s="18"/>
    </row>
    <row r="628" spans="1:20" s="5" customFormat="1" ht="16" x14ac:dyDescent="0.2">
      <c r="A628" s="17"/>
      <c r="B628" s="16"/>
      <c r="C628" s="7"/>
      <c r="D628" s="8"/>
      <c r="E628" s="9"/>
      <c r="F628" s="15"/>
      <c r="H628" s="18"/>
      <c r="I628" s="6"/>
      <c r="J628" s="12"/>
      <c r="K628" s="13"/>
      <c r="M628" s="18"/>
      <c r="N628" s="18"/>
      <c r="O628" s="18"/>
      <c r="P628" s="18"/>
      <c r="Q628" s="18"/>
      <c r="R628" s="18"/>
      <c r="S628" s="18"/>
      <c r="T628" s="18"/>
    </row>
    <row r="629" spans="1:20" s="5" customFormat="1" ht="16" x14ac:dyDescent="0.2">
      <c r="A629" s="17"/>
      <c r="B629" s="16"/>
      <c r="C629" s="7"/>
      <c r="D629" s="8"/>
      <c r="E629" s="9"/>
      <c r="F629" s="15"/>
      <c r="H629" s="18"/>
      <c r="I629" s="6"/>
      <c r="J629" s="12"/>
      <c r="K629" s="13"/>
      <c r="M629" s="18"/>
      <c r="N629" s="18"/>
      <c r="O629" s="18"/>
      <c r="P629" s="18"/>
      <c r="Q629" s="18"/>
      <c r="R629" s="18"/>
      <c r="S629" s="18"/>
      <c r="T629" s="18"/>
    </row>
    <row r="630" spans="1:20" s="5" customFormat="1" ht="16" x14ac:dyDescent="0.2">
      <c r="A630" s="17"/>
      <c r="B630" s="16"/>
      <c r="C630" s="7"/>
      <c r="D630" s="8"/>
      <c r="E630" s="9"/>
      <c r="F630" s="15"/>
      <c r="H630" s="18"/>
      <c r="I630" s="6"/>
      <c r="J630" s="12"/>
      <c r="K630" s="13"/>
      <c r="M630" s="18"/>
      <c r="N630" s="18"/>
      <c r="O630" s="18"/>
      <c r="P630" s="18"/>
      <c r="Q630" s="18"/>
      <c r="R630" s="18"/>
      <c r="S630" s="18"/>
      <c r="T630" s="18"/>
    </row>
    <row r="631" spans="1:20" s="5" customFormat="1" ht="16" x14ac:dyDescent="0.2">
      <c r="A631" s="17"/>
      <c r="B631" s="16"/>
      <c r="C631" s="7"/>
      <c r="D631" s="8"/>
      <c r="E631" s="9"/>
      <c r="F631" s="15"/>
      <c r="H631" s="18"/>
      <c r="I631" s="6"/>
      <c r="J631" s="12"/>
      <c r="K631" s="13"/>
      <c r="M631" s="18"/>
      <c r="N631" s="18"/>
      <c r="O631" s="18"/>
      <c r="P631" s="18"/>
      <c r="Q631" s="18"/>
      <c r="R631" s="18"/>
      <c r="S631" s="18"/>
      <c r="T631" s="18"/>
    </row>
    <row r="632" spans="1:20" s="5" customFormat="1" ht="16" x14ac:dyDescent="0.2">
      <c r="A632" s="17"/>
      <c r="B632" s="16"/>
      <c r="C632" s="7"/>
      <c r="D632" s="8"/>
      <c r="E632" s="9"/>
      <c r="F632" s="15"/>
      <c r="H632" s="18"/>
      <c r="I632" s="6"/>
      <c r="J632" s="12"/>
      <c r="K632" s="13"/>
      <c r="M632" s="18"/>
      <c r="N632" s="18"/>
      <c r="O632" s="18"/>
      <c r="P632" s="18"/>
      <c r="Q632" s="18"/>
      <c r="R632" s="18"/>
      <c r="S632" s="18"/>
      <c r="T632" s="18"/>
    </row>
    <row r="633" spans="1:20" s="5" customFormat="1" ht="16" x14ac:dyDescent="0.2">
      <c r="A633" s="17"/>
      <c r="B633" s="16"/>
      <c r="C633" s="7"/>
      <c r="D633" s="8"/>
      <c r="E633" s="9"/>
      <c r="F633" s="15"/>
      <c r="H633" s="18"/>
      <c r="I633" s="6"/>
      <c r="J633" s="12"/>
      <c r="K633" s="13"/>
      <c r="M633" s="18"/>
      <c r="N633" s="18"/>
      <c r="O633" s="18"/>
      <c r="P633" s="18"/>
      <c r="Q633" s="18"/>
      <c r="R633" s="18"/>
      <c r="S633" s="18"/>
      <c r="T633" s="18"/>
    </row>
    <row r="634" spans="1:20" s="5" customFormat="1" ht="16" x14ac:dyDescent="0.2">
      <c r="A634" s="17"/>
      <c r="B634" s="16"/>
      <c r="C634" s="7"/>
      <c r="D634" s="8"/>
      <c r="E634" s="9"/>
      <c r="F634" s="15"/>
      <c r="H634" s="18"/>
      <c r="I634" s="6"/>
      <c r="J634" s="12"/>
      <c r="K634" s="13"/>
      <c r="M634" s="18"/>
      <c r="N634" s="18"/>
      <c r="O634" s="18"/>
      <c r="P634" s="18"/>
      <c r="Q634" s="18"/>
      <c r="R634" s="18"/>
      <c r="S634" s="18"/>
      <c r="T634" s="18"/>
    </row>
    <row r="635" spans="1:20" s="5" customFormat="1" ht="16" x14ac:dyDescent="0.2">
      <c r="A635" s="17"/>
      <c r="B635" s="16"/>
      <c r="C635" s="7"/>
      <c r="D635" s="8"/>
      <c r="E635" s="9"/>
      <c r="F635" s="15"/>
      <c r="H635" s="18"/>
      <c r="I635" s="6"/>
      <c r="J635" s="12"/>
      <c r="K635" s="13"/>
      <c r="M635" s="18"/>
      <c r="N635" s="18"/>
      <c r="O635" s="18"/>
      <c r="P635" s="18"/>
      <c r="Q635" s="18"/>
      <c r="R635" s="18"/>
      <c r="S635" s="18"/>
      <c r="T635" s="18"/>
    </row>
    <row r="636" spans="1:20" s="5" customFormat="1" ht="16" x14ac:dyDescent="0.2">
      <c r="A636" s="17"/>
      <c r="B636" s="16"/>
      <c r="C636" s="7"/>
      <c r="D636" s="8"/>
      <c r="E636" s="9"/>
      <c r="F636" s="15"/>
      <c r="H636" s="18"/>
      <c r="I636" s="6"/>
      <c r="J636" s="12"/>
      <c r="K636" s="13"/>
      <c r="M636" s="18"/>
      <c r="N636" s="18"/>
      <c r="O636" s="18"/>
      <c r="P636" s="18"/>
      <c r="Q636" s="18"/>
      <c r="R636" s="18"/>
      <c r="S636" s="18"/>
      <c r="T636" s="18"/>
    </row>
    <row r="637" spans="1:20" s="5" customFormat="1" ht="16" x14ac:dyDescent="0.2">
      <c r="A637" s="17"/>
      <c r="B637" s="16"/>
      <c r="C637" s="7"/>
      <c r="D637" s="8"/>
      <c r="E637" s="9"/>
      <c r="F637" s="15"/>
      <c r="H637" s="18"/>
      <c r="I637" s="6"/>
      <c r="J637" s="12"/>
      <c r="K637" s="13"/>
      <c r="M637" s="18"/>
      <c r="N637" s="18"/>
      <c r="O637" s="18"/>
      <c r="P637" s="18"/>
      <c r="Q637" s="18"/>
      <c r="R637" s="18"/>
      <c r="S637" s="18"/>
      <c r="T637" s="18"/>
    </row>
    <row r="638" spans="1:20" s="5" customFormat="1" ht="16" x14ac:dyDescent="0.2">
      <c r="A638" s="17"/>
      <c r="B638" s="16"/>
      <c r="C638" s="7"/>
      <c r="D638" s="8"/>
      <c r="E638" s="9"/>
      <c r="F638" s="15"/>
      <c r="H638" s="18"/>
      <c r="I638" s="6"/>
      <c r="J638" s="12"/>
      <c r="K638" s="13"/>
      <c r="M638" s="18"/>
      <c r="N638" s="18"/>
      <c r="O638" s="18"/>
      <c r="P638" s="18"/>
      <c r="Q638" s="18"/>
      <c r="R638" s="18"/>
      <c r="S638" s="18"/>
      <c r="T638" s="18"/>
    </row>
    <row r="639" spans="1:20" s="5" customFormat="1" ht="16" x14ac:dyDescent="0.2">
      <c r="A639" s="17"/>
      <c r="B639" s="16"/>
      <c r="C639" s="7"/>
      <c r="D639" s="8"/>
      <c r="E639" s="9"/>
      <c r="F639" s="15"/>
      <c r="H639" s="18"/>
      <c r="I639" s="6"/>
      <c r="J639" s="12"/>
      <c r="K639" s="13"/>
      <c r="M639" s="18"/>
      <c r="N639" s="18"/>
      <c r="O639" s="18"/>
      <c r="P639" s="18"/>
      <c r="Q639" s="18"/>
      <c r="R639" s="18"/>
      <c r="S639" s="18"/>
      <c r="T639" s="18"/>
    </row>
    <row r="640" spans="1:20" s="5" customFormat="1" ht="16" x14ac:dyDescent="0.2">
      <c r="A640" s="17"/>
      <c r="B640" s="16"/>
      <c r="C640" s="7"/>
      <c r="D640" s="8"/>
      <c r="E640" s="9"/>
      <c r="F640" s="15"/>
      <c r="H640" s="18"/>
      <c r="I640" s="6"/>
      <c r="J640" s="12"/>
      <c r="K640" s="13"/>
      <c r="M640" s="18"/>
      <c r="N640" s="18"/>
      <c r="O640" s="18"/>
      <c r="P640" s="18"/>
      <c r="Q640" s="18"/>
      <c r="R640" s="18"/>
      <c r="S640" s="18"/>
      <c r="T640" s="18"/>
    </row>
    <row r="641" spans="1:20" s="5" customFormat="1" ht="16" x14ac:dyDescent="0.2">
      <c r="A641" s="17"/>
      <c r="B641" s="16"/>
      <c r="C641" s="7"/>
      <c r="D641" s="8"/>
      <c r="E641" s="9"/>
      <c r="F641" s="15"/>
      <c r="H641" s="18"/>
      <c r="I641" s="6"/>
      <c r="J641" s="12"/>
      <c r="K641" s="13"/>
      <c r="M641" s="18"/>
      <c r="N641" s="18"/>
      <c r="O641" s="18"/>
      <c r="P641" s="18"/>
      <c r="Q641" s="18"/>
      <c r="R641" s="18"/>
      <c r="S641" s="18"/>
      <c r="T641" s="18"/>
    </row>
    <row r="642" spans="1:20" s="5" customFormat="1" ht="16" x14ac:dyDescent="0.2">
      <c r="A642" s="17"/>
      <c r="B642" s="16"/>
      <c r="C642" s="7"/>
      <c r="D642" s="8"/>
      <c r="E642" s="9"/>
      <c r="F642" s="15"/>
      <c r="H642" s="18"/>
      <c r="I642" s="6"/>
      <c r="J642" s="12"/>
      <c r="K642" s="13"/>
      <c r="M642" s="18"/>
      <c r="N642" s="18"/>
      <c r="O642" s="18"/>
      <c r="P642" s="18"/>
      <c r="Q642" s="18"/>
      <c r="R642" s="18"/>
      <c r="S642" s="18"/>
      <c r="T642" s="18"/>
    </row>
    <row r="643" spans="1:20" s="5" customFormat="1" ht="16" x14ac:dyDescent="0.2">
      <c r="A643" s="17"/>
      <c r="B643" s="16"/>
      <c r="C643" s="7"/>
      <c r="D643" s="8"/>
      <c r="E643" s="9"/>
      <c r="F643" s="15"/>
      <c r="H643" s="18"/>
      <c r="I643" s="6"/>
      <c r="J643" s="12"/>
      <c r="K643" s="13"/>
      <c r="M643" s="18"/>
      <c r="N643" s="18"/>
      <c r="O643" s="18"/>
      <c r="P643" s="18"/>
      <c r="Q643" s="18"/>
      <c r="R643" s="18"/>
      <c r="S643" s="18"/>
      <c r="T643" s="18"/>
    </row>
    <row r="644" spans="1:20" s="5" customFormat="1" ht="16" x14ac:dyDescent="0.2">
      <c r="A644" s="17"/>
      <c r="B644" s="16"/>
      <c r="C644" s="7"/>
      <c r="D644" s="8"/>
      <c r="E644" s="9"/>
      <c r="F644" s="15"/>
      <c r="H644" s="18"/>
      <c r="I644" s="6"/>
      <c r="J644" s="12"/>
      <c r="K644" s="13"/>
      <c r="M644" s="18"/>
      <c r="N644" s="18"/>
      <c r="O644" s="18"/>
      <c r="P644" s="18"/>
      <c r="Q644" s="18"/>
      <c r="R644" s="18"/>
      <c r="S644" s="18"/>
      <c r="T644" s="18"/>
    </row>
    <row r="645" spans="1:20" s="5" customFormat="1" ht="16" x14ac:dyDescent="0.2">
      <c r="A645" s="17"/>
      <c r="B645" s="16"/>
      <c r="C645" s="7"/>
      <c r="D645" s="8"/>
      <c r="E645" s="9"/>
      <c r="F645" s="15"/>
      <c r="H645" s="18"/>
      <c r="I645" s="6"/>
      <c r="J645" s="12"/>
      <c r="K645" s="13"/>
      <c r="M645" s="18"/>
      <c r="N645" s="18"/>
      <c r="O645" s="18"/>
      <c r="P645" s="18"/>
      <c r="Q645" s="18"/>
      <c r="R645" s="18"/>
      <c r="S645" s="18"/>
      <c r="T645" s="18"/>
    </row>
    <row r="646" spans="1:20" s="5" customFormat="1" ht="16" x14ac:dyDescent="0.2">
      <c r="A646" s="17"/>
      <c r="B646" s="16"/>
      <c r="C646" s="7"/>
      <c r="D646" s="8"/>
      <c r="E646" s="9"/>
      <c r="F646" s="15"/>
      <c r="H646" s="18"/>
      <c r="I646" s="6"/>
      <c r="J646" s="12"/>
      <c r="K646" s="13"/>
      <c r="M646" s="18"/>
      <c r="N646" s="18"/>
      <c r="O646" s="18"/>
      <c r="P646" s="18"/>
      <c r="Q646" s="18"/>
      <c r="R646" s="18"/>
      <c r="S646" s="18"/>
      <c r="T646" s="18"/>
    </row>
    <row r="647" spans="1:20" s="5" customFormat="1" ht="16" x14ac:dyDescent="0.2">
      <c r="A647" s="17"/>
      <c r="B647" s="16"/>
      <c r="C647" s="7"/>
      <c r="D647" s="8"/>
      <c r="E647" s="9"/>
      <c r="F647" s="15"/>
      <c r="H647" s="18"/>
      <c r="I647" s="6"/>
      <c r="J647" s="12"/>
      <c r="K647" s="13"/>
      <c r="M647" s="18"/>
      <c r="N647" s="18"/>
      <c r="O647" s="18"/>
      <c r="P647" s="18"/>
      <c r="Q647" s="18"/>
      <c r="R647" s="18"/>
      <c r="S647" s="18"/>
      <c r="T647" s="18"/>
    </row>
    <row r="648" spans="1:20" s="5" customFormat="1" ht="16" x14ac:dyDescent="0.2">
      <c r="A648" s="17"/>
      <c r="B648" s="16"/>
      <c r="C648" s="7"/>
      <c r="D648" s="8"/>
      <c r="E648" s="9"/>
      <c r="F648" s="15"/>
      <c r="H648" s="18"/>
      <c r="I648" s="6"/>
      <c r="J648" s="12"/>
      <c r="K648" s="13"/>
      <c r="M648" s="18"/>
      <c r="N648" s="18"/>
      <c r="O648" s="18"/>
      <c r="P648" s="18"/>
      <c r="Q648" s="18"/>
      <c r="R648" s="18"/>
      <c r="S648" s="18"/>
      <c r="T648" s="18"/>
    </row>
    <row r="649" spans="1:20" s="5" customFormat="1" ht="16" x14ac:dyDescent="0.2">
      <c r="A649" s="17"/>
      <c r="B649" s="16"/>
      <c r="C649" s="7"/>
      <c r="D649" s="8"/>
      <c r="E649" s="9"/>
      <c r="F649" s="15"/>
      <c r="H649" s="18"/>
      <c r="I649" s="6"/>
      <c r="J649" s="12"/>
      <c r="K649" s="13"/>
      <c r="M649" s="18"/>
      <c r="N649" s="18"/>
      <c r="O649" s="18"/>
      <c r="P649" s="18"/>
      <c r="Q649" s="18"/>
      <c r="R649" s="18"/>
      <c r="S649" s="18"/>
      <c r="T649" s="18"/>
    </row>
    <row r="650" spans="1:20" s="5" customFormat="1" ht="16" x14ac:dyDescent="0.2">
      <c r="A650" s="17"/>
      <c r="B650" s="16"/>
      <c r="C650" s="7"/>
      <c r="D650" s="8"/>
      <c r="E650" s="9"/>
      <c r="F650" s="15"/>
      <c r="H650" s="18"/>
      <c r="I650" s="6"/>
      <c r="J650" s="12"/>
      <c r="K650" s="13"/>
      <c r="M650" s="18"/>
      <c r="N650" s="18"/>
      <c r="O650" s="18"/>
      <c r="P650" s="18"/>
      <c r="Q650" s="18"/>
      <c r="R650" s="18"/>
      <c r="S650" s="18"/>
      <c r="T650" s="18"/>
    </row>
    <row r="651" spans="1:20" s="5" customFormat="1" ht="16" x14ac:dyDescent="0.2">
      <c r="A651" s="17"/>
      <c r="B651" s="16"/>
      <c r="C651" s="7"/>
      <c r="D651" s="8"/>
      <c r="E651" s="9"/>
      <c r="F651" s="15"/>
      <c r="H651" s="18"/>
      <c r="I651" s="6"/>
      <c r="J651" s="12"/>
      <c r="K651" s="13"/>
      <c r="M651" s="18"/>
      <c r="N651" s="18"/>
      <c r="O651" s="18"/>
      <c r="P651" s="18"/>
      <c r="Q651" s="18"/>
      <c r="R651" s="18"/>
      <c r="S651" s="18"/>
      <c r="T651" s="18"/>
    </row>
    <row r="652" spans="1:20" s="5" customFormat="1" ht="16" x14ac:dyDescent="0.2">
      <c r="A652" s="17"/>
      <c r="B652" s="16"/>
      <c r="C652" s="7"/>
      <c r="D652" s="8"/>
      <c r="E652" s="9"/>
      <c r="F652" s="15"/>
      <c r="H652" s="18"/>
      <c r="I652" s="6"/>
      <c r="J652" s="12"/>
      <c r="K652" s="13"/>
      <c r="M652" s="18"/>
      <c r="N652" s="18"/>
      <c r="O652" s="18"/>
      <c r="P652" s="18"/>
      <c r="Q652" s="18"/>
      <c r="R652" s="18"/>
      <c r="S652" s="18"/>
      <c r="T652" s="18"/>
    </row>
    <row r="653" spans="1:20" s="5" customFormat="1" ht="16" x14ac:dyDescent="0.2">
      <c r="A653" s="17"/>
      <c r="B653" s="16"/>
      <c r="C653" s="7"/>
      <c r="D653" s="8"/>
      <c r="E653" s="9"/>
      <c r="F653" s="15"/>
      <c r="H653" s="18"/>
      <c r="I653" s="6"/>
      <c r="J653" s="12"/>
      <c r="K653" s="13"/>
      <c r="M653" s="18"/>
      <c r="N653" s="18"/>
      <c r="O653" s="18"/>
      <c r="P653" s="18"/>
      <c r="Q653" s="18"/>
      <c r="R653" s="18"/>
      <c r="S653" s="18"/>
      <c r="T653" s="18"/>
    </row>
    <row r="654" spans="1:20" s="5" customFormat="1" ht="16" x14ac:dyDescent="0.2">
      <c r="A654" s="17"/>
      <c r="B654" s="16"/>
      <c r="C654" s="7"/>
      <c r="D654" s="8"/>
      <c r="E654" s="9"/>
      <c r="F654" s="15"/>
      <c r="H654" s="18"/>
      <c r="I654" s="6"/>
      <c r="J654" s="12"/>
      <c r="K654" s="13"/>
      <c r="M654" s="18"/>
      <c r="N654" s="18"/>
      <c r="O654" s="18"/>
      <c r="P654" s="18"/>
      <c r="Q654" s="18"/>
      <c r="R654" s="18"/>
      <c r="S654" s="18"/>
      <c r="T654" s="18"/>
    </row>
    <row r="655" spans="1:20" s="5" customFormat="1" ht="16" x14ac:dyDescent="0.2">
      <c r="A655" s="17"/>
      <c r="B655" s="16"/>
      <c r="C655" s="7"/>
      <c r="D655" s="8"/>
      <c r="E655" s="9"/>
      <c r="F655" s="15"/>
      <c r="H655" s="18"/>
      <c r="I655" s="6"/>
      <c r="J655" s="12"/>
      <c r="K655" s="13"/>
      <c r="M655" s="18"/>
      <c r="N655" s="18"/>
      <c r="O655" s="18"/>
      <c r="P655" s="18"/>
      <c r="Q655" s="18"/>
      <c r="R655" s="18"/>
      <c r="S655" s="18"/>
      <c r="T655" s="18"/>
    </row>
    <row r="656" spans="1:20" s="5" customFormat="1" ht="16" x14ac:dyDescent="0.2">
      <c r="A656" s="17"/>
      <c r="B656" s="16"/>
      <c r="C656" s="7"/>
      <c r="D656" s="8"/>
      <c r="E656" s="9"/>
      <c r="F656" s="15"/>
      <c r="H656" s="18"/>
      <c r="I656" s="6"/>
      <c r="J656" s="12"/>
      <c r="K656" s="13"/>
      <c r="M656" s="18"/>
      <c r="N656" s="18"/>
      <c r="O656" s="18"/>
      <c r="P656" s="18"/>
      <c r="Q656" s="18"/>
      <c r="R656" s="18"/>
      <c r="S656" s="18"/>
      <c r="T656" s="18"/>
    </row>
    <row r="657" spans="1:20" s="5" customFormat="1" ht="16" x14ac:dyDescent="0.2">
      <c r="A657" s="17"/>
      <c r="B657" s="16"/>
      <c r="C657" s="7"/>
      <c r="D657" s="8"/>
      <c r="E657" s="9"/>
      <c r="F657" s="15"/>
      <c r="H657" s="18"/>
      <c r="I657" s="6"/>
      <c r="J657" s="12"/>
      <c r="K657" s="13"/>
      <c r="M657" s="18"/>
      <c r="N657" s="18"/>
      <c r="O657" s="18"/>
      <c r="P657" s="18"/>
      <c r="Q657" s="18"/>
      <c r="R657" s="18"/>
      <c r="S657" s="18"/>
      <c r="T657" s="18"/>
    </row>
    <row r="658" spans="1:20" s="5" customFormat="1" ht="16" x14ac:dyDescent="0.2">
      <c r="A658" s="17"/>
      <c r="B658" s="16"/>
      <c r="C658" s="7"/>
      <c r="D658" s="8"/>
      <c r="E658" s="9"/>
      <c r="F658" s="15"/>
      <c r="H658" s="18"/>
      <c r="I658" s="6"/>
      <c r="J658" s="12"/>
      <c r="K658" s="13"/>
      <c r="M658" s="18"/>
      <c r="N658" s="18"/>
      <c r="O658" s="18"/>
      <c r="P658" s="18"/>
      <c r="Q658" s="18"/>
      <c r="R658" s="18"/>
      <c r="S658" s="18"/>
      <c r="T658" s="18"/>
    </row>
    <row r="659" spans="1:20" s="5" customFormat="1" ht="16" x14ac:dyDescent="0.2">
      <c r="A659" s="17"/>
      <c r="B659" s="16"/>
      <c r="C659" s="7"/>
      <c r="D659" s="8"/>
      <c r="E659" s="9"/>
      <c r="F659" s="15"/>
      <c r="H659" s="18"/>
      <c r="I659" s="6"/>
      <c r="J659" s="12"/>
      <c r="K659" s="13"/>
      <c r="M659" s="18"/>
      <c r="N659" s="18"/>
      <c r="O659" s="18"/>
      <c r="P659" s="18"/>
      <c r="Q659" s="18"/>
      <c r="R659" s="18"/>
      <c r="S659" s="18"/>
      <c r="T659" s="18"/>
    </row>
    <row r="660" spans="1:20" s="5" customFormat="1" ht="16" x14ac:dyDescent="0.2">
      <c r="A660" s="17"/>
      <c r="B660" s="16"/>
      <c r="C660" s="7"/>
      <c r="D660" s="8"/>
      <c r="E660" s="9"/>
      <c r="F660" s="15"/>
      <c r="H660" s="18"/>
      <c r="I660" s="6"/>
      <c r="J660" s="12"/>
      <c r="K660" s="13"/>
      <c r="M660" s="18"/>
      <c r="N660" s="18"/>
      <c r="O660" s="18"/>
      <c r="P660" s="18"/>
      <c r="Q660" s="18"/>
      <c r="R660" s="18"/>
      <c r="S660" s="18"/>
      <c r="T660" s="18"/>
    </row>
    <row r="661" spans="1:20" s="5" customFormat="1" ht="16" x14ac:dyDescent="0.2">
      <c r="A661" s="17"/>
      <c r="B661" s="16"/>
      <c r="C661" s="7"/>
      <c r="D661" s="8"/>
      <c r="E661" s="9"/>
      <c r="F661" s="15"/>
      <c r="H661" s="18"/>
      <c r="I661" s="6"/>
      <c r="J661" s="12"/>
      <c r="K661" s="13"/>
      <c r="M661" s="18"/>
      <c r="N661" s="18"/>
      <c r="O661" s="18"/>
      <c r="P661" s="18"/>
      <c r="Q661" s="18"/>
      <c r="R661" s="18"/>
      <c r="S661" s="18"/>
      <c r="T661" s="18"/>
    </row>
    <row r="662" spans="1:20" s="5" customFormat="1" ht="16" x14ac:dyDescent="0.2">
      <c r="A662" s="17"/>
      <c r="B662" s="16"/>
      <c r="C662" s="7"/>
      <c r="D662" s="8"/>
      <c r="E662" s="9"/>
      <c r="F662" s="15"/>
      <c r="H662" s="18"/>
      <c r="I662" s="6"/>
      <c r="J662" s="12"/>
      <c r="K662" s="13"/>
      <c r="M662" s="18"/>
      <c r="N662" s="18"/>
      <c r="O662" s="18"/>
      <c r="P662" s="18"/>
      <c r="Q662" s="18"/>
      <c r="R662" s="18"/>
      <c r="S662" s="18"/>
      <c r="T662" s="18"/>
    </row>
    <row r="663" spans="1:20" s="5" customFormat="1" ht="16" x14ac:dyDescent="0.2">
      <c r="A663" s="17"/>
      <c r="B663" s="16"/>
      <c r="C663" s="7"/>
      <c r="D663" s="8"/>
      <c r="E663" s="9"/>
      <c r="F663" s="15"/>
      <c r="H663" s="18"/>
      <c r="I663" s="6"/>
      <c r="J663" s="12"/>
      <c r="K663" s="13"/>
      <c r="M663" s="18"/>
      <c r="N663" s="18"/>
      <c r="O663" s="18"/>
      <c r="P663" s="18"/>
      <c r="Q663" s="18"/>
      <c r="R663" s="18"/>
      <c r="S663" s="18"/>
      <c r="T663" s="18"/>
    </row>
    <row r="664" spans="1:20" s="5" customFormat="1" ht="16" x14ac:dyDescent="0.2">
      <c r="A664" s="17"/>
      <c r="B664" s="16"/>
      <c r="C664" s="7"/>
      <c r="D664" s="8"/>
      <c r="E664" s="9"/>
      <c r="F664" s="15"/>
      <c r="H664" s="18"/>
      <c r="I664" s="6"/>
      <c r="J664" s="12"/>
      <c r="K664" s="13"/>
      <c r="M664" s="18"/>
      <c r="N664" s="18"/>
      <c r="O664" s="18"/>
      <c r="P664" s="18"/>
      <c r="Q664" s="18"/>
      <c r="R664" s="18"/>
      <c r="S664" s="18"/>
      <c r="T664" s="18"/>
    </row>
    <row r="665" spans="1:20" s="5" customFormat="1" ht="16" x14ac:dyDescent="0.2">
      <c r="A665" s="17"/>
      <c r="B665" s="16"/>
      <c r="C665" s="7"/>
      <c r="D665" s="8"/>
      <c r="E665" s="9"/>
      <c r="F665" s="15"/>
      <c r="H665" s="18"/>
      <c r="I665" s="6"/>
      <c r="J665" s="12"/>
      <c r="K665" s="13"/>
      <c r="M665" s="18"/>
      <c r="N665" s="18"/>
      <c r="O665" s="18"/>
      <c r="P665" s="18"/>
      <c r="Q665" s="18"/>
      <c r="R665" s="18"/>
      <c r="S665" s="18"/>
      <c r="T665" s="18"/>
    </row>
    <row r="666" spans="1:20" s="5" customFormat="1" ht="16" x14ac:dyDescent="0.2">
      <c r="A666" s="17"/>
      <c r="B666" s="16"/>
      <c r="C666" s="7"/>
      <c r="D666" s="8"/>
      <c r="E666" s="9"/>
      <c r="F666" s="15"/>
      <c r="H666" s="18"/>
      <c r="I666" s="6"/>
      <c r="J666" s="12"/>
      <c r="K666" s="13"/>
      <c r="M666" s="18"/>
      <c r="N666" s="18"/>
      <c r="O666" s="18"/>
      <c r="P666" s="18"/>
      <c r="Q666" s="18"/>
      <c r="R666" s="18"/>
      <c r="S666" s="18"/>
      <c r="T666" s="18"/>
    </row>
    <row r="667" spans="1:20" s="5" customFormat="1" ht="16" x14ac:dyDescent="0.2">
      <c r="A667" s="17"/>
      <c r="B667" s="16"/>
      <c r="C667" s="7"/>
      <c r="D667" s="8"/>
      <c r="E667" s="9"/>
      <c r="F667" s="15"/>
      <c r="H667" s="18"/>
      <c r="I667" s="6"/>
      <c r="J667" s="12"/>
      <c r="K667" s="13"/>
      <c r="M667" s="18"/>
      <c r="N667" s="18"/>
      <c r="O667" s="18"/>
      <c r="P667" s="18"/>
      <c r="Q667" s="18"/>
      <c r="R667" s="18"/>
      <c r="S667" s="18"/>
      <c r="T667" s="18"/>
    </row>
    <row r="668" spans="1:20" s="5" customFormat="1" ht="16" x14ac:dyDescent="0.2">
      <c r="A668" s="17"/>
      <c r="B668" s="16"/>
      <c r="C668" s="7"/>
      <c r="D668" s="8"/>
      <c r="E668" s="9"/>
      <c r="F668" s="15"/>
      <c r="H668" s="18"/>
      <c r="I668" s="6"/>
      <c r="J668" s="12"/>
      <c r="K668" s="13"/>
      <c r="M668" s="18"/>
      <c r="N668" s="18"/>
      <c r="O668" s="18"/>
      <c r="P668" s="18"/>
      <c r="Q668" s="18"/>
      <c r="R668" s="18"/>
      <c r="S668" s="18"/>
      <c r="T668" s="18"/>
    </row>
    <row r="669" spans="1:20" s="5" customFormat="1" ht="16" x14ac:dyDescent="0.2">
      <c r="A669" s="17"/>
      <c r="B669" s="16"/>
      <c r="C669" s="7"/>
      <c r="D669" s="8"/>
      <c r="E669" s="9"/>
      <c r="F669" s="15"/>
      <c r="H669" s="18"/>
      <c r="I669" s="6"/>
      <c r="J669" s="12"/>
      <c r="K669" s="13"/>
      <c r="M669" s="18"/>
      <c r="N669" s="18"/>
      <c r="O669" s="18"/>
      <c r="P669" s="18"/>
      <c r="Q669" s="18"/>
      <c r="R669" s="18"/>
      <c r="S669" s="18"/>
      <c r="T669" s="18"/>
    </row>
    <row r="670" spans="1:20" s="5" customFormat="1" ht="16" x14ac:dyDescent="0.2">
      <c r="A670" s="17"/>
      <c r="B670" s="16"/>
      <c r="C670" s="7"/>
      <c r="D670" s="8"/>
      <c r="E670" s="9"/>
      <c r="F670" s="15"/>
      <c r="H670" s="18"/>
      <c r="I670" s="6"/>
      <c r="J670" s="12"/>
      <c r="K670" s="13"/>
      <c r="M670" s="18"/>
      <c r="N670" s="18"/>
      <c r="O670" s="18"/>
      <c r="P670" s="18"/>
      <c r="Q670" s="18"/>
      <c r="R670" s="18"/>
      <c r="S670" s="18"/>
      <c r="T670" s="18"/>
    </row>
    <row r="671" spans="1:20" s="5" customFormat="1" ht="16" x14ac:dyDescent="0.2">
      <c r="A671" s="17"/>
      <c r="B671" s="16"/>
      <c r="C671" s="7"/>
      <c r="D671" s="8"/>
      <c r="E671" s="9"/>
      <c r="F671" s="15"/>
      <c r="H671" s="18"/>
      <c r="I671" s="6"/>
      <c r="J671" s="12"/>
      <c r="K671" s="13"/>
      <c r="M671" s="18"/>
      <c r="N671" s="18"/>
      <c r="O671" s="18"/>
      <c r="P671" s="18"/>
      <c r="Q671" s="18"/>
      <c r="R671" s="18"/>
      <c r="S671" s="18"/>
      <c r="T671" s="18"/>
    </row>
    <row r="672" spans="1:20" s="5" customFormat="1" ht="16" x14ac:dyDescent="0.2">
      <c r="A672" s="17"/>
      <c r="B672" s="16"/>
      <c r="C672" s="7"/>
      <c r="D672" s="8"/>
      <c r="E672" s="9"/>
      <c r="F672" s="15"/>
      <c r="H672" s="18"/>
      <c r="I672" s="6"/>
      <c r="J672" s="12"/>
      <c r="K672" s="13"/>
      <c r="M672" s="18"/>
      <c r="N672" s="18"/>
      <c r="O672" s="18"/>
      <c r="P672" s="18"/>
      <c r="Q672" s="18"/>
      <c r="R672" s="18"/>
      <c r="S672" s="18"/>
      <c r="T672" s="18"/>
    </row>
    <row r="673" spans="1:20" s="5" customFormat="1" ht="16" x14ac:dyDescent="0.2">
      <c r="A673" s="17"/>
      <c r="B673" s="16"/>
      <c r="C673" s="7"/>
      <c r="D673" s="8"/>
      <c r="E673" s="9"/>
      <c r="F673" s="15"/>
      <c r="H673" s="18"/>
      <c r="I673" s="6"/>
      <c r="J673" s="12"/>
      <c r="K673" s="13"/>
      <c r="M673" s="18"/>
      <c r="N673" s="18"/>
      <c r="O673" s="18"/>
      <c r="P673" s="18"/>
      <c r="Q673" s="18"/>
      <c r="R673" s="18"/>
      <c r="S673" s="18"/>
      <c r="T673" s="18"/>
    </row>
    <row r="674" spans="1:20" s="5" customFormat="1" ht="16" x14ac:dyDescent="0.2">
      <c r="A674" s="17"/>
      <c r="B674" s="16"/>
      <c r="C674" s="7"/>
      <c r="D674" s="8"/>
      <c r="E674" s="9"/>
      <c r="F674" s="15"/>
      <c r="H674" s="18"/>
      <c r="I674" s="6"/>
      <c r="J674" s="12"/>
      <c r="K674" s="13"/>
      <c r="M674" s="18"/>
      <c r="N674" s="18"/>
      <c r="O674" s="18"/>
      <c r="P674" s="18"/>
      <c r="Q674" s="18"/>
      <c r="R674" s="18"/>
      <c r="S674" s="18"/>
      <c r="T674" s="18"/>
    </row>
    <row r="675" spans="1:20" s="5" customFormat="1" ht="16" x14ac:dyDescent="0.2">
      <c r="A675" s="17"/>
      <c r="B675" s="16"/>
      <c r="C675" s="7"/>
      <c r="D675" s="8"/>
      <c r="E675" s="9"/>
      <c r="F675" s="15"/>
      <c r="H675" s="18"/>
      <c r="I675" s="6"/>
      <c r="J675" s="12"/>
      <c r="K675" s="13"/>
      <c r="M675" s="18"/>
      <c r="N675" s="18"/>
      <c r="O675" s="18"/>
      <c r="P675" s="18"/>
      <c r="Q675" s="18"/>
      <c r="R675" s="18"/>
      <c r="S675" s="18"/>
      <c r="T675" s="18"/>
    </row>
    <row r="676" spans="1:20" s="5" customFormat="1" ht="16" x14ac:dyDescent="0.2">
      <c r="A676" s="17"/>
      <c r="B676" s="16"/>
      <c r="C676" s="7"/>
      <c r="D676" s="8"/>
      <c r="E676" s="9"/>
      <c r="F676" s="15"/>
      <c r="H676" s="18"/>
      <c r="I676" s="6"/>
      <c r="J676" s="12"/>
      <c r="K676" s="13"/>
      <c r="M676" s="18"/>
      <c r="N676" s="18"/>
      <c r="O676" s="18"/>
      <c r="P676" s="18"/>
      <c r="Q676" s="18"/>
      <c r="R676" s="18"/>
      <c r="S676" s="18"/>
      <c r="T676" s="18"/>
    </row>
    <row r="677" spans="1:20" s="5" customFormat="1" ht="16" x14ac:dyDescent="0.2">
      <c r="A677" s="17"/>
      <c r="B677" s="16"/>
      <c r="C677" s="7"/>
      <c r="D677" s="8"/>
      <c r="E677" s="9"/>
      <c r="F677" s="15"/>
      <c r="H677" s="18"/>
      <c r="I677" s="6"/>
      <c r="J677" s="12"/>
      <c r="K677" s="13"/>
      <c r="M677" s="18"/>
      <c r="N677" s="18"/>
      <c r="O677" s="18"/>
      <c r="P677" s="18"/>
      <c r="Q677" s="18"/>
      <c r="R677" s="18"/>
      <c r="S677" s="18"/>
      <c r="T677" s="18"/>
    </row>
    <row r="678" spans="1:20" s="5" customFormat="1" ht="16" x14ac:dyDescent="0.2">
      <c r="A678" s="17"/>
      <c r="B678" s="16"/>
      <c r="C678" s="7"/>
      <c r="D678" s="8"/>
      <c r="E678" s="9"/>
      <c r="F678" s="15"/>
      <c r="H678" s="18"/>
      <c r="I678" s="6"/>
      <c r="J678" s="12"/>
      <c r="K678" s="13"/>
      <c r="M678" s="18"/>
      <c r="N678" s="18"/>
      <c r="O678" s="18"/>
      <c r="P678" s="18"/>
      <c r="Q678" s="18"/>
      <c r="R678" s="18"/>
      <c r="S678" s="18"/>
      <c r="T678" s="18"/>
    </row>
    <row r="679" spans="1:20" s="5" customFormat="1" ht="16" x14ac:dyDescent="0.2">
      <c r="A679" s="17"/>
      <c r="B679" s="16"/>
      <c r="C679" s="7"/>
      <c r="D679" s="8"/>
      <c r="E679" s="9"/>
      <c r="F679" s="15"/>
      <c r="H679" s="18"/>
      <c r="I679" s="6"/>
      <c r="J679" s="12"/>
      <c r="K679" s="13"/>
      <c r="M679" s="18"/>
      <c r="N679" s="18"/>
      <c r="O679" s="18"/>
      <c r="P679" s="18"/>
      <c r="Q679" s="18"/>
      <c r="R679" s="18"/>
      <c r="S679" s="18"/>
      <c r="T679" s="18"/>
    </row>
    <row r="680" spans="1:20" s="5" customFormat="1" ht="16" x14ac:dyDescent="0.2">
      <c r="A680" s="17"/>
      <c r="B680" s="16"/>
      <c r="C680" s="7"/>
      <c r="D680" s="8"/>
      <c r="E680" s="9"/>
      <c r="F680" s="15"/>
      <c r="H680" s="18"/>
      <c r="I680" s="6"/>
      <c r="J680" s="12"/>
      <c r="K680" s="13"/>
      <c r="M680" s="18"/>
      <c r="N680" s="18"/>
      <c r="O680" s="18"/>
      <c r="P680" s="18"/>
      <c r="Q680" s="18"/>
      <c r="R680" s="18"/>
      <c r="S680" s="18"/>
      <c r="T680" s="18"/>
    </row>
    <row r="681" spans="1:20" s="5" customFormat="1" ht="16" x14ac:dyDescent="0.2">
      <c r="A681" s="17"/>
      <c r="B681" s="16"/>
      <c r="C681" s="7"/>
      <c r="D681" s="8"/>
      <c r="E681" s="9"/>
      <c r="F681" s="15"/>
      <c r="H681" s="18"/>
      <c r="I681" s="6"/>
      <c r="J681" s="12"/>
      <c r="K681" s="13"/>
      <c r="M681" s="18"/>
      <c r="N681" s="18"/>
      <c r="O681" s="18"/>
      <c r="P681" s="18"/>
      <c r="Q681" s="18"/>
      <c r="R681" s="18"/>
      <c r="S681" s="18"/>
      <c r="T681" s="18"/>
    </row>
    <row r="682" spans="1:20" s="5" customFormat="1" ht="16" x14ac:dyDescent="0.2">
      <c r="A682" s="17"/>
      <c r="B682" s="16"/>
      <c r="C682" s="7"/>
      <c r="D682" s="8"/>
      <c r="E682" s="9"/>
      <c r="F682" s="15"/>
      <c r="H682" s="18"/>
      <c r="I682" s="6"/>
      <c r="J682" s="12"/>
      <c r="K682" s="13"/>
      <c r="M682" s="18"/>
      <c r="N682" s="18"/>
      <c r="O682" s="18"/>
      <c r="P682" s="18"/>
      <c r="Q682" s="18"/>
      <c r="R682" s="18"/>
      <c r="S682" s="18"/>
      <c r="T682" s="18"/>
    </row>
    <row r="683" spans="1:20" s="5" customFormat="1" ht="16" x14ac:dyDescent="0.2">
      <c r="A683" s="17"/>
      <c r="B683" s="16"/>
      <c r="C683" s="7"/>
      <c r="D683" s="8"/>
      <c r="E683" s="9"/>
      <c r="F683" s="15"/>
      <c r="H683" s="18"/>
      <c r="I683" s="6"/>
      <c r="J683" s="12"/>
      <c r="K683" s="13"/>
      <c r="M683" s="18"/>
      <c r="N683" s="18"/>
      <c r="O683" s="18"/>
      <c r="P683" s="18"/>
      <c r="Q683" s="18"/>
      <c r="R683" s="18"/>
      <c r="S683" s="18"/>
      <c r="T683" s="18"/>
    </row>
    <row r="684" spans="1:20" s="5" customFormat="1" ht="16" x14ac:dyDescent="0.2">
      <c r="A684" s="17"/>
      <c r="B684" s="16"/>
      <c r="C684" s="7"/>
      <c r="D684" s="8"/>
      <c r="E684" s="9"/>
      <c r="F684" s="15"/>
      <c r="H684" s="18"/>
      <c r="I684" s="6"/>
      <c r="J684" s="12"/>
      <c r="K684" s="13"/>
      <c r="M684" s="18"/>
      <c r="N684" s="18"/>
      <c r="O684" s="18"/>
      <c r="P684" s="18"/>
      <c r="Q684" s="18"/>
      <c r="R684" s="18"/>
      <c r="S684" s="18"/>
      <c r="T684" s="18"/>
    </row>
    <row r="685" spans="1:20" s="5" customFormat="1" ht="16" x14ac:dyDescent="0.2">
      <c r="A685" s="17"/>
      <c r="B685" s="16"/>
      <c r="C685" s="7"/>
      <c r="D685" s="8"/>
      <c r="E685" s="9"/>
      <c r="F685" s="15"/>
      <c r="H685" s="18"/>
      <c r="I685" s="6"/>
      <c r="J685" s="12"/>
      <c r="K685" s="13"/>
      <c r="M685" s="18"/>
      <c r="N685" s="18"/>
      <c r="O685" s="18"/>
      <c r="P685" s="18"/>
      <c r="Q685" s="18"/>
      <c r="R685" s="18"/>
      <c r="S685" s="18"/>
      <c r="T685" s="18"/>
    </row>
    <row r="686" spans="1:20" s="5" customFormat="1" ht="16" x14ac:dyDescent="0.2">
      <c r="A686" s="17"/>
      <c r="B686" s="16"/>
      <c r="C686" s="7"/>
      <c r="D686" s="8"/>
      <c r="E686" s="9"/>
      <c r="F686" s="15"/>
      <c r="H686" s="18"/>
      <c r="I686" s="6"/>
      <c r="J686" s="12"/>
      <c r="K686" s="13"/>
      <c r="M686" s="18"/>
      <c r="N686" s="18"/>
      <c r="O686" s="18"/>
      <c r="P686" s="18"/>
      <c r="Q686" s="18"/>
      <c r="R686" s="18"/>
      <c r="S686" s="18"/>
      <c r="T686" s="18"/>
    </row>
    <row r="687" spans="1:20" s="5" customFormat="1" ht="16" x14ac:dyDescent="0.2">
      <c r="A687" s="17"/>
      <c r="B687" s="16"/>
      <c r="C687" s="7"/>
      <c r="D687" s="8"/>
      <c r="E687" s="9"/>
      <c r="F687" s="15"/>
      <c r="H687" s="18"/>
      <c r="I687" s="6"/>
      <c r="J687" s="12"/>
      <c r="K687" s="13"/>
      <c r="M687" s="18"/>
      <c r="N687" s="18"/>
      <c r="O687" s="18"/>
      <c r="P687" s="18"/>
      <c r="Q687" s="18"/>
      <c r="R687" s="18"/>
      <c r="S687" s="18"/>
      <c r="T687" s="18"/>
    </row>
    <row r="688" spans="1:20" s="5" customFormat="1" ht="16" x14ac:dyDescent="0.2">
      <c r="A688" s="17"/>
      <c r="B688" s="16"/>
      <c r="C688" s="7"/>
      <c r="D688" s="8"/>
      <c r="E688" s="9"/>
      <c r="F688" s="15"/>
      <c r="H688" s="18"/>
      <c r="I688" s="6"/>
      <c r="J688" s="12"/>
      <c r="K688" s="13"/>
      <c r="M688" s="18"/>
      <c r="N688" s="18"/>
      <c r="O688" s="18"/>
      <c r="P688" s="18"/>
      <c r="Q688" s="18"/>
      <c r="R688" s="18"/>
      <c r="S688" s="18"/>
      <c r="T688" s="18"/>
    </row>
    <row r="689" spans="1:20" s="5" customFormat="1" ht="16" x14ac:dyDescent="0.2">
      <c r="A689" s="17"/>
      <c r="B689" s="16"/>
      <c r="C689" s="7"/>
      <c r="D689" s="8"/>
      <c r="E689" s="9"/>
      <c r="F689" s="15"/>
      <c r="H689" s="18"/>
      <c r="I689" s="6"/>
      <c r="J689" s="12"/>
      <c r="K689" s="13"/>
      <c r="M689" s="18"/>
      <c r="N689" s="18"/>
      <c r="O689" s="18"/>
      <c r="P689" s="18"/>
      <c r="Q689" s="18"/>
      <c r="R689" s="18"/>
      <c r="S689" s="18"/>
      <c r="T689" s="18"/>
    </row>
    <row r="690" spans="1:20" s="5" customFormat="1" ht="16" x14ac:dyDescent="0.2">
      <c r="A690" s="17"/>
      <c r="B690" s="16"/>
      <c r="C690" s="7"/>
      <c r="D690" s="8"/>
      <c r="E690" s="9"/>
      <c r="F690" s="15"/>
      <c r="H690" s="18"/>
      <c r="I690" s="6"/>
      <c r="J690" s="12"/>
      <c r="K690" s="13"/>
      <c r="M690" s="18"/>
      <c r="N690" s="18"/>
      <c r="O690" s="18"/>
      <c r="P690" s="18"/>
      <c r="Q690" s="18"/>
      <c r="R690" s="18"/>
      <c r="S690" s="18"/>
      <c r="T690" s="18"/>
    </row>
    <row r="691" spans="1:20" s="5" customFormat="1" ht="16" x14ac:dyDescent="0.2">
      <c r="A691" s="17"/>
      <c r="B691" s="16"/>
      <c r="C691" s="7"/>
      <c r="D691" s="8"/>
      <c r="E691" s="9"/>
      <c r="F691" s="15"/>
      <c r="H691" s="18"/>
      <c r="I691" s="6"/>
      <c r="J691" s="12"/>
      <c r="K691" s="13"/>
      <c r="M691" s="18"/>
      <c r="N691" s="18"/>
      <c r="O691" s="18"/>
      <c r="P691" s="18"/>
      <c r="Q691" s="18"/>
      <c r="R691" s="18"/>
      <c r="S691" s="18"/>
      <c r="T691" s="18"/>
    </row>
    <row r="692" spans="1:20" s="5" customFormat="1" ht="16" x14ac:dyDescent="0.2">
      <c r="A692" s="17"/>
      <c r="B692" s="16"/>
      <c r="C692" s="7"/>
      <c r="D692" s="8"/>
      <c r="E692" s="9"/>
      <c r="F692" s="15"/>
      <c r="H692" s="18"/>
      <c r="I692" s="6"/>
      <c r="J692" s="12"/>
      <c r="K692" s="13"/>
      <c r="M692" s="18"/>
      <c r="N692" s="18"/>
      <c r="O692" s="18"/>
      <c r="P692" s="18"/>
      <c r="Q692" s="18"/>
      <c r="R692" s="18"/>
      <c r="S692" s="18"/>
      <c r="T692" s="18"/>
    </row>
    <row r="693" spans="1:20" s="5" customFormat="1" ht="16" x14ac:dyDescent="0.2">
      <c r="A693" s="17"/>
      <c r="B693" s="16"/>
      <c r="C693" s="7"/>
      <c r="D693" s="8"/>
      <c r="E693" s="9"/>
      <c r="F693" s="15"/>
      <c r="H693" s="18"/>
      <c r="I693" s="6"/>
      <c r="J693" s="12"/>
      <c r="K693" s="13"/>
      <c r="M693" s="18"/>
      <c r="N693" s="18"/>
      <c r="O693" s="18"/>
      <c r="P693" s="18"/>
      <c r="Q693" s="18"/>
      <c r="R693" s="18"/>
      <c r="S693" s="18"/>
      <c r="T693" s="18"/>
    </row>
    <row r="694" spans="1:20" s="5" customFormat="1" ht="16" x14ac:dyDescent="0.2">
      <c r="A694" s="17"/>
      <c r="B694" s="16"/>
      <c r="C694" s="7"/>
      <c r="D694" s="8"/>
      <c r="E694" s="9"/>
      <c r="F694" s="15"/>
      <c r="H694" s="18"/>
      <c r="I694" s="6"/>
      <c r="J694" s="12"/>
      <c r="K694" s="13"/>
      <c r="M694" s="18"/>
      <c r="N694" s="18"/>
      <c r="O694" s="18"/>
      <c r="P694" s="18"/>
      <c r="Q694" s="18"/>
      <c r="R694" s="18"/>
      <c r="S694" s="18"/>
      <c r="T694" s="18"/>
    </row>
    <row r="695" spans="1:20" s="5" customFormat="1" ht="16" x14ac:dyDescent="0.2">
      <c r="A695" s="17"/>
      <c r="B695" s="16"/>
      <c r="C695" s="7"/>
      <c r="D695" s="8"/>
      <c r="E695" s="9"/>
      <c r="F695" s="15"/>
      <c r="H695" s="18"/>
      <c r="I695" s="6"/>
      <c r="J695" s="12"/>
      <c r="K695" s="13"/>
      <c r="M695" s="18"/>
      <c r="N695" s="18"/>
      <c r="O695" s="18"/>
      <c r="P695" s="18"/>
      <c r="Q695" s="18"/>
      <c r="R695" s="18"/>
      <c r="S695" s="18"/>
      <c r="T695" s="18"/>
    </row>
    <row r="696" spans="1:20" s="5" customFormat="1" ht="16" x14ac:dyDescent="0.2">
      <c r="A696" s="17"/>
      <c r="B696" s="16"/>
      <c r="C696" s="7"/>
      <c r="D696" s="8"/>
      <c r="E696" s="9"/>
      <c r="F696" s="15"/>
      <c r="H696" s="18"/>
      <c r="I696" s="6"/>
      <c r="J696" s="12"/>
      <c r="K696" s="13"/>
      <c r="M696" s="18"/>
      <c r="N696" s="18"/>
      <c r="O696" s="18"/>
      <c r="P696" s="18"/>
      <c r="Q696" s="18"/>
      <c r="R696" s="18"/>
      <c r="S696" s="18"/>
      <c r="T696" s="18"/>
    </row>
    <row r="697" spans="1:20" s="5" customFormat="1" ht="16" x14ac:dyDescent="0.2">
      <c r="A697" s="17"/>
      <c r="B697" s="16"/>
      <c r="C697" s="7"/>
      <c r="D697" s="8"/>
      <c r="E697" s="9"/>
      <c r="F697" s="15"/>
      <c r="H697" s="18"/>
      <c r="I697" s="6"/>
      <c r="J697" s="12"/>
      <c r="K697" s="13"/>
      <c r="M697" s="18"/>
      <c r="N697" s="18"/>
      <c r="O697" s="18"/>
      <c r="P697" s="18"/>
      <c r="Q697" s="18"/>
      <c r="R697" s="18"/>
      <c r="S697" s="18"/>
      <c r="T697" s="18"/>
    </row>
    <row r="698" spans="1:20" s="5" customFormat="1" ht="16" x14ac:dyDescent="0.2">
      <c r="A698" s="17"/>
      <c r="B698" s="16"/>
      <c r="C698" s="7"/>
      <c r="D698" s="8"/>
      <c r="E698" s="9"/>
      <c r="F698" s="15"/>
      <c r="H698" s="18"/>
      <c r="I698" s="6"/>
      <c r="J698" s="12"/>
      <c r="K698" s="13"/>
      <c r="M698" s="18"/>
      <c r="N698" s="18"/>
      <c r="O698" s="18"/>
      <c r="P698" s="18"/>
      <c r="Q698" s="18"/>
      <c r="R698" s="18"/>
      <c r="S698" s="18"/>
      <c r="T698" s="18"/>
    </row>
    <row r="699" spans="1:20" s="5" customFormat="1" ht="16" x14ac:dyDescent="0.2">
      <c r="A699" s="17"/>
      <c r="B699" s="16"/>
      <c r="C699" s="7"/>
      <c r="D699" s="8"/>
      <c r="E699" s="9"/>
      <c r="F699" s="15"/>
      <c r="H699" s="18"/>
      <c r="I699" s="6"/>
      <c r="J699" s="12"/>
      <c r="K699" s="13"/>
      <c r="M699" s="18"/>
      <c r="N699" s="18"/>
      <c r="O699" s="18"/>
      <c r="P699" s="18"/>
      <c r="Q699" s="18"/>
      <c r="R699" s="18"/>
      <c r="S699" s="18"/>
      <c r="T699" s="18"/>
    </row>
    <row r="700" spans="1:20" s="5" customFormat="1" ht="16" x14ac:dyDescent="0.2">
      <c r="A700" s="17"/>
      <c r="B700" s="16"/>
      <c r="C700" s="7"/>
      <c r="D700" s="8"/>
      <c r="E700" s="9"/>
      <c r="F700" s="15"/>
      <c r="H700" s="18"/>
      <c r="I700" s="6"/>
      <c r="J700" s="12"/>
      <c r="K700" s="13"/>
      <c r="M700" s="18"/>
      <c r="N700" s="18"/>
      <c r="O700" s="18"/>
      <c r="P700" s="18"/>
      <c r="Q700" s="18"/>
      <c r="R700" s="18"/>
      <c r="S700" s="18"/>
      <c r="T700" s="18"/>
    </row>
    <row r="701" spans="1:20" s="5" customFormat="1" ht="16" x14ac:dyDescent="0.2">
      <c r="A701" s="17"/>
      <c r="B701" s="16"/>
      <c r="C701" s="7"/>
      <c r="D701" s="8"/>
      <c r="E701" s="9"/>
      <c r="F701" s="15"/>
      <c r="H701" s="18"/>
      <c r="I701" s="6"/>
      <c r="J701" s="12"/>
      <c r="K701" s="13"/>
      <c r="M701" s="18"/>
      <c r="N701" s="18"/>
      <c r="O701" s="18"/>
      <c r="P701" s="18"/>
      <c r="Q701" s="18"/>
      <c r="R701" s="18"/>
      <c r="S701" s="18"/>
      <c r="T701" s="18"/>
    </row>
    <row r="702" spans="1:20" s="5" customFormat="1" ht="16" x14ac:dyDescent="0.2">
      <c r="A702" s="17"/>
      <c r="B702" s="16"/>
      <c r="C702" s="7"/>
      <c r="D702" s="8"/>
      <c r="E702" s="9"/>
      <c r="F702" s="15"/>
      <c r="H702" s="18"/>
      <c r="I702" s="6"/>
      <c r="J702" s="12"/>
      <c r="K702" s="13"/>
      <c r="M702" s="18"/>
      <c r="N702" s="18"/>
      <c r="O702" s="18"/>
      <c r="P702" s="18"/>
      <c r="Q702" s="18"/>
      <c r="R702" s="18"/>
      <c r="S702" s="18"/>
      <c r="T702" s="18"/>
    </row>
    <row r="703" spans="1:20" s="5" customFormat="1" ht="16" x14ac:dyDescent="0.2">
      <c r="A703" s="17"/>
      <c r="B703" s="16"/>
      <c r="C703" s="7"/>
      <c r="D703" s="8"/>
      <c r="E703" s="9"/>
      <c r="F703" s="15"/>
      <c r="H703" s="18"/>
      <c r="I703" s="6"/>
      <c r="J703" s="12"/>
      <c r="K703" s="13"/>
      <c r="M703" s="18"/>
      <c r="N703" s="18"/>
      <c r="O703" s="18"/>
      <c r="P703" s="18"/>
      <c r="Q703" s="18"/>
      <c r="R703" s="18"/>
      <c r="S703" s="18"/>
      <c r="T703" s="18"/>
    </row>
    <row r="704" spans="1:20" s="5" customFormat="1" ht="16" x14ac:dyDescent="0.2">
      <c r="A704" s="17"/>
      <c r="B704" s="16"/>
      <c r="C704" s="7"/>
      <c r="D704" s="8"/>
      <c r="E704" s="9"/>
      <c r="F704" s="15"/>
      <c r="H704" s="18"/>
      <c r="I704" s="6"/>
      <c r="J704" s="12"/>
      <c r="K704" s="13"/>
      <c r="M704" s="18"/>
      <c r="N704" s="18"/>
      <c r="O704" s="18"/>
      <c r="P704" s="18"/>
      <c r="Q704" s="18"/>
      <c r="R704" s="18"/>
      <c r="S704" s="18"/>
      <c r="T704" s="18"/>
    </row>
    <row r="705" spans="1:20" s="5" customFormat="1" ht="16" x14ac:dyDescent="0.2">
      <c r="A705" s="17"/>
      <c r="B705" s="16"/>
      <c r="C705" s="7"/>
      <c r="D705" s="8"/>
      <c r="E705" s="9"/>
      <c r="F705" s="15"/>
      <c r="H705" s="18"/>
      <c r="I705" s="6"/>
      <c r="J705" s="12"/>
      <c r="K705" s="13"/>
      <c r="M705" s="18"/>
      <c r="N705" s="18"/>
      <c r="O705" s="18"/>
      <c r="P705" s="18"/>
      <c r="Q705" s="18"/>
      <c r="R705" s="18"/>
      <c r="S705" s="18"/>
      <c r="T705" s="18"/>
    </row>
    <row r="706" spans="1:20" s="5" customFormat="1" ht="16" x14ac:dyDescent="0.2">
      <c r="A706" s="17"/>
      <c r="B706" s="16"/>
      <c r="C706" s="7"/>
      <c r="D706" s="8"/>
      <c r="E706" s="9"/>
      <c r="F706" s="15"/>
      <c r="H706" s="18"/>
      <c r="I706" s="6"/>
      <c r="J706" s="12"/>
      <c r="K706" s="13"/>
      <c r="M706" s="18"/>
      <c r="N706" s="18"/>
      <c r="O706" s="18"/>
      <c r="P706" s="18"/>
      <c r="Q706" s="18"/>
      <c r="R706" s="18"/>
      <c r="S706" s="18"/>
      <c r="T706" s="18"/>
    </row>
    <row r="707" spans="1:20" s="5" customFormat="1" ht="16" x14ac:dyDescent="0.2">
      <c r="A707" s="17"/>
      <c r="B707" s="16"/>
      <c r="C707" s="7"/>
      <c r="D707" s="8"/>
      <c r="E707" s="9"/>
      <c r="F707" s="15"/>
      <c r="H707" s="18"/>
      <c r="I707" s="6"/>
      <c r="J707" s="12"/>
      <c r="K707" s="13"/>
      <c r="M707" s="18"/>
      <c r="N707" s="18"/>
      <c r="O707" s="18"/>
      <c r="P707" s="18"/>
      <c r="Q707" s="18"/>
      <c r="R707" s="18"/>
      <c r="S707" s="18"/>
      <c r="T707" s="18"/>
    </row>
    <row r="708" spans="1:20" s="5" customFormat="1" ht="16" x14ac:dyDescent="0.2">
      <c r="A708" s="17"/>
      <c r="B708" s="16"/>
      <c r="C708" s="7"/>
      <c r="D708" s="8"/>
      <c r="E708" s="9"/>
      <c r="F708" s="15"/>
      <c r="H708" s="18"/>
      <c r="I708" s="6"/>
      <c r="J708" s="12"/>
      <c r="K708" s="13"/>
      <c r="M708" s="18"/>
      <c r="N708" s="18"/>
      <c r="O708" s="18"/>
      <c r="P708" s="18"/>
      <c r="Q708" s="18"/>
      <c r="R708" s="18"/>
      <c r="S708" s="18"/>
      <c r="T708" s="18"/>
    </row>
    <row r="709" spans="1:20" s="5" customFormat="1" ht="16" x14ac:dyDescent="0.2">
      <c r="A709" s="17"/>
      <c r="B709" s="16"/>
      <c r="C709" s="7"/>
      <c r="D709" s="8"/>
      <c r="E709" s="9"/>
      <c r="F709" s="15"/>
      <c r="H709" s="18"/>
      <c r="I709" s="6"/>
      <c r="J709" s="12"/>
      <c r="K709" s="13"/>
      <c r="M709" s="18"/>
      <c r="N709" s="18"/>
      <c r="O709" s="18"/>
      <c r="P709" s="18"/>
      <c r="Q709" s="18"/>
      <c r="R709" s="18"/>
      <c r="S709" s="18"/>
      <c r="T709" s="18"/>
    </row>
    <row r="710" spans="1:20" s="5" customFormat="1" ht="16" x14ac:dyDescent="0.2">
      <c r="A710" s="17"/>
      <c r="B710" s="16"/>
      <c r="C710" s="7"/>
      <c r="D710" s="8"/>
      <c r="E710" s="9"/>
      <c r="F710" s="15"/>
      <c r="H710" s="18"/>
      <c r="I710" s="6"/>
      <c r="J710" s="12"/>
      <c r="K710" s="13"/>
      <c r="M710" s="18"/>
      <c r="N710" s="18"/>
      <c r="O710" s="18"/>
      <c r="P710" s="18"/>
      <c r="Q710" s="18"/>
      <c r="R710" s="18"/>
      <c r="S710" s="18"/>
      <c r="T710" s="18"/>
    </row>
    <row r="711" spans="1:20" s="5" customFormat="1" ht="16" x14ac:dyDescent="0.2">
      <c r="A711" s="17"/>
      <c r="B711" s="16"/>
      <c r="C711" s="7"/>
      <c r="D711" s="8"/>
      <c r="E711" s="9"/>
      <c r="F711" s="15"/>
      <c r="H711" s="18"/>
      <c r="I711" s="6"/>
      <c r="J711" s="12"/>
      <c r="K711" s="13"/>
      <c r="M711" s="18"/>
      <c r="N711" s="18"/>
      <c r="O711" s="18"/>
      <c r="P711" s="18"/>
      <c r="Q711" s="18"/>
      <c r="R711" s="18"/>
      <c r="S711" s="18"/>
      <c r="T711" s="18"/>
    </row>
    <row r="712" spans="1:20" s="5" customFormat="1" ht="16" x14ac:dyDescent="0.2">
      <c r="A712" s="17"/>
      <c r="B712" s="16"/>
      <c r="C712" s="7"/>
      <c r="D712" s="8"/>
      <c r="E712" s="9"/>
      <c r="F712" s="15"/>
      <c r="H712" s="18"/>
      <c r="I712" s="6"/>
      <c r="J712" s="12"/>
      <c r="K712" s="13"/>
      <c r="M712" s="18"/>
      <c r="N712" s="18"/>
      <c r="O712" s="18"/>
      <c r="P712" s="18"/>
      <c r="Q712" s="18"/>
      <c r="R712" s="18"/>
      <c r="S712" s="18"/>
      <c r="T712" s="18"/>
    </row>
    <row r="713" spans="1:20" s="5" customFormat="1" ht="16" x14ac:dyDescent="0.2">
      <c r="A713" s="17"/>
      <c r="B713" s="16"/>
      <c r="C713" s="7"/>
      <c r="D713" s="8"/>
      <c r="E713" s="9"/>
      <c r="F713" s="15"/>
      <c r="H713" s="18"/>
      <c r="I713" s="6"/>
      <c r="J713" s="12"/>
      <c r="K713" s="13"/>
      <c r="M713" s="18"/>
      <c r="N713" s="18"/>
      <c r="O713" s="18"/>
      <c r="P713" s="18"/>
      <c r="Q713" s="18"/>
      <c r="R713" s="18"/>
      <c r="S713" s="18"/>
      <c r="T713" s="18"/>
    </row>
    <row r="714" spans="1:20" s="5" customFormat="1" ht="16" x14ac:dyDescent="0.2">
      <c r="A714" s="17"/>
      <c r="B714" s="16"/>
      <c r="C714" s="7"/>
      <c r="D714" s="8"/>
      <c r="E714" s="9"/>
      <c r="F714" s="15"/>
      <c r="H714" s="18"/>
      <c r="I714" s="6"/>
      <c r="J714" s="12"/>
      <c r="K714" s="13"/>
      <c r="M714" s="18"/>
      <c r="N714" s="18"/>
      <c r="O714" s="18"/>
      <c r="P714" s="18"/>
      <c r="Q714" s="18"/>
      <c r="R714" s="18"/>
      <c r="S714" s="18"/>
      <c r="T714" s="18"/>
    </row>
    <row r="715" spans="1:20" s="5" customFormat="1" ht="16" x14ac:dyDescent="0.2">
      <c r="A715" s="17"/>
      <c r="B715" s="16"/>
      <c r="C715" s="7"/>
      <c r="D715" s="8"/>
      <c r="E715" s="9"/>
      <c r="F715" s="15"/>
      <c r="H715" s="18"/>
      <c r="I715" s="6"/>
      <c r="J715" s="12"/>
      <c r="K715" s="13"/>
      <c r="M715" s="18"/>
      <c r="N715" s="18"/>
      <c r="O715" s="18"/>
      <c r="P715" s="18"/>
      <c r="Q715" s="18"/>
      <c r="R715" s="18"/>
      <c r="S715" s="18"/>
      <c r="T715" s="18"/>
    </row>
    <row r="716" spans="1:20" s="5" customFormat="1" ht="16" x14ac:dyDescent="0.2">
      <c r="A716" s="17"/>
      <c r="B716" s="16"/>
      <c r="C716" s="7"/>
      <c r="D716" s="8"/>
      <c r="E716" s="9"/>
      <c r="F716" s="15"/>
      <c r="H716" s="18"/>
      <c r="I716" s="6"/>
      <c r="J716" s="12"/>
      <c r="K716" s="13"/>
      <c r="M716" s="18"/>
      <c r="N716" s="18"/>
      <c r="O716" s="18"/>
      <c r="P716" s="18"/>
      <c r="Q716" s="18"/>
      <c r="R716" s="18"/>
      <c r="S716" s="18"/>
      <c r="T716" s="18"/>
    </row>
    <row r="717" spans="1:20" s="5" customFormat="1" ht="16" x14ac:dyDescent="0.2">
      <c r="A717" s="17"/>
      <c r="B717" s="16"/>
      <c r="C717" s="7"/>
      <c r="D717" s="8"/>
      <c r="E717" s="9"/>
      <c r="F717" s="15"/>
      <c r="H717" s="18"/>
      <c r="I717" s="6"/>
      <c r="J717" s="12"/>
      <c r="K717" s="13"/>
      <c r="M717" s="18"/>
      <c r="N717" s="18"/>
      <c r="O717" s="18"/>
      <c r="P717" s="18"/>
      <c r="Q717" s="18"/>
      <c r="R717" s="18"/>
      <c r="S717" s="18"/>
      <c r="T717" s="18"/>
    </row>
    <row r="718" spans="1:20" s="5" customFormat="1" ht="16" x14ac:dyDescent="0.2">
      <c r="A718" s="17"/>
      <c r="B718" s="16"/>
      <c r="C718" s="7"/>
      <c r="D718" s="8"/>
      <c r="E718" s="9"/>
      <c r="F718" s="15"/>
      <c r="H718" s="18"/>
      <c r="I718" s="6"/>
      <c r="J718" s="12"/>
      <c r="K718" s="13"/>
      <c r="M718" s="18"/>
      <c r="N718" s="18"/>
      <c r="O718" s="18"/>
      <c r="P718" s="18"/>
      <c r="Q718" s="18"/>
      <c r="R718" s="18"/>
      <c r="S718" s="18"/>
      <c r="T718" s="18"/>
    </row>
    <row r="719" spans="1:20" s="5" customFormat="1" ht="16" x14ac:dyDescent="0.2">
      <c r="A719" s="17"/>
      <c r="B719" s="16"/>
      <c r="C719" s="7"/>
      <c r="D719" s="8"/>
      <c r="E719" s="9"/>
      <c r="F719" s="15"/>
      <c r="H719" s="18"/>
      <c r="I719" s="6"/>
      <c r="J719" s="12"/>
      <c r="K719" s="13"/>
      <c r="M719" s="18"/>
      <c r="N719" s="18"/>
      <c r="O719" s="18"/>
      <c r="P719" s="18"/>
      <c r="Q719" s="18"/>
      <c r="R719" s="18"/>
      <c r="S719" s="18"/>
      <c r="T719" s="18"/>
    </row>
    <row r="720" spans="1:20" s="5" customFormat="1" ht="16" x14ac:dyDescent="0.2">
      <c r="A720" s="17"/>
      <c r="B720" s="16"/>
      <c r="C720" s="7"/>
      <c r="D720" s="8"/>
      <c r="E720" s="9"/>
      <c r="F720" s="15"/>
      <c r="H720" s="18"/>
      <c r="I720" s="6"/>
      <c r="J720" s="12"/>
      <c r="K720" s="13"/>
      <c r="M720" s="18"/>
      <c r="N720" s="18"/>
      <c r="O720" s="18"/>
      <c r="P720" s="18"/>
      <c r="Q720" s="18"/>
      <c r="R720" s="18"/>
      <c r="S720" s="18"/>
      <c r="T720" s="18"/>
    </row>
    <row r="721" spans="1:20" s="5" customFormat="1" ht="16" x14ac:dyDescent="0.2">
      <c r="A721" s="17"/>
      <c r="B721" s="16"/>
      <c r="C721" s="7"/>
      <c r="D721" s="8"/>
      <c r="E721" s="9"/>
      <c r="F721" s="15"/>
      <c r="H721" s="18"/>
      <c r="I721" s="6"/>
      <c r="J721" s="12"/>
      <c r="K721" s="13"/>
      <c r="M721" s="18"/>
      <c r="N721" s="18"/>
      <c r="O721" s="18"/>
      <c r="P721" s="18"/>
      <c r="Q721" s="18"/>
      <c r="R721" s="18"/>
      <c r="S721" s="18"/>
      <c r="T721" s="18"/>
    </row>
    <row r="722" spans="1:20" s="5" customFormat="1" ht="16" x14ac:dyDescent="0.2">
      <c r="A722" s="17"/>
      <c r="B722" s="16"/>
      <c r="C722" s="7"/>
      <c r="D722" s="8"/>
      <c r="E722" s="9"/>
      <c r="F722" s="15"/>
      <c r="H722" s="18"/>
      <c r="I722" s="6"/>
      <c r="J722" s="12"/>
      <c r="K722" s="13"/>
      <c r="M722" s="18"/>
      <c r="N722" s="18"/>
      <c r="O722" s="18"/>
      <c r="P722" s="18"/>
      <c r="Q722" s="18"/>
      <c r="R722" s="18"/>
      <c r="S722" s="18"/>
      <c r="T722" s="18"/>
    </row>
    <row r="723" spans="1:20" s="5" customFormat="1" ht="16" x14ac:dyDescent="0.2">
      <c r="A723" s="17"/>
      <c r="B723" s="16"/>
      <c r="C723" s="7"/>
      <c r="D723" s="8"/>
      <c r="E723" s="9"/>
      <c r="F723" s="15"/>
      <c r="H723" s="18"/>
      <c r="I723" s="6"/>
      <c r="J723" s="12"/>
      <c r="K723" s="13"/>
      <c r="M723" s="18"/>
      <c r="N723" s="18"/>
      <c r="O723" s="18"/>
      <c r="P723" s="18"/>
      <c r="Q723" s="18"/>
      <c r="R723" s="18"/>
      <c r="S723" s="18"/>
      <c r="T723" s="18"/>
    </row>
    <row r="724" spans="1:20" s="5" customFormat="1" ht="16" x14ac:dyDescent="0.2">
      <c r="A724" s="17"/>
      <c r="B724" s="16"/>
      <c r="C724" s="7"/>
      <c r="D724" s="8"/>
      <c r="E724" s="9"/>
      <c r="F724" s="15"/>
      <c r="H724" s="18"/>
      <c r="I724" s="6"/>
      <c r="J724" s="12"/>
      <c r="K724" s="13"/>
      <c r="M724" s="18"/>
      <c r="N724" s="18"/>
      <c r="O724" s="18"/>
      <c r="P724" s="18"/>
      <c r="Q724" s="18"/>
      <c r="R724" s="18"/>
      <c r="S724" s="18"/>
      <c r="T724" s="18"/>
    </row>
  </sheetData>
  <conditionalFormatting sqref="B3">
    <cfRule type="duplicateValues" dxfId="386" priority="387"/>
  </conditionalFormatting>
  <conditionalFormatting sqref="B4">
    <cfRule type="duplicateValues" dxfId="385" priority="386"/>
  </conditionalFormatting>
  <conditionalFormatting sqref="B5:B6">
    <cfRule type="duplicateValues" dxfId="384" priority="385"/>
  </conditionalFormatting>
  <conditionalFormatting sqref="B7:B9">
    <cfRule type="duplicateValues" dxfId="383" priority="384"/>
  </conditionalFormatting>
  <conditionalFormatting sqref="B10:B11">
    <cfRule type="duplicateValues" dxfId="382" priority="383"/>
  </conditionalFormatting>
  <conditionalFormatting sqref="B12:B13">
    <cfRule type="duplicateValues" dxfId="381" priority="382"/>
  </conditionalFormatting>
  <conditionalFormatting sqref="B14:B16">
    <cfRule type="duplicateValues" dxfId="380" priority="381"/>
  </conditionalFormatting>
  <conditionalFormatting sqref="B17">
    <cfRule type="duplicateValues" dxfId="379" priority="380"/>
  </conditionalFormatting>
  <conditionalFormatting sqref="B18">
    <cfRule type="duplicateValues" dxfId="378" priority="379"/>
  </conditionalFormatting>
  <conditionalFormatting sqref="B19">
    <cfRule type="duplicateValues" dxfId="377" priority="378"/>
  </conditionalFormatting>
  <conditionalFormatting sqref="B20:B21">
    <cfRule type="duplicateValues" dxfId="376" priority="377"/>
  </conditionalFormatting>
  <conditionalFormatting sqref="B22:B24">
    <cfRule type="duplicateValues" dxfId="375" priority="376"/>
  </conditionalFormatting>
  <conditionalFormatting sqref="B25:B26">
    <cfRule type="duplicateValues" dxfId="374" priority="375"/>
  </conditionalFormatting>
  <conditionalFormatting sqref="B27:B28">
    <cfRule type="duplicateValues" dxfId="373" priority="374"/>
  </conditionalFormatting>
  <conditionalFormatting sqref="B29:B31">
    <cfRule type="duplicateValues" dxfId="372" priority="373"/>
  </conditionalFormatting>
  <conditionalFormatting sqref="B32">
    <cfRule type="duplicateValues" dxfId="371" priority="372"/>
  </conditionalFormatting>
  <conditionalFormatting sqref="B33">
    <cfRule type="duplicateValues" dxfId="370" priority="371"/>
  </conditionalFormatting>
  <conditionalFormatting sqref="B34">
    <cfRule type="duplicateValues" dxfId="369" priority="370"/>
  </conditionalFormatting>
  <conditionalFormatting sqref="B35:B36">
    <cfRule type="duplicateValues" dxfId="368" priority="369"/>
  </conditionalFormatting>
  <conditionalFormatting sqref="B37:B39">
    <cfRule type="duplicateValues" dxfId="367" priority="368"/>
  </conditionalFormatting>
  <conditionalFormatting sqref="B40:B41">
    <cfRule type="duplicateValues" dxfId="366" priority="367"/>
  </conditionalFormatting>
  <conditionalFormatting sqref="B42:B43">
    <cfRule type="duplicateValues" dxfId="365" priority="366"/>
  </conditionalFormatting>
  <conditionalFormatting sqref="B44:B46">
    <cfRule type="duplicateValues" dxfId="364" priority="365"/>
  </conditionalFormatting>
  <conditionalFormatting sqref="B47">
    <cfRule type="duplicateValues" dxfId="363" priority="364"/>
  </conditionalFormatting>
  <conditionalFormatting sqref="B48">
    <cfRule type="duplicateValues" dxfId="362" priority="363"/>
  </conditionalFormatting>
  <conditionalFormatting sqref="B49">
    <cfRule type="duplicateValues" dxfId="361" priority="362"/>
  </conditionalFormatting>
  <conditionalFormatting sqref="B50:B51">
    <cfRule type="duplicateValues" dxfId="360" priority="361"/>
  </conditionalFormatting>
  <conditionalFormatting sqref="B52:B54">
    <cfRule type="duplicateValues" dxfId="359" priority="360"/>
  </conditionalFormatting>
  <conditionalFormatting sqref="B55:B56">
    <cfRule type="duplicateValues" dxfId="358" priority="359"/>
  </conditionalFormatting>
  <conditionalFormatting sqref="B57:B58">
    <cfRule type="duplicateValues" dxfId="357" priority="358"/>
  </conditionalFormatting>
  <conditionalFormatting sqref="B59:B61">
    <cfRule type="duplicateValues" dxfId="356" priority="357"/>
  </conditionalFormatting>
  <conditionalFormatting sqref="B62">
    <cfRule type="duplicateValues" dxfId="355" priority="356"/>
  </conditionalFormatting>
  <conditionalFormatting sqref="B63">
    <cfRule type="duplicateValues" dxfId="354" priority="355"/>
  </conditionalFormatting>
  <conditionalFormatting sqref="B64">
    <cfRule type="duplicateValues" dxfId="353" priority="354"/>
  </conditionalFormatting>
  <conditionalFormatting sqref="B65:B66">
    <cfRule type="duplicateValues" dxfId="352" priority="353"/>
  </conditionalFormatting>
  <conditionalFormatting sqref="B67:B69">
    <cfRule type="duplicateValues" dxfId="351" priority="352"/>
  </conditionalFormatting>
  <conditionalFormatting sqref="B70:B71">
    <cfRule type="duplicateValues" dxfId="350" priority="351"/>
  </conditionalFormatting>
  <conditionalFormatting sqref="B72:B73">
    <cfRule type="duplicateValues" dxfId="349" priority="350"/>
  </conditionalFormatting>
  <conditionalFormatting sqref="B74:B76">
    <cfRule type="duplicateValues" dxfId="348" priority="349"/>
  </conditionalFormatting>
  <conditionalFormatting sqref="B77">
    <cfRule type="duplicateValues" dxfId="347" priority="348"/>
  </conditionalFormatting>
  <conditionalFormatting sqref="B78">
    <cfRule type="duplicateValues" dxfId="346" priority="347"/>
  </conditionalFormatting>
  <conditionalFormatting sqref="B79">
    <cfRule type="duplicateValues" dxfId="345" priority="346"/>
  </conditionalFormatting>
  <conditionalFormatting sqref="B80:B81">
    <cfRule type="duplicateValues" dxfId="344" priority="345"/>
  </conditionalFormatting>
  <conditionalFormatting sqref="B82:B84">
    <cfRule type="duplicateValues" dxfId="343" priority="344"/>
  </conditionalFormatting>
  <conditionalFormatting sqref="B85:B86">
    <cfRule type="duplicateValues" dxfId="342" priority="343"/>
  </conditionalFormatting>
  <conditionalFormatting sqref="B87:B88">
    <cfRule type="duplicateValues" dxfId="341" priority="342"/>
  </conditionalFormatting>
  <conditionalFormatting sqref="B89:B91">
    <cfRule type="duplicateValues" dxfId="340" priority="341"/>
  </conditionalFormatting>
  <conditionalFormatting sqref="B92">
    <cfRule type="duplicateValues" dxfId="339" priority="340"/>
  </conditionalFormatting>
  <conditionalFormatting sqref="B93">
    <cfRule type="duplicateValues" dxfId="338" priority="339"/>
  </conditionalFormatting>
  <conditionalFormatting sqref="B94">
    <cfRule type="duplicateValues" dxfId="337" priority="338"/>
  </conditionalFormatting>
  <conditionalFormatting sqref="B95:B96">
    <cfRule type="duplicateValues" dxfId="336" priority="337"/>
  </conditionalFormatting>
  <conditionalFormatting sqref="B97:B99">
    <cfRule type="duplicateValues" dxfId="335" priority="336"/>
  </conditionalFormatting>
  <conditionalFormatting sqref="B100:B101">
    <cfRule type="duplicateValues" dxfId="334" priority="335"/>
  </conditionalFormatting>
  <conditionalFormatting sqref="B102:B103">
    <cfRule type="duplicateValues" dxfId="333" priority="334"/>
  </conditionalFormatting>
  <conditionalFormatting sqref="B104:B106">
    <cfRule type="duplicateValues" dxfId="332" priority="333"/>
  </conditionalFormatting>
  <conditionalFormatting sqref="B107">
    <cfRule type="duplicateValues" dxfId="331" priority="332"/>
  </conditionalFormatting>
  <conditionalFormatting sqref="B108">
    <cfRule type="duplicateValues" dxfId="330" priority="331"/>
  </conditionalFormatting>
  <conditionalFormatting sqref="B109">
    <cfRule type="duplicateValues" dxfId="329" priority="330"/>
  </conditionalFormatting>
  <conditionalFormatting sqref="B110:B111">
    <cfRule type="duplicateValues" dxfId="328" priority="329"/>
  </conditionalFormatting>
  <conditionalFormatting sqref="B112:B114">
    <cfRule type="duplicateValues" dxfId="327" priority="328"/>
  </conditionalFormatting>
  <conditionalFormatting sqref="B115:B116">
    <cfRule type="duplicateValues" dxfId="326" priority="327"/>
  </conditionalFormatting>
  <conditionalFormatting sqref="B117:B118">
    <cfRule type="duplicateValues" dxfId="325" priority="326"/>
  </conditionalFormatting>
  <conditionalFormatting sqref="B119:B121">
    <cfRule type="duplicateValues" dxfId="324" priority="325"/>
  </conditionalFormatting>
  <conditionalFormatting sqref="B122">
    <cfRule type="duplicateValues" dxfId="323" priority="324"/>
  </conditionalFormatting>
  <conditionalFormatting sqref="B123">
    <cfRule type="duplicateValues" dxfId="322" priority="323"/>
  </conditionalFormatting>
  <conditionalFormatting sqref="B124">
    <cfRule type="duplicateValues" dxfId="321" priority="322"/>
  </conditionalFormatting>
  <conditionalFormatting sqref="B125:B126">
    <cfRule type="duplicateValues" dxfId="320" priority="321"/>
  </conditionalFormatting>
  <conditionalFormatting sqref="B127:B129">
    <cfRule type="duplicateValues" dxfId="319" priority="320"/>
  </conditionalFormatting>
  <conditionalFormatting sqref="B130:B131">
    <cfRule type="duplicateValues" dxfId="318" priority="319"/>
  </conditionalFormatting>
  <conditionalFormatting sqref="B132:B133">
    <cfRule type="duplicateValues" dxfId="317" priority="318"/>
  </conditionalFormatting>
  <conditionalFormatting sqref="B134:B136">
    <cfRule type="duplicateValues" dxfId="316" priority="317"/>
  </conditionalFormatting>
  <conditionalFormatting sqref="B137">
    <cfRule type="duplicateValues" dxfId="315" priority="316"/>
  </conditionalFormatting>
  <conditionalFormatting sqref="B138">
    <cfRule type="duplicateValues" dxfId="314" priority="315"/>
  </conditionalFormatting>
  <conditionalFormatting sqref="B139">
    <cfRule type="duplicateValues" dxfId="313" priority="314"/>
  </conditionalFormatting>
  <conditionalFormatting sqref="B140:B141">
    <cfRule type="duplicateValues" dxfId="312" priority="313"/>
  </conditionalFormatting>
  <conditionalFormatting sqref="B142:B144">
    <cfRule type="duplicateValues" dxfId="311" priority="312"/>
  </conditionalFormatting>
  <conditionalFormatting sqref="B145:B146">
    <cfRule type="duplicateValues" dxfId="310" priority="311"/>
  </conditionalFormatting>
  <conditionalFormatting sqref="B147:B148">
    <cfRule type="duplicateValues" dxfId="309" priority="310"/>
  </conditionalFormatting>
  <conditionalFormatting sqref="B149:B151">
    <cfRule type="duplicateValues" dxfId="308" priority="309"/>
  </conditionalFormatting>
  <conditionalFormatting sqref="B152">
    <cfRule type="duplicateValues" dxfId="307" priority="308"/>
  </conditionalFormatting>
  <conditionalFormatting sqref="B153">
    <cfRule type="duplicateValues" dxfId="306" priority="307"/>
  </conditionalFormatting>
  <conditionalFormatting sqref="B154">
    <cfRule type="duplicateValues" dxfId="305" priority="306"/>
  </conditionalFormatting>
  <conditionalFormatting sqref="B155:B156">
    <cfRule type="duplicateValues" dxfId="304" priority="305"/>
  </conditionalFormatting>
  <conditionalFormatting sqref="B157:B159">
    <cfRule type="duplicateValues" dxfId="303" priority="304"/>
  </conditionalFormatting>
  <conditionalFormatting sqref="B160:B161">
    <cfRule type="duplicateValues" dxfId="302" priority="303"/>
  </conditionalFormatting>
  <conditionalFormatting sqref="B162:B163">
    <cfRule type="duplicateValues" dxfId="301" priority="302"/>
  </conditionalFormatting>
  <conditionalFormatting sqref="B164:B166">
    <cfRule type="duplicateValues" dxfId="300" priority="301"/>
  </conditionalFormatting>
  <conditionalFormatting sqref="B167">
    <cfRule type="duplicateValues" dxfId="299" priority="300"/>
  </conditionalFormatting>
  <conditionalFormatting sqref="B168">
    <cfRule type="duplicateValues" dxfId="298" priority="299"/>
  </conditionalFormatting>
  <conditionalFormatting sqref="B169">
    <cfRule type="duplicateValues" dxfId="297" priority="298"/>
  </conditionalFormatting>
  <conditionalFormatting sqref="B170:B171">
    <cfRule type="duplicateValues" dxfId="296" priority="297"/>
  </conditionalFormatting>
  <conditionalFormatting sqref="B172:B174">
    <cfRule type="duplicateValues" dxfId="295" priority="296"/>
  </conditionalFormatting>
  <conditionalFormatting sqref="B175:B176">
    <cfRule type="duplicateValues" dxfId="294" priority="295"/>
  </conditionalFormatting>
  <conditionalFormatting sqref="B177:B178">
    <cfRule type="duplicateValues" dxfId="293" priority="294"/>
  </conditionalFormatting>
  <conditionalFormatting sqref="B179:B181">
    <cfRule type="duplicateValues" dxfId="292" priority="293"/>
  </conditionalFormatting>
  <conditionalFormatting sqref="B182">
    <cfRule type="duplicateValues" dxfId="291" priority="292"/>
  </conditionalFormatting>
  <conditionalFormatting sqref="B183">
    <cfRule type="duplicateValues" dxfId="290" priority="291"/>
  </conditionalFormatting>
  <conditionalFormatting sqref="B184">
    <cfRule type="duplicateValues" dxfId="289" priority="290"/>
  </conditionalFormatting>
  <conditionalFormatting sqref="B185:B186">
    <cfRule type="duplicateValues" dxfId="288" priority="289"/>
  </conditionalFormatting>
  <conditionalFormatting sqref="B187:B189">
    <cfRule type="duplicateValues" dxfId="287" priority="288"/>
  </conditionalFormatting>
  <conditionalFormatting sqref="B190:B191">
    <cfRule type="duplicateValues" dxfId="286" priority="287"/>
  </conditionalFormatting>
  <conditionalFormatting sqref="B192:B193">
    <cfRule type="duplicateValues" dxfId="285" priority="286"/>
  </conditionalFormatting>
  <conditionalFormatting sqref="B194:B196">
    <cfRule type="duplicateValues" dxfId="284" priority="285"/>
  </conditionalFormatting>
  <conditionalFormatting sqref="B197">
    <cfRule type="duplicateValues" dxfId="283" priority="284"/>
  </conditionalFormatting>
  <conditionalFormatting sqref="B198">
    <cfRule type="duplicateValues" dxfId="282" priority="283"/>
  </conditionalFormatting>
  <conditionalFormatting sqref="B199">
    <cfRule type="duplicateValues" dxfId="281" priority="282"/>
  </conditionalFormatting>
  <conditionalFormatting sqref="B200:B201">
    <cfRule type="duplicateValues" dxfId="280" priority="281"/>
  </conditionalFormatting>
  <conditionalFormatting sqref="B202:B204">
    <cfRule type="duplicateValues" dxfId="279" priority="280"/>
  </conditionalFormatting>
  <conditionalFormatting sqref="B205:B206">
    <cfRule type="duplicateValues" dxfId="278" priority="279"/>
  </conditionalFormatting>
  <conditionalFormatting sqref="B207:B208">
    <cfRule type="duplicateValues" dxfId="277" priority="278"/>
  </conditionalFormatting>
  <conditionalFormatting sqref="B209:B211">
    <cfRule type="duplicateValues" dxfId="276" priority="277"/>
  </conditionalFormatting>
  <conditionalFormatting sqref="B212">
    <cfRule type="duplicateValues" dxfId="275" priority="276"/>
  </conditionalFormatting>
  <conditionalFormatting sqref="B213">
    <cfRule type="duplicateValues" dxfId="274" priority="275"/>
  </conditionalFormatting>
  <conditionalFormatting sqref="B214">
    <cfRule type="duplicateValues" dxfId="273" priority="274"/>
  </conditionalFormatting>
  <conditionalFormatting sqref="B215:B216">
    <cfRule type="duplicateValues" dxfId="272" priority="273"/>
  </conditionalFormatting>
  <conditionalFormatting sqref="B217:B219">
    <cfRule type="duplicateValues" dxfId="271" priority="272"/>
  </conditionalFormatting>
  <conditionalFormatting sqref="B220:B221">
    <cfRule type="duplicateValues" dxfId="270" priority="271"/>
  </conditionalFormatting>
  <conditionalFormatting sqref="B222:B223">
    <cfRule type="duplicateValues" dxfId="269" priority="270"/>
  </conditionalFormatting>
  <conditionalFormatting sqref="B224:B226">
    <cfRule type="duplicateValues" dxfId="268" priority="269"/>
  </conditionalFormatting>
  <conditionalFormatting sqref="B227">
    <cfRule type="duplicateValues" dxfId="267" priority="268"/>
  </conditionalFormatting>
  <conditionalFormatting sqref="B228">
    <cfRule type="duplicateValues" dxfId="266" priority="267"/>
  </conditionalFormatting>
  <conditionalFormatting sqref="B229">
    <cfRule type="duplicateValues" dxfId="265" priority="266"/>
  </conditionalFormatting>
  <conditionalFormatting sqref="B230:B231">
    <cfRule type="duplicateValues" dxfId="264" priority="265"/>
  </conditionalFormatting>
  <conditionalFormatting sqref="B232:B234">
    <cfRule type="duplicateValues" dxfId="263" priority="264"/>
  </conditionalFormatting>
  <conditionalFormatting sqref="B235:B236">
    <cfRule type="duplicateValues" dxfId="262" priority="263"/>
  </conditionalFormatting>
  <conditionalFormatting sqref="B237:B238">
    <cfRule type="duplicateValues" dxfId="261" priority="262"/>
  </conditionalFormatting>
  <conditionalFormatting sqref="B239:B241">
    <cfRule type="duplicateValues" dxfId="260" priority="261"/>
  </conditionalFormatting>
  <conditionalFormatting sqref="B242">
    <cfRule type="duplicateValues" dxfId="259" priority="260"/>
  </conditionalFormatting>
  <conditionalFormatting sqref="B243">
    <cfRule type="duplicateValues" dxfId="258" priority="259"/>
  </conditionalFormatting>
  <conditionalFormatting sqref="B244">
    <cfRule type="duplicateValues" dxfId="257" priority="258"/>
  </conditionalFormatting>
  <conditionalFormatting sqref="B245:B246">
    <cfRule type="duplicateValues" dxfId="256" priority="257"/>
  </conditionalFormatting>
  <conditionalFormatting sqref="B247:B249">
    <cfRule type="duplicateValues" dxfId="255" priority="256"/>
  </conditionalFormatting>
  <conditionalFormatting sqref="B250:B251">
    <cfRule type="duplicateValues" dxfId="254" priority="255"/>
  </conditionalFormatting>
  <conditionalFormatting sqref="B252:B253">
    <cfRule type="duplicateValues" dxfId="253" priority="254"/>
  </conditionalFormatting>
  <conditionalFormatting sqref="B254:B256">
    <cfRule type="duplicateValues" dxfId="252" priority="253"/>
  </conditionalFormatting>
  <conditionalFormatting sqref="B257">
    <cfRule type="duplicateValues" dxfId="251" priority="252"/>
  </conditionalFormatting>
  <conditionalFormatting sqref="B258">
    <cfRule type="duplicateValues" dxfId="250" priority="251"/>
  </conditionalFormatting>
  <conditionalFormatting sqref="B259">
    <cfRule type="duplicateValues" dxfId="249" priority="250"/>
  </conditionalFormatting>
  <conditionalFormatting sqref="B260:B261">
    <cfRule type="duplicateValues" dxfId="248" priority="249"/>
  </conditionalFormatting>
  <conditionalFormatting sqref="B262:B264">
    <cfRule type="duplicateValues" dxfId="247" priority="248"/>
  </conditionalFormatting>
  <conditionalFormatting sqref="B265:B266">
    <cfRule type="duplicateValues" dxfId="246" priority="247"/>
  </conditionalFormatting>
  <conditionalFormatting sqref="B267:B268">
    <cfRule type="duplicateValues" dxfId="245" priority="246"/>
  </conditionalFormatting>
  <conditionalFormatting sqref="B269:B271">
    <cfRule type="duplicateValues" dxfId="244" priority="245"/>
  </conditionalFormatting>
  <conditionalFormatting sqref="B272">
    <cfRule type="duplicateValues" dxfId="243" priority="244"/>
  </conditionalFormatting>
  <conditionalFormatting sqref="B273">
    <cfRule type="duplicateValues" dxfId="242" priority="243"/>
  </conditionalFormatting>
  <conditionalFormatting sqref="B274">
    <cfRule type="duplicateValues" dxfId="241" priority="242"/>
  </conditionalFormatting>
  <conditionalFormatting sqref="B275:B276">
    <cfRule type="duplicateValues" dxfId="240" priority="241"/>
  </conditionalFormatting>
  <conditionalFormatting sqref="B277:B279">
    <cfRule type="duplicateValues" dxfId="239" priority="240"/>
  </conditionalFormatting>
  <conditionalFormatting sqref="B280:B281">
    <cfRule type="duplicateValues" dxfId="238" priority="239"/>
  </conditionalFormatting>
  <conditionalFormatting sqref="B282:B283">
    <cfRule type="duplicateValues" dxfId="237" priority="238"/>
  </conditionalFormatting>
  <conditionalFormatting sqref="B284:B286">
    <cfRule type="duplicateValues" dxfId="236" priority="237"/>
  </conditionalFormatting>
  <conditionalFormatting sqref="B287">
    <cfRule type="duplicateValues" dxfId="235" priority="236"/>
  </conditionalFormatting>
  <conditionalFormatting sqref="B288">
    <cfRule type="duplicateValues" dxfId="234" priority="235"/>
  </conditionalFormatting>
  <conditionalFormatting sqref="B289">
    <cfRule type="duplicateValues" dxfId="233" priority="234"/>
  </conditionalFormatting>
  <conditionalFormatting sqref="B290:B291">
    <cfRule type="duplicateValues" dxfId="232" priority="233"/>
  </conditionalFormatting>
  <conditionalFormatting sqref="B292:B294">
    <cfRule type="duplicateValues" dxfId="231" priority="232"/>
  </conditionalFormatting>
  <conditionalFormatting sqref="B295:B296">
    <cfRule type="duplicateValues" dxfId="230" priority="231"/>
  </conditionalFormatting>
  <conditionalFormatting sqref="B297:B298">
    <cfRule type="duplicateValues" dxfId="229" priority="230"/>
  </conditionalFormatting>
  <conditionalFormatting sqref="B299:B301">
    <cfRule type="duplicateValues" dxfId="228" priority="229"/>
  </conditionalFormatting>
  <conditionalFormatting sqref="B302">
    <cfRule type="duplicateValues" dxfId="227" priority="228"/>
  </conditionalFormatting>
  <conditionalFormatting sqref="B303">
    <cfRule type="duplicateValues" dxfId="226" priority="227"/>
  </conditionalFormatting>
  <conditionalFormatting sqref="B304">
    <cfRule type="duplicateValues" dxfId="225" priority="226"/>
  </conditionalFormatting>
  <conditionalFormatting sqref="B305:B306">
    <cfRule type="duplicateValues" dxfId="224" priority="225"/>
  </conditionalFormatting>
  <conditionalFormatting sqref="B307:B309">
    <cfRule type="duplicateValues" dxfId="223" priority="224"/>
  </conditionalFormatting>
  <conditionalFormatting sqref="B310:B311">
    <cfRule type="duplicateValues" dxfId="222" priority="223"/>
  </conditionalFormatting>
  <conditionalFormatting sqref="B312:B313">
    <cfRule type="duplicateValues" dxfId="221" priority="222"/>
  </conditionalFormatting>
  <conditionalFormatting sqref="B314:B316">
    <cfRule type="duplicateValues" dxfId="220" priority="221"/>
  </conditionalFormatting>
  <conditionalFormatting sqref="B317">
    <cfRule type="duplicateValues" dxfId="219" priority="220"/>
  </conditionalFormatting>
  <conditionalFormatting sqref="B318">
    <cfRule type="duplicateValues" dxfId="218" priority="219"/>
  </conditionalFormatting>
  <conditionalFormatting sqref="B319">
    <cfRule type="duplicateValues" dxfId="217" priority="218"/>
  </conditionalFormatting>
  <conditionalFormatting sqref="B320:B321">
    <cfRule type="duplicateValues" dxfId="216" priority="217"/>
  </conditionalFormatting>
  <conditionalFormatting sqref="B322:B324">
    <cfRule type="duplicateValues" dxfId="215" priority="216"/>
  </conditionalFormatting>
  <conditionalFormatting sqref="B325:B326">
    <cfRule type="duplicateValues" dxfId="214" priority="215"/>
  </conditionalFormatting>
  <conditionalFormatting sqref="B327:B328">
    <cfRule type="duplicateValues" dxfId="213" priority="214"/>
  </conditionalFormatting>
  <conditionalFormatting sqref="B329:B331">
    <cfRule type="duplicateValues" dxfId="212" priority="213"/>
  </conditionalFormatting>
  <conditionalFormatting sqref="B332">
    <cfRule type="duplicateValues" dxfId="211" priority="212"/>
  </conditionalFormatting>
  <conditionalFormatting sqref="B333">
    <cfRule type="duplicateValues" dxfId="210" priority="211"/>
  </conditionalFormatting>
  <conditionalFormatting sqref="B334">
    <cfRule type="duplicateValues" dxfId="209" priority="210"/>
  </conditionalFormatting>
  <conditionalFormatting sqref="B335:B336">
    <cfRule type="duplicateValues" dxfId="208" priority="209"/>
  </conditionalFormatting>
  <conditionalFormatting sqref="B337:B339">
    <cfRule type="duplicateValues" dxfId="207" priority="208"/>
  </conditionalFormatting>
  <conditionalFormatting sqref="B340:B341">
    <cfRule type="duplicateValues" dxfId="206" priority="207"/>
  </conditionalFormatting>
  <conditionalFormatting sqref="B342:B343">
    <cfRule type="duplicateValues" dxfId="205" priority="206"/>
  </conditionalFormatting>
  <conditionalFormatting sqref="B344:B346">
    <cfRule type="duplicateValues" dxfId="204" priority="205"/>
  </conditionalFormatting>
  <conditionalFormatting sqref="B347">
    <cfRule type="duplicateValues" dxfId="203" priority="204"/>
  </conditionalFormatting>
  <conditionalFormatting sqref="B348">
    <cfRule type="duplicateValues" dxfId="202" priority="203"/>
  </conditionalFormatting>
  <conditionalFormatting sqref="B349">
    <cfRule type="duplicateValues" dxfId="201" priority="202"/>
  </conditionalFormatting>
  <conditionalFormatting sqref="B350:B351">
    <cfRule type="duplicateValues" dxfId="200" priority="201"/>
  </conditionalFormatting>
  <conditionalFormatting sqref="B352:B354">
    <cfRule type="duplicateValues" dxfId="199" priority="200"/>
  </conditionalFormatting>
  <conditionalFormatting sqref="B355:B356">
    <cfRule type="duplicateValues" dxfId="198" priority="199"/>
  </conditionalFormatting>
  <conditionalFormatting sqref="B357:B358">
    <cfRule type="duplicateValues" dxfId="197" priority="198"/>
  </conditionalFormatting>
  <conditionalFormatting sqref="B359:B361">
    <cfRule type="duplicateValues" dxfId="196" priority="197"/>
  </conditionalFormatting>
  <conditionalFormatting sqref="B362">
    <cfRule type="duplicateValues" dxfId="195" priority="196"/>
  </conditionalFormatting>
  <conditionalFormatting sqref="B363">
    <cfRule type="duplicateValues" dxfId="194" priority="195"/>
  </conditionalFormatting>
  <conditionalFormatting sqref="B364">
    <cfRule type="duplicateValues" dxfId="193" priority="194"/>
  </conditionalFormatting>
  <conditionalFormatting sqref="B365:B366">
    <cfRule type="duplicateValues" dxfId="192" priority="193"/>
  </conditionalFormatting>
  <conditionalFormatting sqref="B367:B369">
    <cfRule type="duplicateValues" dxfId="191" priority="192"/>
  </conditionalFormatting>
  <conditionalFormatting sqref="B370:B371">
    <cfRule type="duplicateValues" dxfId="190" priority="191"/>
  </conditionalFormatting>
  <conditionalFormatting sqref="B372:B373">
    <cfRule type="duplicateValues" dxfId="189" priority="190"/>
  </conditionalFormatting>
  <conditionalFormatting sqref="B374:B376">
    <cfRule type="duplicateValues" dxfId="188" priority="189"/>
  </conditionalFormatting>
  <conditionalFormatting sqref="B377">
    <cfRule type="duplicateValues" dxfId="187" priority="188"/>
  </conditionalFormatting>
  <conditionalFormatting sqref="B378">
    <cfRule type="duplicateValues" dxfId="186" priority="187"/>
  </conditionalFormatting>
  <conditionalFormatting sqref="B379">
    <cfRule type="duplicateValues" dxfId="185" priority="186"/>
  </conditionalFormatting>
  <conditionalFormatting sqref="B380:B381">
    <cfRule type="duplicateValues" dxfId="184" priority="185"/>
  </conditionalFormatting>
  <conditionalFormatting sqref="B382:B384">
    <cfRule type="duplicateValues" dxfId="183" priority="184"/>
  </conditionalFormatting>
  <conditionalFormatting sqref="B385:B386">
    <cfRule type="duplicateValues" dxfId="182" priority="183"/>
  </conditionalFormatting>
  <conditionalFormatting sqref="B387:B388">
    <cfRule type="duplicateValues" dxfId="181" priority="182"/>
  </conditionalFormatting>
  <conditionalFormatting sqref="B389:B391">
    <cfRule type="duplicateValues" dxfId="180" priority="181"/>
  </conditionalFormatting>
  <conditionalFormatting sqref="B392">
    <cfRule type="duplicateValues" dxfId="179" priority="180"/>
  </conditionalFormatting>
  <conditionalFormatting sqref="B393">
    <cfRule type="duplicateValues" dxfId="178" priority="179"/>
  </conditionalFormatting>
  <conditionalFormatting sqref="B394">
    <cfRule type="duplicateValues" dxfId="177" priority="178"/>
  </conditionalFormatting>
  <conditionalFormatting sqref="B395:B396">
    <cfRule type="duplicateValues" dxfId="176" priority="177"/>
  </conditionalFormatting>
  <conditionalFormatting sqref="B397:B399">
    <cfRule type="duplicateValues" dxfId="175" priority="176"/>
  </conditionalFormatting>
  <conditionalFormatting sqref="B400:B401">
    <cfRule type="duplicateValues" dxfId="174" priority="175"/>
  </conditionalFormatting>
  <conditionalFormatting sqref="B402:B403">
    <cfRule type="duplicateValues" dxfId="173" priority="174"/>
  </conditionalFormatting>
  <conditionalFormatting sqref="B404:B406">
    <cfRule type="duplicateValues" dxfId="172" priority="173"/>
  </conditionalFormatting>
  <conditionalFormatting sqref="B407">
    <cfRule type="duplicateValues" dxfId="171" priority="172"/>
  </conditionalFormatting>
  <conditionalFormatting sqref="B408">
    <cfRule type="duplicateValues" dxfId="170" priority="171"/>
  </conditionalFormatting>
  <conditionalFormatting sqref="B409">
    <cfRule type="duplicateValues" dxfId="169" priority="170"/>
  </conditionalFormatting>
  <conditionalFormatting sqref="B410:B411">
    <cfRule type="duplicateValues" dxfId="168" priority="169"/>
  </conditionalFormatting>
  <conditionalFormatting sqref="B412:B414">
    <cfRule type="duplicateValues" dxfId="167" priority="168"/>
  </conditionalFormatting>
  <conditionalFormatting sqref="B415:B416">
    <cfRule type="duplicateValues" dxfId="166" priority="167"/>
  </conditionalFormatting>
  <conditionalFormatting sqref="B417:B418">
    <cfRule type="duplicateValues" dxfId="165" priority="166"/>
  </conditionalFormatting>
  <conditionalFormatting sqref="B419:B421">
    <cfRule type="duplicateValues" dxfId="164" priority="165"/>
  </conditionalFormatting>
  <conditionalFormatting sqref="B422">
    <cfRule type="duplicateValues" dxfId="163" priority="164"/>
  </conditionalFormatting>
  <conditionalFormatting sqref="B423">
    <cfRule type="duplicateValues" dxfId="162" priority="163"/>
  </conditionalFormatting>
  <conditionalFormatting sqref="B424">
    <cfRule type="duplicateValues" dxfId="161" priority="162"/>
  </conditionalFormatting>
  <conditionalFormatting sqref="B425:B426">
    <cfRule type="duplicateValues" dxfId="160" priority="161"/>
  </conditionalFormatting>
  <conditionalFormatting sqref="B427:B429">
    <cfRule type="duplicateValues" dxfId="159" priority="160"/>
  </conditionalFormatting>
  <conditionalFormatting sqref="B430:B431">
    <cfRule type="duplicateValues" dxfId="158" priority="159"/>
  </conditionalFormatting>
  <conditionalFormatting sqref="B432:B433">
    <cfRule type="duplicateValues" dxfId="157" priority="158"/>
  </conditionalFormatting>
  <conditionalFormatting sqref="B434:B436">
    <cfRule type="duplicateValues" dxfId="156" priority="157"/>
  </conditionalFormatting>
  <conditionalFormatting sqref="B437">
    <cfRule type="duplicateValues" dxfId="155" priority="156"/>
  </conditionalFormatting>
  <conditionalFormatting sqref="B438">
    <cfRule type="duplicateValues" dxfId="154" priority="155"/>
  </conditionalFormatting>
  <conditionalFormatting sqref="B439">
    <cfRule type="duplicateValues" dxfId="153" priority="154"/>
  </conditionalFormatting>
  <conditionalFormatting sqref="B440:B441">
    <cfRule type="duplicateValues" dxfId="152" priority="153"/>
  </conditionalFormatting>
  <conditionalFormatting sqref="B442:B444">
    <cfRule type="duplicateValues" dxfId="151" priority="152"/>
  </conditionalFormatting>
  <conditionalFormatting sqref="B445:B446">
    <cfRule type="duplicateValues" dxfId="150" priority="151"/>
  </conditionalFormatting>
  <conditionalFormatting sqref="B447:B448">
    <cfRule type="duplicateValues" dxfId="149" priority="150"/>
  </conditionalFormatting>
  <conditionalFormatting sqref="B449:B451">
    <cfRule type="duplicateValues" dxfId="148" priority="149"/>
  </conditionalFormatting>
  <conditionalFormatting sqref="B452">
    <cfRule type="duplicateValues" dxfId="147" priority="148"/>
  </conditionalFormatting>
  <conditionalFormatting sqref="B453">
    <cfRule type="duplicateValues" dxfId="146" priority="147"/>
  </conditionalFormatting>
  <conditionalFormatting sqref="B454">
    <cfRule type="duplicateValues" dxfId="145" priority="146"/>
  </conditionalFormatting>
  <conditionalFormatting sqref="B455:B456">
    <cfRule type="duplicateValues" dxfId="144" priority="145"/>
  </conditionalFormatting>
  <conditionalFormatting sqref="B457:B459">
    <cfRule type="duplicateValues" dxfId="143" priority="144"/>
  </conditionalFormatting>
  <conditionalFormatting sqref="B460:B461">
    <cfRule type="duplicateValues" dxfId="142" priority="143"/>
  </conditionalFormatting>
  <conditionalFormatting sqref="B462:B463">
    <cfRule type="duplicateValues" dxfId="141" priority="142"/>
  </conditionalFormatting>
  <conditionalFormatting sqref="B464:B466">
    <cfRule type="duplicateValues" dxfId="140" priority="141"/>
  </conditionalFormatting>
  <conditionalFormatting sqref="B467">
    <cfRule type="duplicateValues" dxfId="139" priority="140"/>
  </conditionalFormatting>
  <conditionalFormatting sqref="B468">
    <cfRule type="duplicateValues" dxfId="138" priority="139"/>
  </conditionalFormatting>
  <conditionalFormatting sqref="B469">
    <cfRule type="duplicateValues" dxfId="137" priority="138"/>
  </conditionalFormatting>
  <conditionalFormatting sqref="B470:B471">
    <cfRule type="duplicateValues" dxfId="136" priority="137"/>
  </conditionalFormatting>
  <conditionalFormatting sqref="B472:B474">
    <cfRule type="duplicateValues" dxfId="135" priority="136"/>
  </conditionalFormatting>
  <conditionalFormatting sqref="B475:B476">
    <cfRule type="duplicateValues" dxfId="134" priority="135"/>
  </conditionalFormatting>
  <conditionalFormatting sqref="B477:B478">
    <cfRule type="duplicateValues" dxfId="133" priority="134"/>
  </conditionalFormatting>
  <conditionalFormatting sqref="B479:B481">
    <cfRule type="duplicateValues" dxfId="132" priority="133"/>
  </conditionalFormatting>
  <conditionalFormatting sqref="B482">
    <cfRule type="duplicateValues" dxfId="131" priority="132"/>
  </conditionalFormatting>
  <conditionalFormatting sqref="B483">
    <cfRule type="duplicateValues" dxfId="130" priority="131"/>
  </conditionalFormatting>
  <conditionalFormatting sqref="B484">
    <cfRule type="duplicateValues" dxfId="129" priority="130"/>
  </conditionalFormatting>
  <conditionalFormatting sqref="B485:B486">
    <cfRule type="duplicateValues" dxfId="128" priority="129"/>
  </conditionalFormatting>
  <conditionalFormatting sqref="B487:B489">
    <cfRule type="duplicateValues" dxfId="127" priority="128"/>
  </conditionalFormatting>
  <conditionalFormatting sqref="B490:B491">
    <cfRule type="duplicateValues" dxfId="126" priority="127"/>
  </conditionalFormatting>
  <conditionalFormatting sqref="B492:B493">
    <cfRule type="duplicateValues" dxfId="125" priority="126"/>
  </conditionalFormatting>
  <conditionalFormatting sqref="B494:B496">
    <cfRule type="duplicateValues" dxfId="124" priority="125"/>
  </conditionalFormatting>
  <conditionalFormatting sqref="B497">
    <cfRule type="duplicateValues" dxfId="123" priority="124"/>
  </conditionalFormatting>
  <conditionalFormatting sqref="B498">
    <cfRule type="duplicateValues" dxfId="122" priority="123"/>
  </conditionalFormatting>
  <conditionalFormatting sqref="B499">
    <cfRule type="duplicateValues" dxfId="121" priority="122"/>
  </conditionalFormatting>
  <conditionalFormatting sqref="B500:B501">
    <cfRule type="duplicateValues" dxfId="120" priority="121"/>
  </conditionalFormatting>
  <conditionalFormatting sqref="B502:B504">
    <cfRule type="duplicateValues" dxfId="119" priority="120"/>
  </conditionalFormatting>
  <conditionalFormatting sqref="B505:B506">
    <cfRule type="duplicateValues" dxfId="118" priority="119"/>
  </conditionalFormatting>
  <conditionalFormatting sqref="B507:B508">
    <cfRule type="duplicateValues" dxfId="117" priority="118"/>
  </conditionalFormatting>
  <conditionalFormatting sqref="B509:B511">
    <cfRule type="duplicateValues" dxfId="116" priority="117"/>
  </conditionalFormatting>
  <conditionalFormatting sqref="B512">
    <cfRule type="duplicateValues" dxfId="115" priority="116"/>
  </conditionalFormatting>
  <conditionalFormatting sqref="B513">
    <cfRule type="duplicateValues" dxfId="114" priority="115"/>
  </conditionalFormatting>
  <conditionalFormatting sqref="B514">
    <cfRule type="duplicateValues" dxfId="113" priority="114"/>
  </conditionalFormatting>
  <conditionalFormatting sqref="B515:B516">
    <cfRule type="duplicateValues" dxfId="112" priority="113"/>
  </conditionalFormatting>
  <conditionalFormatting sqref="B517:B519">
    <cfRule type="duplicateValues" dxfId="111" priority="112"/>
  </conditionalFormatting>
  <conditionalFormatting sqref="B520:B521">
    <cfRule type="duplicateValues" dxfId="110" priority="111"/>
  </conditionalFormatting>
  <conditionalFormatting sqref="B522:B523">
    <cfRule type="duplicateValues" dxfId="109" priority="110"/>
  </conditionalFormatting>
  <conditionalFormatting sqref="B524:B526">
    <cfRule type="duplicateValues" dxfId="108" priority="109"/>
  </conditionalFormatting>
  <conditionalFormatting sqref="B527">
    <cfRule type="duplicateValues" dxfId="107" priority="108"/>
  </conditionalFormatting>
  <conditionalFormatting sqref="B528">
    <cfRule type="duplicateValues" dxfId="106" priority="107"/>
  </conditionalFormatting>
  <conditionalFormatting sqref="B529">
    <cfRule type="duplicateValues" dxfId="105" priority="106"/>
  </conditionalFormatting>
  <conditionalFormatting sqref="B530:B531">
    <cfRule type="duplicateValues" dxfId="104" priority="105"/>
  </conditionalFormatting>
  <conditionalFormatting sqref="B532:B534">
    <cfRule type="duplicateValues" dxfId="103" priority="104"/>
  </conditionalFormatting>
  <conditionalFormatting sqref="B535:B536">
    <cfRule type="duplicateValues" dxfId="102" priority="103"/>
  </conditionalFormatting>
  <conditionalFormatting sqref="B537:B538">
    <cfRule type="duplicateValues" dxfId="101" priority="102"/>
  </conditionalFormatting>
  <conditionalFormatting sqref="B539:B541">
    <cfRule type="duplicateValues" dxfId="100" priority="101"/>
  </conditionalFormatting>
  <conditionalFormatting sqref="B542">
    <cfRule type="duplicateValues" dxfId="99" priority="100"/>
  </conditionalFormatting>
  <conditionalFormatting sqref="B543">
    <cfRule type="duplicateValues" dxfId="98" priority="99"/>
  </conditionalFormatting>
  <conditionalFormatting sqref="B544">
    <cfRule type="duplicateValues" dxfId="97" priority="98"/>
  </conditionalFormatting>
  <conditionalFormatting sqref="B545:B546">
    <cfRule type="duplicateValues" dxfId="96" priority="97"/>
  </conditionalFormatting>
  <conditionalFormatting sqref="B547:B549">
    <cfRule type="duplicateValues" dxfId="95" priority="96"/>
  </conditionalFormatting>
  <conditionalFormatting sqref="B550:B551">
    <cfRule type="duplicateValues" dxfId="94" priority="95"/>
  </conditionalFormatting>
  <conditionalFormatting sqref="B552:B553">
    <cfRule type="duplicateValues" dxfId="93" priority="94"/>
  </conditionalFormatting>
  <conditionalFormatting sqref="B554:B556">
    <cfRule type="duplicateValues" dxfId="92" priority="93"/>
  </conditionalFormatting>
  <conditionalFormatting sqref="B557">
    <cfRule type="duplicateValues" dxfId="91" priority="92"/>
  </conditionalFormatting>
  <conditionalFormatting sqref="B558">
    <cfRule type="duplicateValues" dxfId="90" priority="91"/>
  </conditionalFormatting>
  <conditionalFormatting sqref="B559">
    <cfRule type="duplicateValues" dxfId="89" priority="90"/>
  </conditionalFormatting>
  <conditionalFormatting sqref="B560:B561">
    <cfRule type="duplicateValues" dxfId="88" priority="89"/>
  </conditionalFormatting>
  <conditionalFormatting sqref="B562:B564">
    <cfRule type="duplicateValues" dxfId="87" priority="88"/>
  </conditionalFormatting>
  <conditionalFormatting sqref="B565:B566">
    <cfRule type="duplicateValues" dxfId="86" priority="87"/>
  </conditionalFormatting>
  <conditionalFormatting sqref="B567:B568">
    <cfRule type="duplicateValues" dxfId="85" priority="86"/>
  </conditionalFormatting>
  <conditionalFormatting sqref="B569:B571">
    <cfRule type="duplicateValues" dxfId="84" priority="85"/>
  </conditionalFormatting>
  <conditionalFormatting sqref="B572">
    <cfRule type="duplicateValues" dxfId="83" priority="84"/>
  </conditionalFormatting>
  <conditionalFormatting sqref="B573">
    <cfRule type="duplicateValues" dxfId="82" priority="83"/>
  </conditionalFormatting>
  <conditionalFormatting sqref="B574">
    <cfRule type="duplicateValues" dxfId="81" priority="82"/>
  </conditionalFormatting>
  <conditionalFormatting sqref="B575:B576">
    <cfRule type="duplicateValues" dxfId="80" priority="81"/>
  </conditionalFormatting>
  <conditionalFormatting sqref="B577:B579">
    <cfRule type="duplicateValues" dxfId="79" priority="80"/>
  </conditionalFormatting>
  <conditionalFormatting sqref="B580:B581">
    <cfRule type="duplicateValues" dxfId="78" priority="79"/>
  </conditionalFormatting>
  <conditionalFormatting sqref="B582:B583">
    <cfRule type="duplicateValues" dxfId="77" priority="78"/>
  </conditionalFormatting>
  <conditionalFormatting sqref="B584:B586">
    <cfRule type="duplicateValues" dxfId="76" priority="77"/>
  </conditionalFormatting>
  <conditionalFormatting sqref="B587">
    <cfRule type="duplicateValues" dxfId="75" priority="76"/>
  </conditionalFormatting>
  <conditionalFormatting sqref="B588">
    <cfRule type="duplicateValues" dxfId="74" priority="75"/>
  </conditionalFormatting>
  <conditionalFormatting sqref="B589">
    <cfRule type="duplicateValues" dxfId="73" priority="74"/>
  </conditionalFormatting>
  <conditionalFormatting sqref="B590:B591">
    <cfRule type="duplicateValues" dxfId="72" priority="73"/>
  </conditionalFormatting>
  <conditionalFormatting sqref="B592:B594">
    <cfRule type="duplicateValues" dxfId="71" priority="72"/>
  </conditionalFormatting>
  <conditionalFormatting sqref="B595:B596">
    <cfRule type="duplicateValues" dxfId="70" priority="71"/>
  </conditionalFormatting>
  <conditionalFormatting sqref="B597:B598">
    <cfRule type="duplicateValues" dxfId="69" priority="70"/>
  </conditionalFormatting>
  <conditionalFormatting sqref="B599:B601">
    <cfRule type="duplicateValues" dxfId="68" priority="69"/>
  </conditionalFormatting>
  <conditionalFormatting sqref="B602">
    <cfRule type="duplicateValues" dxfId="67" priority="68"/>
  </conditionalFormatting>
  <conditionalFormatting sqref="B603">
    <cfRule type="duplicateValues" dxfId="66" priority="67"/>
  </conditionalFormatting>
  <conditionalFormatting sqref="B604">
    <cfRule type="duplicateValues" dxfId="65" priority="66"/>
  </conditionalFormatting>
  <conditionalFormatting sqref="B605:B606">
    <cfRule type="duplicateValues" dxfId="64" priority="65"/>
  </conditionalFormatting>
  <conditionalFormatting sqref="B607:B609">
    <cfRule type="duplicateValues" dxfId="63" priority="64"/>
  </conditionalFormatting>
  <conditionalFormatting sqref="B610:B611">
    <cfRule type="duplicateValues" dxfId="62" priority="63"/>
  </conditionalFormatting>
  <conditionalFormatting sqref="B612:B613">
    <cfRule type="duplicateValues" dxfId="61" priority="62"/>
  </conditionalFormatting>
  <conditionalFormatting sqref="B614:B616">
    <cfRule type="duplicateValues" dxfId="60" priority="61"/>
  </conditionalFormatting>
  <conditionalFormatting sqref="B617">
    <cfRule type="duplicateValues" dxfId="59" priority="60"/>
  </conditionalFormatting>
  <conditionalFormatting sqref="B618">
    <cfRule type="duplicateValues" dxfId="58" priority="59"/>
  </conditionalFormatting>
  <conditionalFormatting sqref="B619">
    <cfRule type="duplicateValues" dxfId="57" priority="58"/>
  </conditionalFormatting>
  <conditionalFormatting sqref="B620:B621">
    <cfRule type="duplicateValues" dxfId="56" priority="57"/>
  </conditionalFormatting>
  <conditionalFormatting sqref="B622:B624">
    <cfRule type="duplicateValues" dxfId="55" priority="56"/>
  </conditionalFormatting>
  <conditionalFormatting sqref="B625:B626">
    <cfRule type="duplicateValues" dxfId="54" priority="55"/>
  </conditionalFormatting>
  <conditionalFormatting sqref="B627:B628">
    <cfRule type="duplicateValues" dxfId="53" priority="54"/>
  </conditionalFormatting>
  <conditionalFormatting sqref="B629:B631">
    <cfRule type="duplicateValues" dxfId="52" priority="53"/>
  </conditionalFormatting>
  <conditionalFormatting sqref="B632">
    <cfRule type="duplicateValues" dxfId="51" priority="52"/>
  </conditionalFormatting>
  <conditionalFormatting sqref="B633">
    <cfRule type="duplicateValues" dxfId="50" priority="51"/>
  </conditionalFormatting>
  <conditionalFormatting sqref="B634">
    <cfRule type="duplicateValues" dxfId="49" priority="50"/>
  </conditionalFormatting>
  <conditionalFormatting sqref="B635:B636">
    <cfRule type="duplicateValues" dxfId="48" priority="49"/>
  </conditionalFormatting>
  <conditionalFormatting sqref="B637:B639">
    <cfRule type="duplicateValues" dxfId="47" priority="48"/>
  </conditionalFormatting>
  <conditionalFormatting sqref="B640:B641">
    <cfRule type="duplicateValues" dxfId="46" priority="47"/>
  </conditionalFormatting>
  <conditionalFormatting sqref="B642:B643">
    <cfRule type="duplicateValues" dxfId="45" priority="46"/>
  </conditionalFormatting>
  <conditionalFormatting sqref="B644:B646">
    <cfRule type="duplicateValues" dxfId="44" priority="45"/>
  </conditionalFormatting>
  <conditionalFormatting sqref="B647">
    <cfRule type="duplicateValues" dxfId="43" priority="44"/>
  </conditionalFormatting>
  <conditionalFormatting sqref="B648">
    <cfRule type="duplicateValues" dxfId="42" priority="43"/>
  </conditionalFormatting>
  <conditionalFormatting sqref="B649">
    <cfRule type="duplicateValues" dxfId="41" priority="42"/>
  </conditionalFormatting>
  <conditionalFormatting sqref="B650:B651">
    <cfRule type="duplicateValues" dxfId="40" priority="41"/>
  </conditionalFormatting>
  <conditionalFormatting sqref="B652:B654">
    <cfRule type="duplicateValues" dxfId="39" priority="40"/>
  </conditionalFormatting>
  <conditionalFormatting sqref="B655:B656">
    <cfRule type="duplicateValues" dxfId="38" priority="39"/>
  </conditionalFormatting>
  <conditionalFormatting sqref="B657:B658">
    <cfRule type="duplicateValues" dxfId="37" priority="38"/>
  </conditionalFormatting>
  <conditionalFormatting sqref="B659:B661">
    <cfRule type="duplicateValues" dxfId="36" priority="37"/>
  </conditionalFormatting>
  <conditionalFormatting sqref="B662">
    <cfRule type="duplicateValues" dxfId="35" priority="36"/>
  </conditionalFormatting>
  <conditionalFormatting sqref="B663">
    <cfRule type="duplicateValues" dxfId="34" priority="35"/>
  </conditionalFormatting>
  <conditionalFormatting sqref="B664">
    <cfRule type="duplicateValues" dxfId="33" priority="34"/>
  </conditionalFormatting>
  <conditionalFormatting sqref="B665:B666">
    <cfRule type="duplicateValues" dxfId="32" priority="33"/>
  </conditionalFormatting>
  <conditionalFormatting sqref="B667:B669">
    <cfRule type="duplicateValues" dxfId="31" priority="32"/>
  </conditionalFormatting>
  <conditionalFormatting sqref="B670:B671">
    <cfRule type="duplicateValues" dxfId="30" priority="31"/>
  </conditionalFormatting>
  <conditionalFormatting sqref="B672:B673">
    <cfRule type="duplicateValues" dxfId="29" priority="30"/>
  </conditionalFormatting>
  <conditionalFormatting sqref="B674:B676">
    <cfRule type="duplicateValues" dxfId="28" priority="29"/>
  </conditionalFormatting>
  <conditionalFormatting sqref="B677">
    <cfRule type="duplicateValues" dxfId="27" priority="28"/>
  </conditionalFormatting>
  <conditionalFormatting sqref="B678">
    <cfRule type="duplicateValues" dxfId="26" priority="27"/>
  </conditionalFormatting>
  <conditionalFormatting sqref="B679">
    <cfRule type="duplicateValues" dxfId="25" priority="26"/>
  </conditionalFormatting>
  <conditionalFormatting sqref="B680:B681">
    <cfRule type="duplicateValues" dxfId="24" priority="25"/>
  </conditionalFormatting>
  <conditionalFormatting sqref="B682:B684">
    <cfRule type="duplicateValues" dxfId="23" priority="24"/>
  </conditionalFormatting>
  <conditionalFormatting sqref="B685:B686">
    <cfRule type="duplicateValues" dxfId="22" priority="23"/>
  </conditionalFormatting>
  <conditionalFormatting sqref="B687:B688">
    <cfRule type="duplicateValues" dxfId="21" priority="22"/>
  </conditionalFormatting>
  <conditionalFormatting sqref="B689:B691">
    <cfRule type="duplicateValues" dxfId="20" priority="21"/>
  </conditionalFormatting>
  <conditionalFormatting sqref="B692">
    <cfRule type="duplicateValues" dxfId="19" priority="20"/>
  </conditionalFormatting>
  <conditionalFormatting sqref="B693">
    <cfRule type="duplicateValues" dxfId="18" priority="19"/>
  </conditionalFormatting>
  <conditionalFormatting sqref="B694">
    <cfRule type="duplicateValues" dxfId="17" priority="18"/>
  </conditionalFormatting>
  <conditionalFormatting sqref="B695:B696">
    <cfRule type="duplicateValues" dxfId="16" priority="17"/>
  </conditionalFormatting>
  <conditionalFormatting sqref="B697:B699">
    <cfRule type="duplicateValues" dxfId="15" priority="16"/>
  </conditionalFormatting>
  <conditionalFormatting sqref="B700:B701">
    <cfRule type="duplicateValues" dxfId="14" priority="15"/>
  </conditionalFormatting>
  <conditionalFormatting sqref="B702:B703">
    <cfRule type="duplicateValues" dxfId="13" priority="14"/>
  </conditionalFormatting>
  <conditionalFormatting sqref="B704:B706">
    <cfRule type="duplicateValues" dxfId="12" priority="13"/>
  </conditionalFormatting>
  <conditionalFormatting sqref="B707">
    <cfRule type="duplicateValues" dxfId="11" priority="12"/>
  </conditionalFormatting>
  <conditionalFormatting sqref="B708">
    <cfRule type="duplicateValues" dxfId="10" priority="11"/>
  </conditionalFormatting>
  <conditionalFormatting sqref="B709">
    <cfRule type="duplicateValues" dxfId="9" priority="10"/>
  </conditionalFormatting>
  <conditionalFormatting sqref="B710:B711">
    <cfRule type="duplicateValues" dxfId="8" priority="9"/>
  </conditionalFormatting>
  <conditionalFormatting sqref="B712:B714">
    <cfRule type="duplicateValues" dxfId="7" priority="8"/>
  </conditionalFormatting>
  <conditionalFormatting sqref="B715:B716">
    <cfRule type="duplicateValues" dxfId="6" priority="7"/>
  </conditionalFormatting>
  <conditionalFormatting sqref="B717:B718">
    <cfRule type="duplicateValues" dxfId="5" priority="6"/>
  </conditionalFormatting>
  <conditionalFormatting sqref="B719:B721">
    <cfRule type="duplicateValues" dxfId="4" priority="5"/>
  </conditionalFormatting>
  <conditionalFormatting sqref="B722">
    <cfRule type="duplicateValues" dxfId="3" priority="4"/>
  </conditionalFormatting>
  <conditionalFormatting sqref="B723">
    <cfRule type="duplicateValues" dxfId="2" priority="3"/>
  </conditionalFormatting>
  <conditionalFormatting sqref="B724">
    <cfRule type="duplicateValues" dxfId="1" priority="2"/>
  </conditionalFormatting>
  <conditionalFormatting sqref="C1:C1048576">
    <cfRule type="duplicateValues" dxfId="0" priority="1"/>
  </conditionalFormatting>
  <dataValidations count="1">
    <dataValidation type="custom" operator="equal" allowBlank="1" showInputMessage="1" showErrorMessage="1" errorTitle="Thông báo" error="{00000000-0002-0000-0100-000011000000}" sqref="C5:C172" xr:uid="{00000000-0002-0000-0500-000000000000}">
      <formula1>DT5="OK"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2:W159"/>
  <sheetViews>
    <sheetView topLeftCell="I58" workbookViewId="0">
      <selection activeCell="P54" sqref="P54"/>
    </sheetView>
  </sheetViews>
  <sheetFormatPr baseColWidth="10" defaultColWidth="8.83203125" defaultRowHeight="15" x14ac:dyDescent="0.2"/>
  <cols>
    <col min="1" max="1" width="5.5" bestFit="1" customWidth="1"/>
    <col min="2" max="2" width="46.5" customWidth="1"/>
    <col min="3" max="3" width="9.1640625" hidden="1" customWidth="1"/>
    <col min="4" max="4" width="9.5" hidden="1" customWidth="1"/>
    <col min="5" max="5" width="18.6640625" hidden="1" customWidth="1"/>
    <col min="6" max="6" width="12.5" bestFit="1" customWidth="1"/>
    <col min="7" max="7" width="39.5" customWidth="1"/>
    <col min="8" max="8" width="40.1640625" customWidth="1"/>
    <col min="9" max="18" width="9" bestFit="1" customWidth="1"/>
    <col min="19" max="19" width="39.5" customWidth="1"/>
    <col min="20" max="20" width="40.1640625" customWidth="1"/>
  </cols>
  <sheetData>
    <row r="2" spans="1:20" ht="17" x14ac:dyDescent="0.2">
      <c r="E2" s="31"/>
      <c r="F2" s="31"/>
      <c r="I2" s="31"/>
      <c r="J2" s="31"/>
      <c r="K2" s="129" t="s">
        <v>93</v>
      </c>
      <c r="L2" s="130"/>
      <c r="M2" s="131"/>
    </row>
    <row r="5" spans="1:20" ht="16.5" customHeight="1" x14ac:dyDescent="0.2">
      <c r="A5" s="132" t="s">
        <v>0</v>
      </c>
      <c r="B5" s="133" t="s">
        <v>94</v>
      </c>
      <c r="C5" s="32" t="s">
        <v>8</v>
      </c>
      <c r="D5" s="133" t="s">
        <v>95</v>
      </c>
      <c r="E5" s="134" t="s">
        <v>96</v>
      </c>
      <c r="F5" s="33" t="s">
        <v>97</v>
      </c>
      <c r="G5" s="133" t="s">
        <v>100</v>
      </c>
      <c r="H5" s="133" t="s">
        <v>101</v>
      </c>
      <c r="I5" s="129" t="s">
        <v>98</v>
      </c>
      <c r="J5" s="130"/>
      <c r="K5" s="130"/>
      <c r="L5" s="130"/>
      <c r="M5" s="131"/>
      <c r="N5" s="129" t="s">
        <v>99</v>
      </c>
      <c r="O5" s="130"/>
      <c r="P5" s="130"/>
      <c r="Q5" s="130"/>
      <c r="R5" s="131"/>
      <c r="S5" s="133" t="s">
        <v>100</v>
      </c>
      <c r="T5" s="133" t="s">
        <v>101</v>
      </c>
    </row>
    <row r="6" spans="1:20" ht="16.5" customHeight="1" x14ac:dyDescent="0.2">
      <c r="A6" s="132"/>
      <c r="B6" s="133"/>
      <c r="D6" s="133"/>
      <c r="E6" s="135"/>
      <c r="F6" s="33" t="s">
        <v>102</v>
      </c>
      <c r="G6" s="133"/>
      <c r="H6" s="133"/>
      <c r="I6" s="34" t="s">
        <v>102</v>
      </c>
      <c r="J6" s="34" t="s">
        <v>103</v>
      </c>
      <c r="K6" s="34" t="s">
        <v>104</v>
      </c>
      <c r="L6" s="34" t="s">
        <v>105</v>
      </c>
      <c r="M6" s="34" t="s">
        <v>106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106</v>
      </c>
      <c r="S6" s="133"/>
      <c r="T6" s="133"/>
    </row>
    <row r="7" spans="1:20" ht="18" x14ac:dyDescent="0.2">
      <c r="A7" s="35">
        <v>1</v>
      </c>
      <c r="B7" s="36" t="s">
        <v>107</v>
      </c>
      <c r="D7" s="35" t="s">
        <v>108</v>
      </c>
      <c r="E7" s="35" t="s">
        <v>109</v>
      </c>
      <c r="F7" s="35"/>
      <c r="G7" s="39" t="s">
        <v>110</v>
      </c>
      <c r="H7" s="39" t="s">
        <v>111</v>
      </c>
      <c r="I7" s="37">
        <v>13470</v>
      </c>
      <c r="J7" s="38"/>
      <c r="K7" s="38"/>
      <c r="L7" s="38"/>
      <c r="M7" s="38"/>
      <c r="N7" s="37">
        <v>3199.9999999999995</v>
      </c>
      <c r="O7" s="37">
        <v>0</v>
      </c>
      <c r="P7" s="37">
        <v>0</v>
      </c>
      <c r="Q7" s="37">
        <v>0</v>
      </c>
      <c r="R7" s="37">
        <v>0</v>
      </c>
      <c r="S7" s="39" t="s">
        <v>110</v>
      </c>
      <c r="T7" s="39" t="s">
        <v>111</v>
      </c>
    </row>
    <row r="8" spans="1:20" ht="18" x14ac:dyDescent="0.2">
      <c r="A8" s="35">
        <v>2</v>
      </c>
      <c r="B8" s="36" t="s">
        <v>112</v>
      </c>
      <c r="D8" s="35" t="s">
        <v>108</v>
      </c>
      <c r="E8" s="35" t="s">
        <v>109</v>
      </c>
      <c r="F8" s="35"/>
      <c r="G8" s="39" t="s">
        <v>113</v>
      </c>
      <c r="H8" s="39" t="s">
        <v>114</v>
      </c>
      <c r="I8" s="37">
        <v>14180</v>
      </c>
      <c r="J8" s="38"/>
      <c r="K8" s="38"/>
      <c r="L8" s="38"/>
      <c r="M8" s="38"/>
      <c r="N8" s="37">
        <v>3519.9999999999995</v>
      </c>
      <c r="O8" s="37">
        <v>0</v>
      </c>
      <c r="P8" s="37">
        <v>0</v>
      </c>
      <c r="Q8" s="37">
        <v>0</v>
      </c>
      <c r="R8" s="37">
        <v>0</v>
      </c>
      <c r="S8" s="39" t="s">
        <v>113</v>
      </c>
      <c r="T8" s="39" t="s">
        <v>114</v>
      </c>
    </row>
    <row r="9" spans="1:20" ht="18" x14ac:dyDescent="0.2">
      <c r="A9" s="35">
        <v>3</v>
      </c>
      <c r="B9" s="36" t="s">
        <v>115</v>
      </c>
      <c r="D9" s="35" t="s">
        <v>108</v>
      </c>
      <c r="E9" s="35" t="s">
        <v>109</v>
      </c>
      <c r="F9" s="35"/>
      <c r="G9" s="39" t="s">
        <v>116</v>
      </c>
      <c r="H9" s="39" t="s">
        <v>117</v>
      </c>
      <c r="I9" s="37">
        <v>14180</v>
      </c>
      <c r="J9" s="38"/>
      <c r="K9" s="38"/>
      <c r="L9" s="38"/>
      <c r="M9" s="38"/>
      <c r="N9" s="37">
        <v>3519.9999999999995</v>
      </c>
      <c r="O9" s="37">
        <v>0</v>
      </c>
      <c r="P9" s="37">
        <v>0</v>
      </c>
      <c r="Q9" s="37">
        <v>0</v>
      </c>
      <c r="R9" s="37">
        <v>0</v>
      </c>
      <c r="S9" s="39" t="s">
        <v>116</v>
      </c>
      <c r="T9" s="39" t="s">
        <v>117</v>
      </c>
    </row>
    <row r="10" spans="1:20" ht="18" x14ac:dyDescent="0.2">
      <c r="A10" s="35">
        <v>4</v>
      </c>
      <c r="B10" s="40" t="s">
        <v>118</v>
      </c>
      <c r="D10" s="35" t="s">
        <v>108</v>
      </c>
      <c r="E10" s="35" t="s">
        <v>109</v>
      </c>
      <c r="F10" s="35"/>
      <c r="G10" s="39" t="s">
        <v>119</v>
      </c>
      <c r="H10" s="39" t="s">
        <v>120</v>
      </c>
      <c r="I10" s="37">
        <v>13470</v>
      </c>
      <c r="J10" s="38"/>
      <c r="K10" s="38"/>
      <c r="L10" s="38"/>
      <c r="M10" s="38"/>
      <c r="N10" s="37">
        <v>3199.9999999999995</v>
      </c>
      <c r="O10" s="37">
        <v>0</v>
      </c>
      <c r="P10" s="37">
        <v>0</v>
      </c>
      <c r="Q10" s="37">
        <v>0</v>
      </c>
      <c r="R10" s="37">
        <v>0</v>
      </c>
      <c r="S10" s="39" t="s">
        <v>119</v>
      </c>
      <c r="T10" s="39" t="s">
        <v>120</v>
      </c>
    </row>
    <row r="11" spans="1:20" ht="18" x14ac:dyDescent="0.2">
      <c r="A11" s="35">
        <v>5</v>
      </c>
      <c r="B11" s="40" t="s">
        <v>121</v>
      </c>
      <c r="D11" s="35" t="s">
        <v>108</v>
      </c>
      <c r="E11" s="35" t="s">
        <v>109</v>
      </c>
      <c r="F11" s="35"/>
      <c r="G11" s="39" t="s">
        <v>122</v>
      </c>
      <c r="H11" s="39" t="s">
        <v>123</v>
      </c>
      <c r="I11" s="37">
        <v>12830</v>
      </c>
      <c r="J11" s="38"/>
      <c r="K11" s="38"/>
      <c r="L11" s="38"/>
      <c r="M11" s="38"/>
      <c r="N11" s="37">
        <v>3199.9999999999995</v>
      </c>
      <c r="O11" s="37">
        <v>0</v>
      </c>
      <c r="P11" s="37">
        <v>0</v>
      </c>
      <c r="Q11" s="37">
        <v>0</v>
      </c>
      <c r="R11" s="37">
        <v>0</v>
      </c>
      <c r="S11" s="39" t="s">
        <v>122</v>
      </c>
      <c r="T11" s="39" t="s">
        <v>123</v>
      </c>
    </row>
    <row r="12" spans="1:20" ht="18" x14ac:dyDescent="0.2">
      <c r="A12" s="35">
        <v>6</v>
      </c>
      <c r="B12" s="36" t="s">
        <v>124</v>
      </c>
      <c r="D12" s="35" t="s">
        <v>108</v>
      </c>
      <c r="E12" s="35" t="s">
        <v>109</v>
      </c>
      <c r="F12" s="35"/>
      <c r="G12" s="39" t="s">
        <v>125</v>
      </c>
      <c r="H12" s="39" t="s">
        <v>126</v>
      </c>
      <c r="I12" s="37">
        <v>20560</v>
      </c>
      <c r="J12" s="38"/>
      <c r="K12" s="38"/>
      <c r="L12" s="38"/>
      <c r="M12" s="38"/>
      <c r="N12" s="37">
        <v>4399.9999999999991</v>
      </c>
      <c r="O12" s="37">
        <v>0</v>
      </c>
      <c r="P12" s="37">
        <v>0</v>
      </c>
      <c r="Q12" s="37">
        <v>0</v>
      </c>
      <c r="R12" s="37">
        <v>0</v>
      </c>
      <c r="S12" s="39" t="s">
        <v>125</v>
      </c>
      <c r="T12" s="39" t="s">
        <v>126</v>
      </c>
    </row>
    <row r="13" spans="1:20" ht="18" x14ac:dyDescent="0.2">
      <c r="A13" s="35">
        <v>7</v>
      </c>
      <c r="B13" s="36" t="s">
        <v>127</v>
      </c>
      <c r="D13" s="35" t="s">
        <v>108</v>
      </c>
      <c r="E13" s="35" t="s">
        <v>109</v>
      </c>
      <c r="F13" s="35"/>
      <c r="G13" s="39" t="s">
        <v>128</v>
      </c>
      <c r="H13" s="39" t="s">
        <v>129</v>
      </c>
      <c r="I13" s="37">
        <v>32270</v>
      </c>
      <c r="J13" s="37">
        <v>13240</v>
      </c>
      <c r="K13" s="37">
        <v>11380</v>
      </c>
      <c r="L13" s="37">
        <v>9310</v>
      </c>
      <c r="M13" s="37">
        <v>7580</v>
      </c>
      <c r="N13" s="37">
        <v>7799.9999999999973</v>
      </c>
      <c r="O13" s="37">
        <v>2380</v>
      </c>
      <c r="P13" s="37">
        <v>1959.9999999999998</v>
      </c>
      <c r="Q13" s="37">
        <v>1540.0000000000002</v>
      </c>
      <c r="R13" s="37">
        <v>1120</v>
      </c>
      <c r="S13" s="39" t="s">
        <v>128</v>
      </c>
      <c r="T13" s="39" t="s">
        <v>129</v>
      </c>
    </row>
    <row r="14" spans="1:20" ht="18" x14ac:dyDescent="0.2">
      <c r="A14" s="35">
        <v>8</v>
      </c>
      <c r="B14" s="36" t="s">
        <v>130</v>
      </c>
      <c r="D14" s="35" t="s">
        <v>108</v>
      </c>
      <c r="E14" s="35" t="s">
        <v>131</v>
      </c>
      <c r="F14" s="35"/>
      <c r="G14" s="39" t="s">
        <v>132</v>
      </c>
      <c r="H14" s="39" t="s">
        <v>133</v>
      </c>
      <c r="I14" s="37">
        <v>40330</v>
      </c>
      <c r="J14" s="37">
        <v>11390</v>
      </c>
      <c r="K14" s="37">
        <v>9790</v>
      </c>
      <c r="L14" s="37">
        <v>8010</v>
      </c>
      <c r="M14" s="37">
        <v>6530</v>
      </c>
      <c r="N14" s="37">
        <v>7799.9999999999973</v>
      </c>
      <c r="O14" s="37">
        <v>2125</v>
      </c>
      <c r="P14" s="37">
        <v>1750</v>
      </c>
      <c r="Q14" s="37">
        <v>1375</v>
      </c>
      <c r="R14" s="37">
        <v>1000</v>
      </c>
      <c r="S14" s="39" t="s">
        <v>132</v>
      </c>
      <c r="T14" s="39" t="s">
        <v>133</v>
      </c>
    </row>
    <row r="15" spans="1:20" ht="18" x14ac:dyDescent="0.2">
      <c r="A15" s="35">
        <v>9</v>
      </c>
      <c r="B15" s="36" t="s">
        <v>134</v>
      </c>
      <c r="D15" s="35" t="s">
        <v>108</v>
      </c>
      <c r="E15" s="35" t="s">
        <v>109</v>
      </c>
      <c r="F15" s="35"/>
      <c r="G15" s="39" t="s">
        <v>135</v>
      </c>
      <c r="H15" s="39" t="s">
        <v>136</v>
      </c>
      <c r="I15" s="37">
        <v>21920</v>
      </c>
      <c r="J15" s="38"/>
      <c r="K15" s="38"/>
      <c r="L15" s="38"/>
      <c r="M15" s="38"/>
      <c r="N15" s="37">
        <v>4399.9999999999991</v>
      </c>
      <c r="O15" s="37">
        <v>0</v>
      </c>
      <c r="P15" s="37">
        <v>0</v>
      </c>
      <c r="Q15" s="37">
        <v>0</v>
      </c>
      <c r="R15" s="37">
        <v>0</v>
      </c>
      <c r="S15" s="39" t="s">
        <v>135</v>
      </c>
      <c r="T15" s="39" t="s">
        <v>136</v>
      </c>
    </row>
    <row r="16" spans="1:20" ht="18" x14ac:dyDescent="0.2">
      <c r="A16" s="35">
        <v>10</v>
      </c>
      <c r="B16" s="36" t="s">
        <v>137</v>
      </c>
      <c r="D16" s="35" t="s">
        <v>108</v>
      </c>
      <c r="E16" s="35" t="s">
        <v>109</v>
      </c>
      <c r="F16" s="35"/>
      <c r="G16" s="39" t="s">
        <v>138</v>
      </c>
      <c r="H16" s="39" t="s">
        <v>139</v>
      </c>
      <c r="I16" s="37">
        <v>20380</v>
      </c>
      <c r="J16" s="37">
        <v>11820</v>
      </c>
      <c r="K16" s="37">
        <v>10130</v>
      </c>
      <c r="L16" s="37">
        <v>8290</v>
      </c>
      <c r="M16" s="37">
        <v>6760</v>
      </c>
      <c r="N16" s="37">
        <v>5720</v>
      </c>
      <c r="O16" s="37">
        <v>2975</v>
      </c>
      <c r="P16" s="37">
        <v>2450</v>
      </c>
      <c r="Q16" s="37">
        <v>1925.0000000000002</v>
      </c>
      <c r="R16" s="37">
        <v>1400</v>
      </c>
      <c r="S16" s="39" t="s">
        <v>138</v>
      </c>
      <c r="T16" s="39" t="s">
        <v>139</v>
      </c>
    </row>
    <row r="17" spans="1:21" ht="18" x14ac:dyDescent="0.2">
      <c r="A17" s="35">
        <v>11</v>
      </c>
      <c r="B17" s="36" t="s">
        <v>140</v>
      </c>
      <c r="D17" s="35" t="s">
        <v>108</v>
      </c>
      <c r="E17" s="35" t="s">
        <v>109</v>
      </c>
      <c r="F17" s="35"/>
      <c r="G17" s="39" t="s">
        <v>141</v>
      </c>
      <c r="H17" s="39" t="s">
        <v>142</v>
      </c>
      <c r="I17" s="37">
        <v>20530</v>
      </c>
      <c r="J17" s="38"/>
      <c r="K17" s="38"/>
      <c r="L17" s="38"/>
      <c r="M17" s="38"/>
      <c r="N17" s="37">
        <v>4399.9999999999991</v>
      </c>
      <c r="O17" s="37">
        <v>0</v>
      </c>
      <c r="P17" s="37">
        <v>0</v>
      </c>
      <c r="Q17" s="37">
        <v>0</v>
      </c>
      <c r="R17" s="37">
        <v>0</v>
      </c>
      <c r="S17" s="39" t="s">
        <v>141</v>
      </c>
      <c r="T17" s="39" t="s">
        <v>142</v>
      </c>
    </row>
    <row r="18" spans="1:21" ht="18" x14ac:dyDescent="0.2">
      <c r="A18" s="35">
        <v>12</v>
      </c>
      <c r="B18" s="36" t="s">
        <v>143</v>
      </c>
      <c r="D18" s="35" t="s">
        <v>108</v>
      </c>
      <c r="E18" s="35" t="s">
        <v>109</v>
      </c>
      <c r="F18" s="35"/>
      <c r="G18" s="39" t="s">
        <v>144</v>
      </c>
      <c r="H18" s="39" t="s">
        <v>145</v>
      </c>
      <c r="I18" s="37">
        <v>13810</v>
      </c>
      <c r="J18" s="38"/>
      <c r="K18" s="38"/>
      <c r="L18" s="38"/>
      <c r="M18" s="38"/>
      <c r="N18" s="37">
        <v>3840</v>
      </c>
      <c r="O18" s="37">
        <v>0</v>
      </c>
      <c r="P18" s="37">
        <v>0</v>
      </c>
      <c r="Q18" s="37">
        <v>0</v>
      </c>
      <c r="R18" s="37">
        <v>0</v>
      </c>
      <c r="S18" s="39" t="s">
        <v>144</v>
      </c>
      <c r="T18" s="39" t="s">
        <v>145</v>
      </c>
    </row>
    <row r="19" spans="1:21" ht="18" x14ac:dyDescent="0.2">
      <c r="A19" s="35">
        <v>13</v>
      </c>
      <c r="B19" s="36" t="s">
        <v>146</v>
      </c>
      <c r="D19" s="35" t="s">
        <v>108</v>
      </c>
      <c r="E19" s="35" t="s">
        <v>109</v>
      </c>
      <c r="F19" s="35"/>
      <c r="G19" s="39" t="s">
        <v>147</v>
      </c>
      <c r="H19" s="39" t="s">
        <v>148</v>
      </c>
      <c r="I19" s="37">
        <v>13810</v>
      </c>
      <c r="J19" s="38"/>
      <c r="K19" s="38"/>
      <c r="L19" s="38"/>
      <c r="M19" s="38"/>
      <c r="N19" s="37">
        <v>3840</v>
      </c>
      <c r="O19" s="37">
        <v>0</v>
      </c>
      <c r="P19" s="37">
        <v>0</v>
      </c>
      <c r="Q19" s="37">
        <v>0</v>
      </c>
      <c r="R19" s="37">
        <v>0</v>
      </c>
      <c r="S19" s="39" t="s">
        <v>147</v>
      </c>
      <c r="T19" s="39" t="s">
        <v>148</v>
      </c>
    </row>
    <row r="20" spans="1:21" ht="18" x14ac:dyDescent="0.2">
      <c r="A20" s="35">
        <v>14</v>
      </c>
      <c r="B20" s="36" t="s">
        <v>149</v>
      </c>
      <c r="C20" s="41" t="s">
        <v>150</v>
      </c>
      <c r="D20" s="35" t="s">
        <v>108</v>
      </c>
      <c r="E20" s="35" t="s">
        <v>109</v>
      </c>
      <c r="F20" s="35"/>
      <c r="G20" s="39" t="s">
        <v>151</v>
      </c>
      <c r="H20" s="39" t="s">
        <v>152</v>
      </c>
      <c r="I20" s="37">
        <v>13810</v>
      </c>
      <c r="J20" s="37">
        <v>10300</v>
      </c>
      <c r="K20" s="37">
        <v>8900</v>
      </c>
      <c r="L20" s="37">
        <v>7260</v>
      </c>
      <c r="M20" s="37">
        <v>5900</v>
      </c>
      <c r="N20" s="37">
        <v>3840</v>
      </c>
      <c r="O20" s="42">
        <v>1913</v>
      </c>
      <c r="P20" s="42">
        <v>1575</v>
      </c>
      <c r="Q20" s="42">
        <v>1238</v>
      </c>
      <c r="R20" s="42">
        <v>900</v>
      </c>
      <c r="S20" s="39" t="s">
        <v>151</v>
      </c>
      <c r="T20" s="39" t="s">
        <v>152</v>
      </c>
    </row>
    <row r="21" spans="1:21" ht="18" x14ac:dyDescent="0.2">
      <c r="A21" s="35">
        <v>15</v>
      </c>
      <c r="B21" s="36" t="s">
        <v>153</v>
      </c>
      <c r="C21" s="41" t="s">
        <v>150</v>
      </c>
      <c r="D21" s="35" t="s">
        <v>108</v>
      </c>
      <c r="E21" s="35" t="s">
        <v>109</v>
      </c>
      <c r="F21" s="35"/>
      <c r="G21" s="39" t="s">
        <v>154</v>
      </c>
      <c r="H21" s="39" t="s">
        <v>155</v>
      </c>
      <c r="I21" s="37">
        <v>13810</v>
      </c>
      <c r="J21" s="37">
        <v>10300</v>
      </c>
      <c r="K21" s="37">
        <v>8900</v>
      </c>
      <c r="L21" s="37">
        <v>7260</v>
      </c>
      <c r="M21" s="37">
        <v>5900</v>
      </c>
      <c r="N21" s="37">
        <v>3840</v>
      </c>
      <c r="O21" s="42">
        <v>1913</v>
      </c>
      <c r="P21" s="42">
        <v>1575</v>
      </c>
      <c r="Q21" s="42">
        <v>1238</v>
      </c>
      <c r="R21" s="42">
        <v>900</v>
      </c>
      <c r="S21" s="39" t="s">
        <v>154</v>
      </c>
      <c r="T21" s="39" t="s">
        <v>155</v>
      </c>
    </row>
    <row r="22" spans="1:21" ht="18" x14ac:dyDescent="0.2">
      <c r="A22" s="35">
        <v>16</v>
      </c>
      <c r="B22" s="36" t="s">
        <v>156</v>
      </c>
      <c r="D22" s="35" t="s">
        <v>108</v>
      </c>
      <c r="E22" s="35" t="s">
        <v>109</v>
      </c>
      <c r="F22" s="35"/>
      <c r="G22" s="39" t="s">
        <v>157</v>
      </c>
      <c r="H22" s="39" t="s">
        <v>158</v>
      </c>
      <c r="I22" s="37">
        <v>15190</v>
      </c>
      <c r="J22" s="38"/>
      <c r="K22" s="38"/>
      <c r="L22" s="38"/>
      <c r="M22" s="38"/>
      <c r="N22" s="37">
        <v>3959.9999999999995</v>
      </c>
      <c r="O22" s="37">
        <v>0</v>
      </c>
      <c r="P22" s="37">
        <v>0</v>
      </c>
      <c r="Q22" s="37">
        <v>0</v>
      </c>
      <c r="R22" s="37">
        <v>0</v>
      </c>
      <c r="S22" s="39" t="s">
        <v>157</v>
      </c>
      <c r="T22" s="39" t="s">
        <v>158</v>
      </c>
    </row>
    <row r="23" spans="1:21" ht="18" x14ac:dyDescent="0.2">
      <c r="A23" s="35">
        <v>17</v>
      </c>
      <c r="B23" s="36" t="s">
        <v>159</v>
      </c>
      <c r="D23" s="35" t="s">
        <v>108</v>
      </c>
      <c r="E23" s="35" t="s">
        <v>109</v>
      </c>
      <c r="F23" s="35"/>
      <c r="G23" s="39" t="s">
        <v>160</v>
      </c>
      <c r="H23" s="39" t="s">
        <v>161</v>
      </c>
      <c r="I23" s="37">
        <v>15190</v>
      </c>
      <c r="J23" s="37">
        <v>10630</v>
      </c>
      <c r="K23" s="37">
        <v>9160</v>
      </c>
      <c r="L23" s="37">
        <v>7490</v>
      </c>
      <c r="M23" s="37">
        <v>6090</v>
      </c>
      <c r="N23" s="37">
        <v>3959.9999999999995</v>
      </c>
      <c r="O23" s="37">
        <v>0</v>
      </c>
      <c r="P23" s="37">
        <v>0</v>
      </c>
      <c r="Q23" s="37">
        <v>0</v>
      </c>
      <c r="R23" s="37">
        <v>0</v>
      </c>
      <c r="S23" s="39" t="s">
        <v>160</v>
      </c>
      <c r="T23" s="39" t="s">
        <v>161</v>
      </c>
    </row>
    <row r="24" spans="1:21" ht="18" x14ac:dyDescent="0.2">
      <c r="A24" s="35">
        <v>18</v>
      </c>
      <c r="B24" s="36" t="s">
        <v>162</v>
      </c>
      <c r="C24" s="41" t="s">
        <v>150</v>
      </c>
      <c r="D24" s="35" t="s">
        <v>108</v>
      </c>
      <c r="E24" s="35" t="s">
        <v>109</v>
      </c>
      <c r="F24" s="35"/>
      <c r="G24" s="39" t="s">
        <v>163</v>
      </c>
      <c r="H24" s="39" t="s">
        <v>164</v>
      </c>
      <c r="I24" s="37">
        <v>15190</v>
      </c>
      <c r="J24" s="37">
        <v>10630</v>
      </c>
      <c r="K24" s="37">
        <v>9160</v>
      </c>
      <c r="L24" s="37">
        <v>7490</v>
      </c>
      <c r="M24" s="37">
        <v>6090</v>
      </c>
      <c r="N24" s="37">
        <v>3959.9999999999995</v>
      </c>
      <c r="O24" s="42">
        <v>2023</v>
      </c>
      <c r="P24" s="42">
        <v>1666</v>
      </c>
      <c r="Q24" s="42">
        <v>1309</v>
      </c>
      <c r="R24" s="42">
        <v>952</v>
      </c>
      <c r="S24" s="39" t="s">
        <v>163</v>
      </c>
      <c r="T24" s="39" t="s">
        <v>164</v>
      </c>
    </row>
    <row r="25" spans="1:21" ht="18" x14ac:dyDescent="0.2">
      <c r="A25" s="35">
        <v>19</v>
      </c>
      <c r="B25" s="36" t="s">
        <v>165</v>
      </c>
      <c r="D25" s="35" t="s">
        <v>108</v>
      </c>
      <c r="E25" s="35" t="s">
        <v>109</v>
      </c>
      <c r="F25" s="35"/>
      <c r="G25" s="39" t="s">
        <v>166</v>
      </c>
      <c r="H25" s="39" t="s">
        <v>167</v>
      </c>
      <c r="I25" s="37">
        <v>13610</v>
      </c>
      <c r="J25" s="37">
        <v>10300</v>
      </c>
      <c r="K25" s="37">
        <v>8900</v>
      </c>
      <c r="L25" s="37">
        <v>7260</v>
      </c>
      <c r="M25" s="37">
        <v>5900</v>
      </c>
      <c r="N25" s="37">
        <v>3519.9999999999995</v>
      </c>
      <c r="O25" s="37">
        <v>0</v>
      </c>
      <c r="P25" s="37">
        <v>0</v>
      </c>
      <c r="Q25" s="37">
        <v>0</v>
      </c>
      <c r="R25" s="37">
        <v>0</v>
      </c>
      <c r="S25" s="39" t="s">
        <v>166</v>
      </c>
      <c r="T25" s="39" t="s">
        <v>167</v>
      </c>
    </row>
    <row r="26" spans="1:21" ht="18" x14ac:dyDescent="0.2">
      <c r="A26" s="35">
        <v>20</v>
      </c>
      <c r="B26" s="36" t="s">
        <v>168</v>
      </c>
      <c r="D26" s="35" t="s">
        <v>108</v>
      </c>
      <c r="E26" s="35" t="s">
        <v>109</v>
      </c>
      <c r="F26" s="35"/>
      <c r="G26" s="39" t="s">
        <v>169</v>
      </c>
      <c r="H26" s="39" t="s">
        <v>170</v>
      </c>
      <c r="I26" s="37">
        <v>13610</v>
      </c>
      <c r="J26" s="38"/>
      <c r="K26" s="38"/>
      <c r="L26" s="38"/>
      <c r="M26" s="38"/>
      <c r="N26" s="37">
        <v>3519.9999999999995</v>
      </c>
      <c r="O26" s="37">
        <v>0</v>
      </c>
      <c r="P26" s="37">
        <v>0</v>
      </c>
      <c r="Q26" s="37">
        <v>0</v>
      </c>
      <c r="R26" s="37">
        <v>0</v>
      </c>
      <c r="S26" s="39" t="s">
        <v>169</v>
      </c>
      <c r="T26" s="39" t="s">
        <v>170</v>
      </c>
    </row>
    <row r="27" spans="1:21" ht="18" x14ac:dyDescent="0.2">
      <c r="A27" s="35">
        <v>21</v>
      </c>
      <c r="B27" s="36" t="s">
        <v>171</v>
      </c>
      <c r="D27" s="35" t="s">
        <v>108</v>
      </c>
      <c r="E27" s="35" t="s">
        <v>109</v>
      </c>
      <c r="F27" s="35"/>
      <c r="G27" s="39" t="s">
        <v>172</v>
      </c>
      <c r="H27" s="39" t="s">
        <v>173</v>
      </c>
      <c r="I27" s="37">
        <v>13610</v>
      </c>
      <c r="J27" s="38"/>
      <c r="K27" s="38"/>
      <c r="L27" s="38"/>
      <c r="M27" s="38"/>
      <c r="N27" s="37">
        <v>3519.9999999999995</v>
      </c>
      <c r="O27" s="37">
        <v>0</v>
      </c>
      <c r="P27" s="37">
        <v>0</v>
      </c>
      <c r="Q27" s="37">
        <v>0</v>
      </c>
      <c r="R27" s="37">
        <v>0</v>
      </c>
      <c r="S27" s="39" t="s">
        <v>172</v>
      </c>
      <c r="T27" s="39" t="s">
        <v>173</v>
      </c>
    </row>
    <row r="28" spans="1:21" ht="18" x14ac:dyDescent="0.2">
      <c r="A28" s="35">
        <v>22</v>
      </c>
      <c r="B28" s="40" t="s">
        <v>174</v>
      </c>
      <c r="D28" s="35" t="s">
        <v>108</v>
      </c>
      <c r="E28" s="35" t="s">
        <v>109</v>
      </c>
      <c r="F28" s="35"/>
      <c r="G28" s="39" t="s">
        <v>175</v>
      </c>
      <c r="H28" s="39" t="s">
        <v>176</v>
      </c>
      <c r="I28" s="43">
        <v>14460</v>
      </c>
      <c r="J28" s="44"/>
      <c r="K28" s="44"/>
      <c r="L28" s="44"/>
      <c r="M28" s="44"/>
      <c r="N28" s="37" t="e">
        <v>#N/A</v>
      </c>
      <c r="O28" s="37" t="e">
        <v>#N/A</v>
      </c>
      <c r="P28" s="37" t="e">
        <v>#N/A</v>
      </c>
      <c r="Q28" s="37" t="e">
        <v>#N/A</v>
      </c>
      <c r="R28" s="37" t="e">
        <v>#N/A</v>
      </c>
      <c r="S28" s="39" t="s">
        <v>175</v>
      </c>
      <c r="T28" s="39" t="s">
        <v>176</v>
      </c>
      <c r="U28" t="s">
        <v>177</v>
      </c>
    </row>
    <row r="29" spans="1:21" ht="18" x14ac:dyDescent="0.2">
      <c r="A29" s="35">
        <v>23</v>
      </c>
      <c r="B29" s="40" t="s">
        <v>178</v>
      </c>
      <c r="D29" s="35" t="s">
        <v>108</v>
      </c>
      <c r="E29" s="35" t="s">
        <v>109</v>
      </c>
      <c r="F29" s="35"/>
      <c r="G29" s="39" t="s">
        <v>179</v>
      </c>
      <c r="H29" s="39" t="s">
        <v>180</v>
      </c>
      <c r="I29" s="43">
        <v>14460</v>
      </c>
      <c r="J29" s="44"/>
      <c r="K29" s="44"/>
      <c r="L29" s="44"/>
      <c r="M29" s="44"/>
      <c r="N29" s="37" t="e">
        <v>#N/A</v>
      </c>
      <c r="O29" s="37" t="e">
        <v>#N/A</v>
      </c>
      <c r="P29" s="37" t="e">
        <v>#N/A</v>
      </c>
      <c r="Q29" s="37" t="e">
        <v>#N/A</v>
      </c>
      <c r="R29" s="37" t="e">
        <v>#N/A</v>
      </c>
      <c r="S29" s="39" t="s">
        <v>179</v>
      </c>
      <c r="T29" s="39" t="s">
        <v>180</v>
      </c>
      <c r="U29" t="s">
        <v>181</v>
      </c>
    </row>
    <row r="30" spans="1:21" ht="18" x14ac:dyDescent="0.2">
      <c r="A30" s="35">
        <v>24</v>
      </c>
      <c r="B30" s="40" t="s">
        <v>182</v>
      </c>
      <c r="D30" s="35" t="s">
        <v>108</v>
      </c>
      <c r="E30" s="35" t="s">
        <v>109</v>
      </c>
      <c r="F30" s="35"/>
      <c r="G30" s="39" t="s">
        <v>183</v>
      </c>
      <c r="H30" s="39" t="s">
        <v>184</v>
      </c>
      <c r="I30" s="43">
        <v>14460</v>
      </c>
      <c r="J30" s="44"/>
      <c r="K30" s="44"/>
      <c r="L30" s="44"/>
      <c r="M30" s="44"/>
      <c r="N30" s="37" t="e">
        <v>#N/A</v>
      </c>
      <c r="O30" s="37" t="e">
        <v>#N/A</v>
      </c>
      <c r="P30" s="37" t="e">
        <v>#N/A</v>
      </c>
      <c r="Q30" s="37" t="e">
        <v>#N/A</v>
      </c>
      <c r="R30" s="37" t="e">
        <v>#N/A</v>
      </c>
      <c r="S30" s="39" t="s">
        <v>183</v>
      </c>
      <c r="T30" s="39" t="s">
        <v>184</v>
      </c>
      <c r="U30" t="s">
        <v>181</v>
      </c>
    </row>
    <row r="31" spans="1:21" ht="18" x14ac:dyDescent="0.2">
      <c r="A31" s="35">
        <v>25</v>
      </c>
      <c r="B31" s="40" t="s">
        <v>185</v>
      </c>
      <c r="C31" t="s">
        <v>186</v>
      </c>
      <c r="D31" s="35" t="s">
        <v>108</v>
      </c>
      <c r="E31" s="35" t="s">
        <v>109</v>
      </c>
      <c r="F31" s="35"/>
      <c r="G31" s="39" t="s">
        <v>187</v>
      </c>
      <c r="H31" s="39" t="s">
        <v>188</v>
      </c>
      <c r="I31" s="43">
        <v>13810</v>
      </c>
      <c r="J31" s="45"/>
      <c r="K31" s="45"/>
      <c r="L31" s="45"/>
      <c r="M31" s="45"/>
      <c r="N31" s="37">
        <v>3840</v>
      </c>
      <c r="O31" s="37">
        <v>0</v>
      </c>
      <c r="P31" s="37">
        <v>0</v>
      </c>
      <c r="Q31" s="37">
        <v>0</v>
      </c>
      <c r="R31" s="37">
        <v>0</v>
      </c>
      <c r="S31" s="39" t="s">
        <v>187</v>
      </c>
      <c r="T31" s="39" t="s">
        <v>188</v>
      </c>
    </row>
    <row r="32" spans="1:21" ht="18" x14ac:dyDescent="0.2">
      <c r="A32" s="35">
        <v>26</v>
      </c>
      <c r="B32" s="40" t="s">
        <v>189</v>
      </c>
      <c r="C32" t="s">
        <v>186</v>
      </c>
      <c r="D32" s="35" t="s">
        <v>108</v>
      </c>
      <c r="E32" s="35" t="s">
        <v>109</v>
      </c>
      <c r="F32" s="35"/>
      <c r="G32" s="39" t="s">
        <v>190</v>
      </c>
      <c r="H32" s="39" t="s">
        <v>191</v>
      </c>
      <c r="I32" s="43">
        <v>15260</v>
      </c>
      <c r="J32" s="45"/>
      <c r="K32" s="45"/>
      <c r="L32" s="45"/>
      <c r="M32" s="45"/>
      <c r="N32" s="37">
        <v>4400</v>
      </c>
      <c r="O32" s="37">
        <v>0</v>
      </c>
      <c r="P32" s="37">
        <v>0</v>
      </c>
      <c r="Q32" s="37">
        <v>0</v>
      </c>
      <c r="R32" s="37">
        <v>0</v>
      </c>
      <c r="S32" s="39" t="s">
        <v>190</v>
      </c>
      <c r="T32" s="39" t="s">
        <v>191</v>
      </c>
    </row>
    <row r="33" spans="1:20" ht="18" x14ac:dyDescent="0.2">
      <c r="A33" s="35">
        <v>27</v>
      </c>
      <c r="B33" s="40" t="s">
        <v>192</v>
      </c>
      <c r="C33" t="s">
        <v>186</v>
      </c>
      <c r="D33" s="35" t="s">
        <v>108</v>
      </c>
      <c r="E33" s="35" t="s">
        <v>109</v>
      </c>
      <c r="F33" s="35"/>
      <c r="G33" s="39" t="s">
        <v>193</v>
      </c>
      <c r="H33" s="39" t="s">
        <v>194</v>
      </c>
      <c r="I33" s="43">
        <v>12490</v>
      </c>
      <c r="J33" s="43">
        <v>10300</v>
      </c>
      <c r="K33" s="43">
        <v>8900</v>
      </c>
      <c r="L33" s="43">
        <v>7260</v>
      </c>
      <c r="M33" s="43">
        <v>5900</v>
      </c>
      <c r="N33" s="37">
        <v>3520</v>
      </c>
      <c r="O33" s="37">
        <v>0</v>
      </c>
      <c r="P33" s="37">
        <v>0</v>
      </c>
      <c r="Q33" s="37">
        <v>0</v>
      </c>
      <c r="R33" s="37">
        <v>0</v>
      </c>
      <c r="S33" s="39" t="s">
        <v>193</v>
      </c>
      <c r="T33" s="39" t="s">
        <v>194</v>
      </c>
    </row>
    <row r="34" spans="1:20" ht="18" x14ac:dyDescent="0.2">
      <c r="A34" s="35">
        <v>28</v>
      </c>
      <c r="B34" s="40" t="s">
        <v>195</v>
      </c>
      <c r="C34" t="s">
        <v>186</v>
      </c>
      <c r="D34" s="35" t="s">
        <v>108</v>
      </c>
      <c r="E34" s="35" t="s">
        <v>109</v>
      </c>
      <c r="F34" s="35"/>
      <c r="G34" s="39" t="s">
        <v>196</v>
      </c>
      <c r="H34" s="39" t="s">
        <v>197</v>
      </c>
      <c r="I34" s="43">
        <v>13810</v>
      </c>
      <c r="J34" s="43">
        <v>10300</v>
      </c>
      <c r="K34" s="43">
        <v>8900</v>
      </c>
      <c r="L34" s="43">
        <v>7260</v>
      </c>
      <c r="M34" s="43">
        <v>5900</v>
      </c>
      <c r="N34" s="37">
        <v>3840</v>
      </c>
      <c r="O34" s="37">
        <v>0</v>
      </c>
      <c r="P34" s="37">
        <v>0</v>
      </c>
      <c r="Q34" s="37">
        <v>0</v>
      </c>
      <c r="R34" s="37">
        <v>0</v>
      </c>
      <c r="S34" s="39" t="s">
        <v>196</v>
      </c>
      <c r="T34" s="39" t="s">
        <v>197</v>
      </c>
    </row>
    <row r="35" spans="1:20" ht="18" x14ac:dyDescent="0.2">
      <c r="A35" s="35">
        <v>29</v>
      </c>
      <c r="B35" s="36" t="s">
        <v>198</v>
      </c>
      <c r="D35" s="35" t="s">
        <v>108</v>
      </c>
      <c r="E35" s="35" t="s">
        <v>109</v>
      </c>
      <c r="F35" s="35"/>
      <c r="G35" s="39" t="s">
        <v>199</v>
      </c>
      <c r="H35" s="39" t="s">
        <v>200</v>
      </c>
      <c r="I35" s="37">
        <v>20560</v>
      </c>
      <c r="J35" s="38"/>
      <c r="K35" s="38"/>
      <c r="L35" s="38"/>
      <c r="M35" s="38"/>
      <c r="N35" s="37">
        <v>3959.9999999999995</v>
      </c>
      <c r="O35" s="37">
        <v>0</v>
      </c>
      <c r="P35" s="37">
        <v>0</v>
      </c>
      <c r="Q35" s="37">
        <v>0</v>
      </c>
      <c r="R35" s="37">
        <v>0</v>
      </c>
      <c r="S35" s="39" t="s">
        <v>199</v>
      </c>
      <c r="T35" s="39" t="s">
        <v>200</v>
      </c>
    </row>
    <row r="36" spans="1:20" ht="18" x14ac:dyDescent="0.2">
      <c r="A36" s="35">
        <v>30</v>
      </c>
      <c r="B36" s="36" t="s">
        <v>201</v>
      </c>
      <c r="D36" s="35" t="s">
        <v>108</v>
      </c>
      <c r="E36" s="35" t="s">
        <v>109</v>
      </c>
      <c r="F36" s="35"/>
      <c r="G36" s="39" t="s">
        <v>202</v>
      </c>
      <c r="H36" s="39" t="s">
        <v>203</v>
      </c>
      <c r="I36" s="37">
        <v>20560</v>
      </c>
      <c r="J36" s="38"/>
      <c r="K36" s="38"/>
      <c r="L36" s="38"/>
      <c r="M36" s="38"/>
      <c r="N36" s="37">
        <v>3959.9999999999995</v>
      </c>
      <c r="O36" s="37">
        <v>0</v>
      </c>
      <c r="P36" s="37">
        <v>0</v>
      </c>
      <c r="Q36" s="37">
        <v>0</v>
      </c>
      <c r="R36" s="37">
        <v>0</v>
      </c>
      <c r="S36" s="39" t="s">
        <v>202</v>
      </c>
      <c r="T36" s="39" t="s">
        <v>203</v>
      </c>
    </row>
    <row r="37" spans="1:20" ht="18" x14ac:dyDescent="0.2">
      <c r="A37" s="35">
        <v>31</v>
      </c>
      <c r="B37" s="36" t="s">
        <v>204</v>
      </c>
      <c r="D37" s="35" t="s">
        <v>108</v>
      </c>
      <c r="E37" s="35" t="s">
        <v>109</v>
      </c>
      <c r="F37" s="35"/>
      <c r="G37" s="39" t="s">
        <v>205</v>
      </c>
      <c r="H37" s="39" t="s">
        <v>206</v>
      </c>
      <c r="I37" s="37">
        <v>20560</v>
      </c>
      <c r="J37" s="38"/>
      <c r="K37" s="38"/>
      <c r="L37" s="38"/>
      <c r="M37" s="38"/>
      <c r="N37" s="37">
        <v>3959.9999999999995</v>
      </c>
      <c r="O37" s="37">
        <v>0</v>
      </c>
      <c r="P37" s="37">
        <v>0</v>
      </c>
      <c r="Q37" s="37">
        <v>0</v>
      </c>
      <c r="R37" s="37">
        <v>0</v>
      </c>
      <c r="S37" s="39" t="s">
        <v>205</v>
      </c>
      <c r="T37" s="39" t="s">
        <v>206</v>
      </c>
    </row>
    <row r="38" spans="1:20" ht="18" x14ac:dyDescent="0.2">
      <c r="A38" s="35">
        <v>32</v>
      </c>
      <c r="B38" s="36" t="s">
        <v>207</v>
      </c>
      <c r="D38" s="35" t="s">
        <v>108</v>
      </c>
      <c r="E38" s="35" t="s">
        <v>109</v>
      </c>
      <c r="F38" s="35"/>
      <c r="G38" s="39" t="s">
        <v>208</v>
      </c>
      <c r="H38" s="39" t="s">
        <v>209</v>
      </c>
      <c r="I38" s="37">
        <v>20560</v>
      </c>
      <c r="J38" s="38"/>
      <c r="K38" s="38"/>
      <c r="L38" s="38"/>
      <c r="M38" s="38"/>
      <c r="N38" s="37">
        <v>3959.9999999999995</v>
      </c>
      <c r="O38" s="37">
        <v>0</v>
      </c>
      <c r="P38" s="37">
        <v>0</v>
      </c>
      <c r="Q38" s="37">
        <v>0</v>
      </c>
      <c r="R38" s="37">
        <v>0</v>
      </c>
      <c r="S38" s="39" t="s">
        <v>208</v>
      </c>
      <c r="T38" s="39" t="s">
        <v>209</v>
      </c>
    </row>
    <row r="39" spans="1:20" ht="18" x14ac:dyDescent="0.2">
      <c r="A39" s="35">
        <v>33</v>
      </c>
      <c r="B39" s="36" t="s">
        <v>210</v>
      </c>
      <c r="D39" s="35" t="s">
        <v>108</v>
      </c>
      <c r="E39" s="35" t="s">
        <v>109</v>
      </c>
      <c r="F39" s="35"/>
      <c r="G39" s="39" t="s">
        <v>211</v>
      </c>
      <c r="H39" s="39" t="s">
        <v>212</v>
      </c>
      <c r="I39" s="37">
        <v>20150</v>
      </c>
      <c r="J39" s="38"/>
      <c r="K39" s="38"/>
      <c r="L39" s="38"/>
      <c r="M39" s="38"/>
      <c r="N39" s="37">
        <v>3959.9999999999995</v>
      </c>
      <c r="O39" s="37">
        <v>0</v>
      </c>
      <c r="P39" s="37">
        <v>0</v>
      </c>
      <c r="Q39" s="37">
        <v>0</v>
      </c>
      <c r="R39" s="37">
        <v>0</v>
      </c>
      <c r="S39" s="39" t="s">
        <v>211</v>
      </c>
      <c r="T39" s="39" t="s">
        <v>212</v>
      </c>
    </row>
    <row r="40" spans="1:20" ht="18" x14ac:dyDescent="0.2">
      <c r="A40" s="35">
        <v>34</v>
      </c>
      <c r="B40" s="36" t="s">
        <v>213</v>
      </c>
      <c r="D40" s="35" t="s">
        <v>108</v>
      </c>
      <c r="E40" s="35" t="s">
        <v>109</v>
      </c>
      <c r="F40" s="35"/>
      <c r="G40" s="39" t="s">
        <v>214</v>
      </c>
      <c r="H40" s="39" t="s">
        <v>215</v>
      </c>
      <c r="I40" s="37">
        <v>20150</v>
      </c>
      <c r="J40" s="38"/>
      <c r="K40" s="38"/>
      <c r="L40" s="38"/>
      <c r="M40" s="38"/>
      <c r="N40" s="37">
        <v>3959.9999999999995</v>
      </c>
      <c r="O40" s="37">
        <v>0</v>
      </c>
      <c r="P40" s="37">
        <v>0</v>
      </c>
      <c r="Q40" s="37">
        <v>0</v>
      </c>
      <c r="R40" s="37">
        <v>0</v>
      </c>
      <c r="S40" s="39" t="s">
        <v>214</v>
      </c>
      <c r="T40" s="39" t="s">
        <v>215</v>
      </c>
    </row>
    <row r="41" spans="1:20" ht="18" x14ac:dyDescent="0.2">
      <c r="A41" s="35">
        <v>35</v>
      </c>
      <c r="B41" s="36" t="s">
        <v>216</v>
      </c>
      <c r="D41" s="35" t="s">
        <v>108</v>
      </c>
      <c r="E41" s="35" t="s">
        <v>109</v>
      </c>
      <c r="F41" s="35"/>
      <c r="G41" s="39" t="s">
        <v>217</v>
      </c>
      <c r="H41" s="39" t="s">
        <v>218</v>
      </c>
      <c r="I41" s="37">
        <v>20150</v>
      </c>
      <c r="J41" s="38"/>
      <c r="K41" s="38"/>
      <c r="L41" s="38"/>
      <c r="M41" s="38"/>
      <c r="N41" s="37">
        <v>3959.9999999999995</v>
      </c>
      <c r="O41" s="37">
        <v>0</v>
      </c>
      <c r="P41" s="37">
        <v>0</v>
      </c>
      <c r="Q41" s="37">
        <v>0</v>
      </c>
      <c r="R41" s="37">
        <v>0</v>
      </c>
      <c r="S41" s="39" t="s">
        <v>217</v>
      </c>
      <c r="T41" s="39" t="s">
        <v>218</v>
      </c>
    </row>
    <row r="42" spans="1:20" ht="18" x14ac:dyDescent="0.2">
      <c r="A42" s="35">
        <v>36</v>
      </c>
      <c r="B42" s="36" t="s">
        <v>219</v>
      </c>
      <c r="D42" s="35" t="s">
        <v>108</v>
      </c>
      <c r="E42" s="35" t="s">
        <v>109</v>
      </c>
      <c r="F42" s="35"/>
      <c r="G42" s="39" t="s">
        <v>220</v>
      </c>
      <c r="H42" s="39" t="s">
        <v>221</v>
      </c>
      <c r="I42" s="37">
        <v>20190</v>
      </c>
      <c r="J42" s="38"/>
      <c r="K42" s="38"/>
      <c r="L42" s="38"/>
      <c r="M42" s="38"/>
      <c r="N42" s="37">
        <v>3959.9999999999995</v>
      </c>
      <c r="O42" s="37">
        <v>0</v>
      </c>
      <c r="P42" s="37">
        <v>0</v>
      </c>
      <c r="Q42" s="37">
        <v>0</v>
      </c>
      <c r="R42" s="37">
        <v>0</v>
      </c>
      <c r="S42" s="39" t="s">
        <v>220</v>
      </c>
      <c r="T42" s="39" t="s">
        <v>221</v>
      </c>
    </row>
    <row r="43" spans="1:20" ht="18" x14ac:dyDescent="0.2">
      <c r="A43" s="35">
        <v>37</v>
      </c>
      <c r="B43" s="36" t="s">
        <v>222</v>
      </c>
      <c r="D43" s="35" t="s">
        <v>108</v>
      </c>
      <c r="E43" s="35" t="s">
        <v>109</v>
      </c>
      <c r="F43" s="35"/>
      <c r="G43" s="39" t="s">
        <v>223</v>
      </c>
      <c r="H43" s="39" t="s">
        <v>224</v>
      </c>
      <c r="I43" s="37">
        <v>20560</v>
      </c>
      <c r="J43" s="38"/>
      <c r="K43" s="38"/>
      <c r="L43" s="38"/>
      <c r="M43" s="38"/>
      <c r="N43" s="37">
        <v>3959.9999999999995</v>
      </c>
      <c r="O43" s="37">
        <v>0</v>
      </c>
      <c r="P43" s="37">
        <v>0</v>
      </c>
      <c r="Q43" s="37">
        <v>0</v>
      </c>
      <c r="R43" s="37">
        <v>0</v>
      </c>
      <c r="S43" s="39" t="s">
        <v>223</v>
      </c>
      <c r="T43" s="39" t="s">
        <v>224</v>
      </c>
    </row>
    <row r="44" spans="1:20" ht="18" x14ac:dyDescent="0.2">
      <c r="A44" s="35">
        <v>38</v>
      </c>
      <c r="B44" s="40" t="s">
        <v>225</v>
      </c>
      <c r="D44" s="35" t="s">
        <v>108</v>
      </c>
      <c r="E44" s="35" t="s">
        <v>109</v>
      </c>
      <c r="F44" s="35"/>
      <c r="G44" s="39" t="s">
        <v>226</v>
      </c>
      <c r="H44" s="39" t="s">
        <v>227</v>
      </c>
      <c r="I44" s="37">
        <v>20150</v>
      </c>
      <c r="J44" s="38"/>
      <c r="K44" s="38"/>
      <c r="L44" s="38"/>
      <c r="M44" s="38"/>
      <c r="N44" s="37">
        <v>3959.9999999999995</v>
      </c>
      <c r="O44" s="37">
        <v>0</v>
      </c>
      <c r="P44" s="37">
        <v>0</v>
      </c>
      <c r="Q44" s="37">
        <v>0</v>
      </c>
      <c r="R44" s="37">
        <v>0</v>
      </c>
      <c r="S44" s="39" t="s">
        <v>226</v>
      </c>
      <c r="T44" s="39" t="s">
        <v>227</v>
      </c>
    </row>
    <row r="45" spans="1:20" ht="18" x14ac:dyDescent="0.2">
      <c r="A45" s="35">
        <v>39</v>
      </c>
      <c r="B45" s="36" t="s">
        <v>228</v>
      </c>
      <c r="D45" s="35" t="s">
        <v>108</v>
      </c>
      <c r="E45" s="35" t="s">
        <v>109</v>
      </c>
      <c r="F45" s="35"/>
      <c r="G45" s="39" t="s">
        <v>229</v>
      </c>
      <c r="H45" s="39" t="s">
        <v>230</v>
      </c>
      <c r="I45" s="37">
        <v>14440</v>
      </c>
      <c r="J45" s="38"/>
      <c r="K45" s="38"/>
      <c r="L45" s="38"/>
      <c r="M45" s="38"/>
      <c r="N45" s="37">
        <v>3959.9999999999995</v>
      </c>
      <c r="O45" s="37">
        <v>0</v>
      </c>
      <c r="P45" s="37">
        <v>0</v>
      </c>
      <c r="Q45" s="37">
        <v>0</v>
      </c>
      <c r="R45" s="37">
        <v>0</v>
      </c>
      <c r="S45" s="39" t="s">
        <v>229</v>
      </c>
      <c r="T45" s="39" t="s">
        <v>230</v>
      </c>
    </row>
    <row r="46" spans="1:20" ht="18" x14ac:dyDescent="0.2">
      <c r="A46" s="35">
        <v>40</v>
      </c>
      <c r="B46" s="36" t="s">
        <v>231</v>
      </c>
      <c r="D46" s="35" t="s">
        <v>108</v>
      </c>
      <c r="E46" s="35" t="s">
        <v>109</v>
      </c>
      <c r="F46" s="35"/>
      <c r="G46" s="39" t="s">
        <v>232</v>
      </c>
      <c r="H46" s="39" t="s">
        <v>233</v>
      </c>
      <c r="I46" s="37">
        <v>26760</v>
      </c>
      <c r="J46" s="37">
        <v>11390</v>
      </c>
      <c r="K46" s="37">
        <v>9790</v>
      </c>
      <c r="L46" s="37">
        <v>8010</v>
      </c>
      <c r="M46" s="37">
        <v>6530</v>
      </c>
      <c r="N46" s="37">
        <v>5720</v>
      </c>
      <c r="O46" s="37">
        <v>2125</v>
      </c>
      <c r="P46" s="37">
        <v>1750</v>
      </c>
      <c r="Q46" s="37">
        <v>1375</v>
      </c>
      <c r="R46" s="37">
        <v>1000</v>
      </c>
      <c r="S46" s="39" t="s">
        <v>232</v>
      </c>
      <c r="T46" s="39" t="s">
        <v>233</v>
      </c>
    </row>
    <row r="47" spans="1:20" ht="18" x14ac:dyDescent="0.2">
      <c r="A47" s="35">
        <v>41</v>
      </c>
      <c r="B47" s="36" t="s">
        <v>234</v>
      </c>
      <c r="D47" s="35" t="s">
        <v>108</v>
      </c>
      <c r="E47" s="35" t="s">
        <v>109</v>
      </c>
      <c r="F47" s="35"/>
      <c r="G47" s="39" t="s">
        <v>235</v>
      </c>
      <c r="H47" s="39" t="s">
        <v>236</v>
      </c>
      <c r="I47" s="37">
        <v>21300</v>
      </c>
      <c r="J47" s="38"/>
      <c r="K47" s="38"/>
      <c r="L47" s="38"/>
      <c r="M47" s="38"/>
      <c r="N47" s="37">
        <v>3959.9999999999995</v>
      </c>
      <c r="O47" s="37">
        <v>0</v>
      </c>
      <c r="P47" s="37">
        <v>0</v>
      </c>
      <c r="Q47" s="37">
        <v>0</v>
      </c>
      <c r="R47" s="37">
        <v>0</v>
      </c>
      <c r="S47" s="39" t="s">
        <v>235</v>
      </c>
      <c r="T47" s="39" t="s">
        <v>236</v>
      </c>
    </row>
    <row r="48" spans="1:20" ht="18" x14ac:dyDescent="0.2">
      <c r="A48" s="35">
        <v>42</v>
      </c>
      <c r="B48" s="36" t="s">
        <v>237</v>
      </c>
      <c r="D48" s="35" t="s">
        <v>108</v>
      </c>
      <c r="E48" s="35" t="s">
        <v>109</v>
      </c>
      <c r="F48" s="35"/>
      <c r="G48" s="39" t="s">
        <v>238</v>
      </c>
      <c r="H48" s="39" t="s">
        <v>239</v>
      </c>
      <c r="I48" s="37">
        <v>21300</v>
      </c>
      <c r="J48" s="38"/>
      <c r="K48" s="38"/>
      <c r="L48" s="38"/>
      <c r="M48" s="38"/>
      <c r="N48" s="37">
        <v>3959.9999999999995</v>
      </c>
      <c r="O48" s="37">
        <v>0</v>
      </c>
      <c r="P48" s="37">
        <v>0</v>
      </c>
      <c r="Q48" s="37">
        <v>0</v>
      </c>
      <c r="R48" s="37">
        <v>0</v>
      </c>
      <c r="S48" s="39" t="s">
        <v>238</v>
      </c>
      <c r="T48" s="39" t="s">
        <v>239</v>
      </c>
    </row>
    <row r="49" spans="1:20" ht="18" x14ac:dyDescent="0.2">
      <c r="A49" s="35">
        <v>43</v>
      </c>
      <c r="B49" s="36" t="s">
        <v>240</v>
      </c>
      <c r="D49" s="35" t="s">
        <v>108</v>
      </c>
      <c r="E49" s="35" t="s">
        <v>109</v>
      </c>
      <c r="F49" s="35"/>
      <c r="G49" s="39" t="s">
        <v>241</v>
      </c>
      <c r="H49" s="39" t="s">
        <v>242</v>
      </c>
      <c r="I49" s="37">
        <v>21300</v>
      </c>
      <c r="J49" s="38"/>
      <c r="K49" s="38"/>
      <c r="L49" s="38"/>
      <c r="M49" s="38"/>
      <c r="N49" s="37">
        <v>3959.9999999999995</v>
      </c>
      <c r="O49" s="37">
        <v>0</v>
      </c>
      <c r="P49" s="37">
        <v>0</v>
      </c>
      <c r="Q49" s="37">
        <v>0</v>
      </c>
      <c r="R49" s="37">
        <v>0</v>
      </c>
      <c r="S49" s="39" t="s">
        <v>241</v>
      </c>
      <c r="T49" s="39" t="s">
        <v>242</v>
      </c>
    </row>
    <row r="50" spans="1:20" ht="18" x14ac:dyDescent="0.2">
      <c r="A50" s="35">
        <v>44</v>
      </c>
      <c r="B50" s="36" t="s">
        <v>243</v>
      </c>
      <c r="D50" s="35" t="s">
        <v>108</v>
      </c>
      <c r="E50" s="35" t="s">
        <v>244</v>
      </c>
      <c r="F50" s="35"/>
      <c r="G50" s="39" t="s">
        <v>245</v>
      </c>
      <c r="H50" s="39" t="s">
        <v>246</v>
      </c>
      <c r="I50" s="37">
        <v>20070</v>
      </c>
      <c r="J50" s="38"/>
      <c r="K50" s="38"/>
      <c r="L50" s="38"/>
      <c r="M50" s="38"/>
      <c r="N50" s="37">
        <v>3519.9999999999995</v>
      </c>
      <c r="O50" s="37">
        <v>0</v>
      </c>
      <c r="P50" s="37">
        <v>0</v>
      </c>
      <c r="Q50" s="37">
        <v>0</v>
      </c>
      <c r="R50" s="37">
        <v>0</v>
      </c>
      <c r="S50" s="39" t="s">
        <v>245</v>
      </c>
      <c r="T50" s="39" t="s">
        <v>246</v>
      </c>
    </row>
    <row r="51" spans="1:20" ht="18" x14ac:dyDescent="0.2">
      <c r="A51" s="35">
        <v>45</v>
      </c>
      <c r="B51" s="36" t="s">
        <v>247</v>
      </c>
      <c r="D51" s="35" t="s">
        <v>108</v>
      </c>
      <c r="E51" s="35" t="s">
        <v>109</v>
      </c>
      <c r="F51" s="35"/>
      <c r="G51" s="39" t="s">
        <v>248</v>
      </c>
      <c r="H51" s="39" t="s">
        <v>249</v>
      </c>
      <c r="I51" s="37">
        <v>21480</v>
      </c>
      <c r="J51" s="38"/>
      <c r="K51" s="38"/>
      <c r="L51" s="38"/>
      <c r="M51" s="38"/>
      <c r="N51" s="37">
        <v>3959.9999999999995</v>
      </c>
      <c r="O51" s="37">
        <v>0</v>
      </c>
      <c r="P51" s="37">
        <v>0</v>
      </c>
      <c r="Q51" s="37">
        <v>0</v>
      </c>
      <c r="R51" s="37">
        <v>0</v>
      </c>
      <c r="S51" s="39" t="s">
        <v>248</v>
      </c>
      <c r="T51" s="39" t="s">
        <v>249</v>
      </c>
    </row>
    <row r="52" spans="1:20" ht="36" x14ac:dyDescent="0.2">
      <c r="A52" s="35">
        <v>46</v>
      </c>
      <c r="B52" s="39" t="s">
        <v>250</v>
      </c>
      <c r="D52" s="35" t="s">
        <v>108</v>
      </c>
      <c r="E52" s="35" t="s">
        <v>109</v>
      </c>
      <c r="F52" s="35"/>
      <c r="G52" s="39" t="s">
        <v>251</v>
      </c>
      <c r="H52" s="39" t="s">
        <v>252</v>
      </c>
      <c r="I52" s="37">
        <v>16430</v>
      </c>
      <c r="J52" s="37">
        <v>10630</v>
      </c>
      <c r="K52" s="37">
        <v>9160</v>
      </c>
      <c r="L52" s="37">
        <v>7490</v>
      </c>
      <c r="M52" s="37">
        <v>6090</v>
      </c>
      <c r="N52" s="37">
        <v>4839.9999999999991</v>
      </c>
      <c r="O52" s="37">
        <v>2550</v>
      </c>
      <c r="P52" s="37">
        <v>2100</v>
      </c>
      <c r="Q52" s="37">
        <v>1650.0000000000002</v>
      </c>
      <c r="R52" s="37">
        <v>1200</v>
      </c>
      <c r="S52" s="39" t="s">
        <v>251</v>
      </c>
      <c r="T52" s="39" t="s">
        <v>252</v>
      </c>
    </row>
    <row r="53" spans="1:20" ht="18" x14ac:dyDescent="0.2">
      <c r="A53" s="35">
        <v>46</v>
      </c>
      <c r="B53" s="39" t="s">
        <v>253</v>
      </c>
      <c r="D53" s="35" t="s">
        <v>108</v>
      </c>
      <c r="E53" s="35" t="s">
        <v>109</v>
      </c>
      <c r="F53" s="35"/>
      <c r="G53" s="39" t="s">
        <v>251</v>
      </c>
      <c r="H53" s="39" t="s">
        <v>254</v>
      </c>
      <c r="I53" s="37">
        <v>14940</v>
      </c>
      <c r="J53" s="37">
        <v>10300</v>
      </c>
      <c r="K53" s="37">
        <v>8900</v>
      </c>
      <c r="L53" s="37">
        <v>7260</v>
      </c>
      <c r="M53" s="37">
        <v>5900</v>
      </c>
      <c r="N53" s="37">
        <v>4399.9999999999991</v>
      </c>
      <c r="O53" s="37">
        <v>2125</v>
      </c>
      <c r="P53" s="37">
        <v>1750</v>
      </c>
      <c r="Q53" s="37">
        <v>1375</v>
      </c>
      <c r="R53" s="37">
        <v>1000</v>
      </c>
      <c r="S53" s="39" t="s">
        <v>251</v>
      </c>
      <c r="T53" s="39" t="s">
        <v>254</v>
      </c>
    </row>
    <row r="54" spans="1:20" ht="36" x14ac:dyDescent="0.2">
      <c r="A54" s="35">
        <v>47</v>
      </c>
      <c r="B54" s="46" t="s">
        <v>255</v>
      </c>
      <c r="C54" t="s">
        <v>256</v>
      </c>
      <c r="D54" s="35" t="s">
        <v>108</v>
      </c>
      <c r="E54" s="35" t="s">
        <v>109</v>
      </c>
      <c r="F54" s="35"/>
      <c r="G54" s="39" t="s">
        <v>257</v>
      </c>
      <c r="H54" s="47" t="s">
        <v>258</v>
      </c>
      <c r="I54" s="37">
        <v>16160</v>
      </c>
      <c r="J54" s="37">
        <v>11390</v>
      </c>
      <c r="K54" s="37">
        <v>9790</v>
      </c>
      <c r="L54" s="37">
        <v>8010</v>
      </c>
      <c r="M54" s="37">
        <v>6530</v>
      </c>
      <c r="N54" s="42">
        <v>3199.9999999999995</v>
      </c>
      <c r="O54" s="42">
        <v>2125</v>
      </c>
      <c r="P54" s="42">
        <v>1750</v>
      </c>
      <c r="Q54" s="42">
        <v>1375</v>
      </c>
      <c r="R54" s="42">
        <v>1000</v>
      </c>
      <c r="S54" s="39" t="s">
        <v>257</v>
      </c>
      <c r="T54" s="47" t="s">
        <v>258</v>
      </c>
    </row>
    <row r="55" spans="1:20" ht="36" x14ac:dyDescent="0.2">
      <c r="A55" s="35">
        <v>47</v>
      </c>
      <c r="B55" s="46" t="s">
        <v>259</v>
      </c>
      <c r="C55" t="s">
        <v>256</v>
      </c>
      <c r="D55" s="35" t="s">
        <v>108</v>
      </c>
      <c r="E55" s="35" t="s">
        <v>109</v>
      </c>
      <c r="F55" s="35"/>
      <c r="G55" s="39" t="s">
        <v>257</v>
      </c>
      <c r="H55" s="47" t="s">
        <v>260</v>
      </c>
      <c r="I55" s="37">
        <v>17776</v>
      </c>
      <c r="J55" s="37"/>
      <c r="K55" s="37"/>
      <c r="L55" s="37"/>
      <c r="M55" s="37"/>
      <c r="N55" s="42">
        <v>3199.9999999999995</v>
      </c>
      <c r="O55" s="42">
        <v>2125</v>
      </c>
      <c r="P55" s="42">
        <v>1750</v>
      </c>
      <c r="Q55" s="42">
        <v>1375</v>
      </c>
      <c r="R55" s="42">
        <v>1000</v>
      </c>
      <c r="S55" s="39" t="s">
        <v>257</v>
      </c>
      <c r="T55" s="47" t="s">
        <v>260</v>
      </c>
    </row>
    <row r="56" spans="1:20" ht="36" x14ac:dyDescent="0.2">
      <c r="A56" s="35">
        <v>47</v>
      </c>
      <c r="B56" s="46" t="s">
        <v>261</v>
      </c>
      <c r="C56" t="s">
        <v>256</v>
      </c>
      <c r="D56" s="35" t="s">
        <v>108</v>
      </c>
      <c r="E56" s="35" t="s">
        <v>109</v>
      </c>
      <c r="F56" s="35"/>
      <c r="G56" s="39" t="s">
        <v>257</v>
      </c>
      <c r="H56" s="47" t="s">
        <v>262</v>
      </c>
      <c r="I56" s="37">
        <v>22090</v>
      </c>
      <c r="J56" s="37"/>
      <c r="K56" s="37"/>
      <c r="L56" s="37"/>
      <c r="M56" s="37"/>
      <c r="N56" s="42">
        <v>3199.9999999999995</v>
      </c>
      <c r="O56" s="42">
        <v>2125</v>
      </c>
      <c r="P56" s="42">
        <v>1750</v>
      </c>
      <c r="Q56" s="42">
        <v>1375</v>
      </c>
      <c r="R56" s="42">
        <v>1000</v>
      </c>
      <c r="S56" s="39" t="s">
        <v>257</v>
      </c>
      <c r="T56" s="47" t="s">
        <v>262</v>
      </c>
    </row>
    <row r="57" spans="1:20" ht="18" x14ac:dyDescent="0.2">
      <c r="A57" s="35">
        <v>48</v>
      </c>
      <c r="B57" s="36" t="s">
        <v>263</v>
      </c>
      <c r="D57" s="35" t="s">
        <v>108</v>
      </c>
      <c r="E57" s="35" t="s">
        <v>109</v>
      </c>
      <c r="F57" s="35"/>
      <c r="G57" s="39" t="s">
        <v>264</v>
      </c>
      <c r="H57" s="39" t="s">
        <v>265</v>
      </c>
      <c r="I57" s="37">
        <v>29710</v>
      </c>
      <c r="J57" s="38"/>
      <c r="K57" s="38"/>
      <c r="L57" s="38"/>
      <c r="M57" s="38"/>
      <c r="N57" s="37">
        <v>9359.9999999999982</v>
      </c>
      <c r="O57" s="37">
        <v>0</v>
      </c>
      <c r="P57" s="37">
        <v>0</v>
      </c>
      <c r="Q57" s="37">
        <v>0</v>
      </c>
      <c r="R57" s="37">
        <v>0</v>
      </c>
      <c r="S57" s="39" t="s">
        <v>264</v>
      </c>
      <c r="T57" s="39" t="s">
        <v>265</v>
      </c>
    </row>
    <row r="58" spans="1:20" ht="18" x14ac:dyDescent="0.2">
      <c r="A58" s="35">
        <v>49</v>
      </c>
      <c r="B58" s="36" t="s">
        <v>266</v>
      </c>
      <c r="D58" s="35" t="s">
        <v>108</v>
      </c>
      <c r="E58" s="35" t="s">
        <v>109</v>
      </c>
      <c r="F58" s="35"/>
      <c r="G58" s="39" t="s">
        <v>267</v>
      </c>
      <c r="H58" s="39" t="s">
        <v>268</v>
      </c>
      <c r="I58" s="37">
        <v>23760</v>
      </c>
      <c r="J58" s="38"/>
      <c r="K58" s="38"/>
      <c r="L58" s="38"/>
      <c r="M58" s="38"/>
      <c r="N58" s="37">
        <v>6239.9999999999982</v>
      </c>
      <c r="O58" s="37">
        <v>0</v>
      </c>
      <c r="P58" s="37">
        <v>0</v>
      </c>
      <c r="Q58" s="37">
        <v>0</v>
      </c>
      <c r="R58" s="37">
        <v>0</v>
      </c>
      <c r="S58" s="39" t="s">
        <v>267</v>
      </c>
      <c r="T58" s="39" t="s">
        <v>268</v>
      </c>
    </row>
    <row r="59" spans="1:20" ht="18" x14ac:dyDescent="0.2">
      <c r="A59" s="35">
        <v>50</v>
      </c>
      <c r="B59" s="46" t="s">
        <v>269</v>
      </c>
      <c r="C59" t="s">
        <v>186</v>
      </c>
      <c r="D59" s="35" t="s">
        <v>108</v>
      </c>
      <c r="E59" s="35" t="s">
        <v>109</v>
      </c>
      <c r="F59" s="35"/>
      <c r="G59" s="39" t="s">
        <v>270</v>
      </c>
      <c r="H59" s="39" t="s">
        <v>271</v>
      </c>
      <c r="I59" s="43">
        <v>28320</v>
      </c>
      <c r="J59" s="45"/>
      <c r="K59" s="45"/>
      <c r="L59" s="45"/>
      <c r="M59" s="45"/>
      <c r="N59" s="37">
        <v>8580</v>
      </c>
      <c r="O59" s="37">
        <v>0</v>
      </c>
      <c r="P59" s="37">
        <v>0</v>
      </c>
      <c r="Q59" s="37">
        <v>0</v>
      </c>
      <c r="R59" s="37">
        <v>0</v>
      </c>
      <c r="S59" s="39" t="s">
        <v>270</v>
      </c>
      <c r="T59" s="39" t="s">
        <v>271</v>
      </c>
    </row>
    <row r="60" spans="1:20" ht="18" x14ac:dyDescent="0.2">
      <c r="A60" s="35">
        <v>50</v>
      </c>
      <c r="B60" s="46" t="s">
        <v>272</v>
      </c>
      <c r="C60" t="s">
        <v>186</v>
      </c>
      <c r="D60" s="35" t="s">
        <v>108</v>
      </c>
      <c r="E60" s="35" t="s">
        <v>109</v>
      </c>
      <c r="F60" s="35"/>
      <c r="G60" s="39" t="s">
        <v>270</v>
      </c>
      <c r="H60" s="39" t="s">
        <v>273</v>
      </c>
      <c r="I60" s="37">
        <v>25490</v>
      </c>
      <c r="J60" s="38"/>
      <c r="K60" s="38"/>
      <c r="L60" s="38"/>
      <c r="M60" s="38"/>
      <c r="N60" s="37">
        <v>7800</v>
      </c>
      <c r="O60" s="37">
        <v>0</v>
      </c>
      <c r="P60" s="37">
        <v>0</v>
      </c>
      <c r="Q60" s="37">
        <v>0</v>
      </c>
      <c r="R60" s="37">
        <v>0</v>
      </c>
      <c r="S60" s="39" t="s">
        <v>270</v>
      </c>
      <c r="T60" s="39" t="s">
        <v>273</v>
      </c>
    </row>
    <row r="61" spans="1:20" ht="18" x14ac:dyDescent="0.2">
      <c r="A61" s="35">
        <v>51</v>
      </c>
      <c r="B61" s="36" t="s">
        <v>274</v>
      </c>
      <c r="D61" s="35" t="s">
        <v>108</v>
      </c>
      <c r="E61" s="35" t="s">
        <v>109</v>
      </c>
      <c r="F61" s="35"/>
      <c r="G61" s="39" t="s">
        <v>275</v>
      </c>
      <c r="H61" s="39" t="s">
        <v>276</v>
      </c>
      <c r="I61" s="37">
        <v>23760</v>
      </c>
      <c r="J61" s="37">
        <v>15140</v>
      </c>
      <c r="K61" s="37">
        <v>12980</v>
      </c>
      <c r="L61" s="37">
        <v>10580</v>
      </c>
      <c r="M61" s="37">
        <v>8580</v>
      </c>
      <c r="N61" s="37">
        <v>6239.9999999999982</v>
      </c>
      <c r="O61" s="37">
        <v>0</v>
      </c>
      <c r="P61" s="37">
        <v>0</v>
      </c>
      <c r="Q61" s="37">
        <v>0</v>
      </c>
      <c r="R61" s="37">
        <v>0</v>
      </c>
      <c r="S61" s="39" t="s">
        <v>275</v>
      </c>
      <c r="T61" s="39" t="s">
        <v>276</v>
      </c>
    </row>
    <row r="62" spans="1:20" ht="18" x14ac:dyDescent="0.2">
      <c r="A62" s="35">
        <v>52</v>
      </c>
      <c r="B62" s="40" t="s">
        <v>277</v>
      </c>
      <c r="D62" s="35" t="s">
        <v>108</v>
      </c>
      <c r="E62" s="35" t="s">
        <v>109</v>
      </c>
      <c r="F62" s="35"/>
      <c r="G62" s="39" t="s">
        <v>278</v>
      </c>
      <c r="H62" s="39" t="s">
        <v>279</v>
      </c>
      <c r="I62" s="37">
        <v>23760</v>
      </c>
      <c r="J62" s="38"/>
      <c r="K62" s="38"/>
      <c r="L62" s="38"/>
      <c r="M62" s="38"/>
      <c r="N62" s="37">
        <v>6239.9999999999982</v>
      </c>
      <c r="O62" s="37">
        <v>0</v>
      </c>
      <c r="P62" s="37">
        <v>0</v>
      </c>
      <c r="Q62" s="37">
        <v>0</v>
      </c>
      <c r="R62" s="37">
        <v>0</v>
      </c>
      <c r="S62" s="39" t="s">
        <v>278</v>
      </c>
      <c r="T62" s="39" t="s">
        <v>279</v>
      </c>
    </row>
    <row r="63" spans="1:20" ht="18" x14ac:dyDescent="0.2">
      <c r="A63" s="35">
        <v>53</v>
      </c>
      <c r="B63" s="40" t="s">
        <v>280</v>
      </c>
      <c r="D63" s="35" t="s">
        <v>108</v>
      </c>
      <c r="E63" s="35" t="s">
        <v>109</v>
      </c>
      <c r="F63" s="35"/>
      <c r="G63" s="39" t="s">
        <v>281</v>
      </c>
      <c r="H63" s="39" t="s">
        <v>282</v>
      </c>
      <c r="I63" s="37">
        <v>23760</v>
      </c>
      <c r="J63" s="38"/>
      <c r="K63" s="38"/>
      <c r="L63" s="38"/>
      <c r="M63" s="38"/>
      <c r="N63" s="37">
        <v>6239.9999999999982</v>
      </c>
      <c r="O63" s="37">
        <v>0</v>
      </c>
      <c r="P63" s="37">
        <v>0</v>
      </c>
      <c r="Q63" s="37">
        <v>0</v>
      </c>
      <c r="R63" s="37">
        <v>0</v>
      </c>
      <c r="S63" s="39" t="s">
        <v>281</v>
      </c>
      <c r="T63" s="39" t="s">
        <v>282</v>
      </c>
    </row>
    <row r="64" spans="1:20" ht="18" x14ac:dyDescent="0.2">
      <c r="A64" s="35">
        <v>54</v>
      </c>
      <c r="B64" s="40" t="s">
        <v>283</v>
      </c>
      <c r="C64" t="s">
        <v>186</v>
      </c>
      <c r="D64" s="35" t="s">
        <v>108</v>
      </c>
      <c r="E64" s="35" t="s">
        <v>109</v>
      </c>
      <c r="F64" s="35"/>
      <c r="G64" s="39" t="s">
        <v>284</v>
      </c>
      <c r="H64" s="39" t="s">
        <v>285</v>
      </c>
      <c r="I64" s="43">
        <v>27780</v>
      </c>
      <c r="J64" s="45"/>
      <c r="K64" s="45"/>
      <c r="L64" s="45"/>
      <c r="M64" s="45"/>
      <c r="N64" s="37">
        <v>8424</v>
      </c>
      <c r="O64" s="37">
        <v>0</v>
      </c>
      <c r="P64" s="37">
        <v>0</v>
      </c>
      <c r="Q64" s="37">
        <v>0</v>
      </c>
      <c r="R64" s="37">
        <v>0</v>
      </c>
      <c r="S64" s="39" t="s">
        <v>284</v>
      </c>
      <c r="T64" s="39" t="s">
        <v>285</v>
      </c>
    </row>
    <row r="65" spans="1:20" ht="18" x14ac:dyDescent="0.2">
      <c r="A65" s="35">
        <v>55</v>
      </c>
      <c r="B65" s="46" t="s">
        <v>286</v>
      </c>
      <c r="C65" t="s">
        <v>186</v>
      </c>
      <c r="D65" s="35" t="s">
        <v>108</v>
      </c>
      <c r="E65" s="35" t="s">
        <v>109</v>
      </c>
      <c r="F65" s="35"/>
      <c r="G65" s="39" t="s">
        <v>287</v>
      </c>
      <c r="H65" s="39" t="s">
        <v>288</v>
      </c>
      <c r="I65" s="43">
        <v>27780</v>
      </c>
      <c r="J65" s="48"/>
      <c r="K65" s="45"/>
      <c r="L65" s="45"/>
      <c r="M65" s="45"/>
      <c r="N65" s="37">
        <v>8424</v>
      </c>
      <c r="O65" s="37">
        <v>0</v>
      </c>
      <c r="P65" s="37">
        <v>0</v>
      </c>
      <c r="Q65" s="37">
        <v>0</v>
      </c>
      <c r="R65" s="37">
        <v>0</v>
      </c>
      <c r="S65" s="39" t="s">
        <v>287</v>
      </c>
      <c r="T65" s="39" t="s">
        <v>288</v>
      </c>
    </row>
    <row r="66" spans="1:20" ht="18" x14ac:dyDescent="0.2">
      <c r="A66" s="35">
        <v>55</v>
      </c>
      <c r="B66" s="46" t="s">
        <v>289</v>
      </c>
      <c r="C66" t="s">
        <v>186</v>
      </c>
      <c r="D66" s="35" t="s">
        <v>108</v>
      </c>
      <c r="E66" s="35" t="s">
        <v>109</v>
      </c>
      <c r="F66" s="35"/>
      <c r="G66" s="39" t="s">
        <v>287</v>
      </c>
      <c r="H66" s="39" t="s">
        <v>290</v>
      </c>
      <c r="I66" s="43">
        <v>25490</v>
      </c>
      <c r="J66" s="43"/>
      <c r="K66" s="45"/>
      <c r="L66" s="45"/>
      <c r="M66" s="45"/>
      <c r="N66" s="37">
        <v>7800</v>
      </c>
      <c r="O66" s="37">
        <v>0</v>
      </c>
      <c r="P66" s="37">
        <v>0</v>
      </c>
      <c r="Q66" s="37">
        <v>0</v>
      </c>
      <c r="R66" s="37">
        <v>0</v>
      </c>
      <c r="S66" s="39" t="s">
        <v>287</v>
      </c>
      <c r="T66" s="39" t="s">
        <v>290</v>
      </c>
    </row>
    <row r="67" spans="1:20" ht="18" x14ac:dyDescent="0.2">
      <c r="A67" s="35">
        <v>56</v>
      </c>
      <c r="B67" s="40" t="s">
        <v>291</v>
      </c>
      <c r="C67" t="s">
        <v>186</v>
      </c>
      <c r="D67" s="35" t="s">
        <v>108</v>
      </c>
      <c r="E67" s="35" t="s">
        <v>109</v>
      </c>
      <c r="F67" s="35"/>
      <c r="G67" s="39" t="s">
        <v>292</v>
      </c>
      <c r="H67" s="39" t="s">
        <v>293</v>
      </c>
      <c r="I67" s="43">
        <v>27780</v>
      </c>
      <c r="J67" s="45"/>
      <c r="K67" s="45"/>
      <c r="L67" s="45"/>
      <c r="M67" s="45"/>
      <c r="N67" s="37">
        <v>8424</v>
      </c>
      <c r="O67" s="37">
        <v>0</v>
      </c>
      <c r="P67" s="37">
        <v>0</v>
      </c>
      <c r="Q67" s="37">
        <v>0</v>
      </c>
      <c r="R67" s="37">
        <v>0</v>
      </c>
      <c r="S67" s="39" t="s">
        <v>292</v>
      </c>
      <c r="T67" s="39" t="s">
        <v>293</v>
      </c>
    </row>
    <row r="68" spans="1:20" ht="18" x14ac:dyDescent="0.2">
      <c r="A68" s="35">
        <v>57</v>
      </c>
      <c r="B68" s="40" t="s">
        <v>294</v>
      </c>
      <c r="C68" t="s">
        <v>186</v>
      </c>
      <c r="D68" s="35" t="s">
        <v>108</v>
      </c>
      <c r="E68" s="35" t="s">
        <v>109</v>
      </c>
      <c r="F68" s="35"/>
      <c r="G68" s="39" t="s">
        <v>295</v>
      </c>
      <c r="H68" s="39" t="s">
        <v>296</v>
      </c>
      <c r="I68" s="43">
        <v>28320</v>
      </c>
      <c r="J68" s="45"/>
      <c r="K68" s="45"/>
      <c r="L68" s="45"/>
      <c r="M68" s="45"/>
      <c r="N68" s="37">
        <v>8424</v>
      </c>
      <c r="O68" s="37">
        <v>0</v>
      </c>
      <c r="P68" s="37">
        <v>0</v>
      </c>
      <c r="Q68" s="37">
        <v>0</v>
      </c>
      <c r="R68" s="37">
        <v>0</v>
      </c>
      <c r="S68" s="39" t="s">
        <v>295</v>
      </c>
      <c r="T68" s="39" t="s">
        <v>296</v>
      </c>
    </row>
    <row r="69" spans="1:20" ht="18" x14ac:dyDescent="0.2">
      <c r="A69" s="35">
        <v>58</v>
      </c>
      <c r="B69" s="40" t="s">
        <v>297</v>
      </c>
      <c r="C69" t="s">
        <v>186</v>
      </c>
      <c r="D69" s="35" t="s">
        <v>108</v>
      </c>
      <c r="E69" s="35" t="s">
        <v>109</v>
      </c>
      <c r="F69" s="35"/>
      <c r="G69" s="39" t="s">
        <v>298</v>
      </c>
      <c r="H69" s="39" t="s">
        <v>299</v>
      </c>
      <c r="I69" s="43">
        <v>27780</v>
      </c>
      <c r="J69" s="45"/>
      <c r="K69" s="45"/>
      <c r="L69" s="45"/>
      <c r="M69" s="45"/>
      <c r="N69" s="37">
        <v>8424</v>
      </c>
      <c r="O69" s="37">
        <v>0</v>
      </c>
      <c r="P69" s="37">
        <v>0</v>
      </c>
      <c r="Q69" s="37">
        <v>0</v>
      </c>
      <c r="R69" s="37">
        <v>0</v>
      </c>
      <c r="S69" s="39" t="s">
        <v>298</v>
      </c>
      <c r="T69" s="39" t="s">
        <v>299</v>
      </c>
    </row>
    <row r="70" spans="1:20" ht="18" x14ac:dyDescent="0.2">
      <c r="A70" s="35">
        <v>59</v>
      </c>
      <c r="B70" s="40" t="s">
        <v>300</v>
      </c>
      <c r="C70" t="s">
        <v>186</v>
      </c>
      <c r="D70" s="35" t="s">
        <v>108</v>
      </c>
      <c r="E70" s="35" t="s">
        <v>109</v>
      </c>
      <c r="F70" s="35"/>
      <c r="G70" s="39" t="s">
        <v>301</v>
      </c>
      <c r="H70" s="39" t="s">
        <v>302</v>
      </c>
      <c r="I70" s="43">
        <v>27780</v>
      </c>
      <c r="J70" s="45"/>
      <c r="K70" s="45"/>
      <c r="L70" s="45"/>
      <c r="M70" s="45"/>
      <c r="N70" s="37">
        <v>8424</v>
      </c>
      <c r="O70" s="37">
        <v>0</v>
      </c>
      <c r="P70" s="37">
        <v>0</v>
      </c>
      <c r="Q70" s="37">
        <v>0</v>
      </c>
      <c r="R70" s="37">
        <v>0</v>
      </c>
      <c r="S70" s="39" t="s">
        <v>301</v>
      </c>
      <c r="T70" s="39" t="s">
        <v>302</v>
      </c>
    </row>
    <row r="71" spans="1:20" ht="18" x14ac:dyDescent="0.2">
      <c r="A71" s="35">
        <v>60</v>
      </c>
      <c r="B71" s="40" t="s">
        <v>303</v>
      </c>
      <c r="C71" t="s">
        <v>186</v>
      </c>
      <c r="D71" s="35" t="s">
        <v>108</v>
      </c>
      <c r="E71" s="35" t="s">
        <v>109</v>
      </c>
      <c r="F71" s="35"/>
      <c r="G71" s="39" t="s">
        <v>304</v>
      </c>
      <c r="H71" s="39" t="s">
        <v>305</v>
      </c>
      <c r="I71" s="43">
        <v>27780</v>
      </c>
      <c r="J71" s="45"/>
      <c r="K71" s="45"/>
      <c r="L71" s="45"/>
      <c r="M71" s="45"/>
      <c r="N71" s="37">
        <v>8424</v>
      </c>
      <c r="O71" s="37">
        <v>0</v>
      </c>
      <c r="P71" s="37">
        <v>0</v>
      </c>
      <c r="Q71" s="37">
        <v>0</v>
      </c>
      <c r="R71" s="37">
        <v>0</v>
      </c>
      <c r="S71" s="39" t="s">
        <v>304</v>
      </c>
      <c r="T71" s="39" t="s">
        <v>305</v>
      </c>
    </row>
    <row r="72" spans="1:20" ht="18" x14ac:dyDescent="0.2">
      <c r="A72" s="35">
        <v>61</v>
      </c>
      <c r="B72" s="40" t="s">
        <v>306</v>
      </c>
      <c r="C72" t="s">
        <v>186</v>
      </c>
      <c r="D72" s="35" t="s">
        <v>108</v>
      </c>
      <c r="E72" s="35" t="s">
        <v>109</v>
      </c>
      <c r="F72" s="35"/>
      <c r="G72" s="39" t="s">
        <v>307</v>
      </c>
      <c r="H72" s="39" t="s">
        <v>308</v>
      </c>
      <c r="I72" s="43">
        <v>26450</v>
      </c>
      <c r="J72" s="45"/>
      <c r="K72" s="45"/>
      <c r="L72" s="45"/>
      <c r="M72" s="45"/>
      <c r="N72" s="37">
        <v>8424</v>
      </c>
      <c r="O72" s="37">
        <v>0</v>
      </c>
      <c r="P72" s="37">
        <v>0</v>
      </c>
      <c r="Q72" s="37">
        <v>0</v>
      </c>
      <c r="R72" s="37">
        <v>0</v>
      </c>
      <c r="S72" s="39" t="s">
        <v>307</v>
      </c>
      <c r="T72" s="39" t="s">
        <v>308</v>
      </c>
    </row>
    <row r="73" spans="1:20" ht="18" x14ac:dyDescent="0.2">
      <c r="A73" s="35">
        <v>62</v>
      </c>
      <c r="B73" s="36" t="s">
        <v>309</v>
      </c>
      <c r="D73" s="35" t="s">
        <v>108</v>
      </c>
      <c r="E73" s="35" t="s">
        <v>109</v>
      </c>
      <c r="F73" s="35"/>
      <c r="G73" s="39" t="s">
        <v>310</v>
      </c>
      <c r="H73" s="39" t="s">
        <v>311</v>
      </c>
      <c r="I73" s="37">
        <v>23210</v>
      </c>
      <c r="J73" s="38"/>
      <c r="K73" s="38"/>
      <c r="L73" s="38"/>
      <c r="M73" s="38"/>
      <c r="N73" s="37">
        <v>4399.9999999999991</v>
      </c>
      <c r="O73" s="37">
        <v>0</v>
      </c>
      <c r="P73" s="37">
        <v>0</v>
      </c>
      <c r="Q73" s="37">
        <v>0</v>
      </c>
      <c r="R73" s="37">
        <v>0</v>
      </c>
      <c r="S73" s="39" t="s">
        <v>310</v>
      </c>
      <c r="T73" s="39" t="s">
        <v>311</v>
      </c>
    </row>
    <row r="74" spans="1:20" ht="18" x14ac:dyDescent="0.2">
      <c r="A74" s="35">
        <v>63</v>
      </c>
      <c r="B74" s="36" t="s">
        <v>312</v>
      </c>
      <c r="D74" s="35" t="s">
        <v>108</v>
      </c>
      <c r="E74" s="35" t="s">
        <v>109</v>
      </c>
      <c r="F74" s="35"/>
      <c r="G74" s="39" t="s">
        <v>313</v>
      </c>
      <c r="H74" s="39" t="s">
        <v>314</v>
      </c>
      <c r="I74" s="37">
        <v>23210</v>
      </c>
      <c r="J74" s="37">
        <v>11200</v>
      </c>
      <c r="K74" s="37">
        <v>9620</v>
      </c>
      <c r="L74" s="37">
        <v>7870</v>
      </c>
      <c r="M74" s="37">
        <v>6410</v>
      </c>
      <c r="N74" s="37">
        <v>4399.9999999999991</v>
      </c>
      <c r="O74" s="37">
        <v>2380</v>
      </c>
      <c r="P74" s="37">
        <v>1959.9999999999998</v>
      </c>
      <c r="Q74" s="37">
        <v>1540.0000000000002</v>
      </c>
      <c r="R74" s="37">
        <v>1120</v>
      </c>
      <c r="S74" s="39" t="s">
        <v>313</v>
      </c>
      <c r="T74" s="39" t="s">
        <v>314</v>
      </c>
    </row>
    <row r="75" spans="1:20" ht="36" x14ac:dyDescent="0.2">
      <c r="A75" s="35">
        <v>64</v>
      </c>
      <c r="B75" s="39" t="s">
        <v>315</v>
      </c>
      <c r="D75" s="35" t="s">
        <v>108</v>
      </c>
      <c r="E75" s="35" t="s">
        <v>109</v>
      </c>
      <c r="F75" s="35"/>
      <c r="G75" s="39" t="s">
        <v>316</v>
      </c>
      <c r="H75" s="39" t="s">
        <v>317</v>
      </c>
      <c r="I75" s="37">
        <v>44520</v>
      </c>
      <c r="J75" s="37">
        <v>12530</v>
      </c>
      <c r="K75" s="37">
        <v>10690</v>
      </c>
      <c r="L75" s="37">
        <v>8750</v>
      </c>
      <c r="M75" s="37">
        <v>7140</v>
      </c>
      <c r="N75" s="37">
        <v>9359.9999999999982</v>
      </c>
      <c r="O75" s="37">
        <v>2550</v>
      </c>
      <c r="P75" s="37">
        <v>2100</v>
      </c>
      <c r="Q75" s="37">
        <v>1650.0000000000002</v>
      </c>
      <c r="R75" s="37">
        <v>1200</v>
      </c>
      <c r="S75" s="39" t="s">
        <v>316</v>
      </c>
      <c r="T75" s="39" t="s">
        <v>317</v>
      </c>
    </row>
    <row r="76" spans="1:20" ht="36" x14ac:dyDescent="0.2">
      <c r="A76" s="35">
        <v>64</v>
      </c>
      <c r="B76" s="39" t="s">
        <v>318</v>
      </c>
      <c r="D76" s="35" t="s">
        <v>108</v>
      </c>
      <c r="E76" s="35" t="s">
        <v>244</v>
      </c>
      <c r="F76" s="35"/>
      <c r="G76" s="39" t="s">
        <v>316</v>
      </c>
      <c r="H76" s="39" t="s">
        <v>317</v>
      </c>
      <c r="I76" s="37">
        <v>44520</v>
      </c>
      <c r="J76" s="37">
        <v>12530</v>
      </c>
      <c r="K76" s="37">
        <v>10690</v>
      </c>
      <c r="L76" s="37">
        <v>8750</v>
      </c>
      <c r="M76" s="37">
        <v>7140</v>
      </c>
      <c r="N76" s="37">
        <v>8579.9999999999964</v>
      </c>
      <c r="O76" s="37">
        <v>2550</v>
      </c>
      <c r="P76" s="37">
        <v>2100</v>
      </c>
      <c r="Q76" s="37">
        <v>1650.0000000000002</v>
      </c>
      <c r="R76" s="37">
        <v>1200</v>
      </c>
      <c r="S76" s="39" t="s">
        <v>316</v>
      </c>
      <c r="T76" s="39" t="s">
        <v>317</v>
      </c>
    </row>
    <row r="77" spans="1:20" ht="36" x14ac:dyDescent="0.2">
      <c r="A77" s="35">
        <v>64</v>
      </c>
      <c r="B77" s="39" t="s">
        <v>319</v>
      </c>
      <c r="D77" s="35" t="s">
        <v>108</v>
      </c>
      <c r="E77" s="35" t="s">
        <v>244</v>
      </c>
      <c r="F77" s="35"/>
      <c r="G77" s="39" t="s">
        <v>316</v>
      </c>
      <c r="H77" s="39" t="s">
        <v>320</v>
      </c>
      <c r="I77" s="37">
        <v>30780</v>
      </c>
      <c r="J77" s="37">
        <v>8420</v>
      </c>
      <c r="K77" s="37">
        <v>7270</v>
      </c>
      <c r="L77" s="37">
        <v>5990</v>
      </c>
      <c r="M77" s="37">
        <v>4930</v>
      </c>
      <c r="N77" s="37">
        <v>7799.9999999999973</v>
      </c>
      <c r="O77" s="37">
        <v>1955</v>
      </c>
      <c r="P77" s="37">
        <v>1610</v>
      </c>
      <c r="Q77" s="37">
        <v>1265</v>
      </c>
      <c r="R77" s="37">
        <v>920</v>
      </c>
      <c r="S77" s="39" t="s">
        <v>316</v>
      </c>
      <c r="T77" s="39" t="s">
        <v>320</v>
      </c>
    </row>
    <row r="78" spans="1:20" ht="18" x14ac:dyDescent="0.2">
      <c r="A78" s="35">
        <v>65</v>
      </c>
      <c r="B78" s="36" t="s">
        <v>321</v>
      </c>
      <c r="D78" s="35" t="s">
        <v>108</v>
      </c>
      <c r="E78" s="35" t="s">
        <v>109</v>
      </c>
      <c r="F78" s="35"/>
      <c r="G78" s="39" t="s">
        <v>322</v>
      </c>
      <c r="H78" s="39" t="s">
        <v>323</v>
      </c>
      <c r="I78" s="37">
        <v>21480</v>
      </c>
      <c r="J78" s="38"/>
      <c r="K78" s="38"/>
      <c r="L78" s="38"/>
      <c r="M78" s="38"/>
      <c r="N78" s="37">
        <v>3959.9999999999995</v>
      </c>
      <c r="O78" s="37">
        <v>0</v>
      </c>
      <c r="P78" s="37">
        <v>0</v>
      </c>
      <c r="Q78" s="37">
        <v>0</v>
      </c>
      <c r="R78" s="37">
        <v>0</v>
      </c>
      <c r="S78" s="39" t="s">
        <v>322</v>
      </c>
      <c r="T78" s="39" t="s">
        <v>323</v>
      </c>
    </row>
    <row r="79" spans="1:20" ht="18" x14ac:dyDescent="0.2">
      <c r="A79" s="35">
        <v>66</v>
      </c>
      <c r="B79" s="36" t="s">
        <v>324</v>
      </c>
      <c r="D79" s="35" t="s">
        <v>108</v>
      </c>
      <c r="E79" s="35" t="s">
        <v>109</v>
      </c>
      <c r="F79" s="35"/>
      <c r="G79" s="39" t="s">
        <v>325</v>
      </c>
      <c r="H79" s="39" t="s">
        <v>326</v>
      </c>
      <c r="I79" s="37">
        <v>21300</v>
      </c>
      <c r="J79" s="38"/>
      <c r="K79" s="38"/>
      <c r="L79" s="38"/>
      <c r="M79" s="38"/>
      <c r="N79" s="37">
        <v>3959.9999999999995</v>
      </c>
      <c r="O79" s="37">
        <v>0</v>
      </c>
      <c r="P79" s="37">
        <v>0</v>
      </c>
      <c r="Q79" s="37">
        <v>0</v>
      </c>
      <c r="R79" s="37">
        <v>0</v>
      </c>
      <c r="S79" s="39" t="s">
        <v>325</v>
      </c>
      <c r="T79" s="39" t="s">
        <v>326</v>
      </c>
    </row>
    <row r="80" spans="1:20" ht="18" x14ac:dyDescent="0.2">
      <c r="A80" s="35">
        <v>67</v>
      </c>
      <c r="B80" s="36" t="s">
        <v>327</v>
      </c>
      <c r="D80" s="35" t="s">
        <v>108</v>
      </c>
      <c r="E80" s="35" t="s">
        <v>109</v>
      </c>
      <c r="F80" s="35"/>
      <c r="G80" s="39" t="s">
        <v>328</v>
      </c>
      <c r="H80" s="39" t="s">
        <v>329</v>
      </c>
      <c r="I80" s="37">
        <v>21920</v>
      </c>
      <c r="J80" s="38"/>
      <c r="K80" s="38"/>
      <c r="L80" s="38"/>
      <c r="M80" s="38"/>
      <c r="N80" s="37">
        <v>4399.9999999999991</v>
      </c>
      <c r="O80" s="37">
        <v>0</v>
      </c>
      <c r="P80" s="37">
        <v>0</v>
      </c>
      <c r="Q80" s="37">
        <v>0</v>
      </c>
      <c r="R80" s="37">
        <v>0</v>
      </c>
      <c r="S80" s="39" t="s">
        <v>328</v>
      </c>
      <c r="T80" s="39" t="s">
        <v>329</v>
      </c>
    </row>
    <row r="81" spans="1:20" ht="36" x14ac:dyDescent="0.2">
      <c r="A81" s="35">
        <v>68</v>
      </c>
      <c r="B81" s="36" t="s">
        <v>330</v>
      </c>
      <c r="D81" s="35" t="s">
        <v>108</v>
      </c>
      <c r="E81" s="35" t="s">
        <v>109</v>
      </c>
      <c r="F81" s="35"/>
      <c r="G81" s="39" t="s">
        <v>331</v>
      </c>
      <c r="H81" s="39" t="s">
        <v>332</v>
      </c>
      <c r="I81" s="37">
        <v>14460</v>
      </c>
      <c r="J81" s="38"/>
      <c r="K81" s="38"/>
      <c r="L81" s="38"/>
      <c r="M81" s="38"/>
      <c r="N81" s="37">
        <v>3959.9999999999995</v>
      </c>
      <c r="O81" s="37">
        <v>0</v>
      </c>
      <c r="P81" s="37">
        <v>0</v>
      </c>
      <c r="Q81" s="37">
        <v>0</v>
      </c>
      <c r="R81" s="37">
        <v>0</v>
      </c>
      <c r="S81" s="39" t="s">
        <v>331</v>
      </c>
      <c r="T81" s="39" t="s">
        <v>332</v>
      </c>
    </row>
    <row r="82" spans="1:20" ht="36" x14ac:dyDescent="0.2">
      <c r="A82" s="35">
        <v>68</v>
      </c>
      <c r="B82" s="36" t="s">
        <v>333</v>
      </c>
      <c r="D82" s="35" t="s">
        <v>108</v>
      </c>
      <c r="E82" s="35" t="s">
        <v>109</v>
      </c>
      <c r="F82" s="35"/>
      <c r="G82" s="39" t="s">
        <v>331</v>
      </c>
      <c r="H82" s="39" t="s">
        <v>334</v>
      </c>
      <c r="I82" s="37">
        <v>21920</v>
      </c>
      <c r="J82" s="38"/>
      <c r="K82" s="38"/>
      <c r="L82" s="38"/>
      <c r="M82" s="38"/>
      <c r="N82" s="37">
        <v>3959.9999999999995</v>
      </c>
      <c r="O82" s="37">
        <v>0</v>
      </c>
      <c r="P82" s="37">
        <v>0</v>
      </c>
      <c r="Q82" s="37">
        <v>0</v>
      </c>
      <c r="R82" s="37">
        <v>0</v>
      </c>
      <c r="S82" s="39" t="s">
        <v>331</v>
      </c>
      <c r="T82" s="39" t="s">
        <v>334</v>
      </c>
    </row>
    <row r="83" spans="1:20" ht="18" x14ac:dyDescent="0.2">
      <c r="A83" s="35">
        <v>69</v>
      </c>
      <c r="B83" s="39" t="s">
        <v>335</v>
      </c>
      <c r="D83" s="35" t="s">
        <v>108</v>
      </c>
      <c r="E83" s="35" t="s">
        <v>336</v>
      </c>
      <c r="F83" s="35"/>
      <c r="G83" s="39" t="s">
        <v>337</v>
      </c>
      <c r="H83" s="39" t="s">
        <v>338</v>
      </c>
      <c r="I83" s="37">
        <v>40800</v>
      </c>
      <c r="J83" s="38"/>
      <c r="K83" s="38"/>
      <c r="L83" s="38"/>
      <c r="M83" s="38"/>
      <c r="N83" s="37">
        <v>12149.999999999996</v>
      </c>
      <c r="O83" s="37">
        <v>0</v>
      </c>
      <c r="P83" s="37">
        <v>0</v>
      </c>
      <c r="Q83" s="37">
        <v>0</v>
      </c>
      <c r="R83" s="37">
        <v>0</v>
      </c>
      <c r="S83" s="39" t="s">
        <v>337</v>
      </c>
      <c r="T83" s="39" t="s">
        <v>338</v>
      </c>
    </row>
    <row r="84" spans="1:20" ht="18" x14ac:dyDescent="0.2">
      <c r="A84" s="35">
        <v>69</v>
      </c>
      <c r="B84" s="39" t="s">
        <v>339</v>
      </c>
      <c r="D84" s="35" t="s">
        <v>108</v>
      </c>
      <c r="E84" s="35" t="s">
        <v>336</v>
      </c>
      <c r="F84" s="35"/>
      <c r="G84" s="39" t="s">
        <v>337</v>
      </c>
      <c r="H84" s="39" t="s">
        <v>340</v>
      </c>
      <c r="I84" s="37">
        <v>23090</v>
      </c>
      <c r="J84" s="38"/>
      <c r="K84" s="38"/>
      <c r="L84" s="38"/>
      <c r="M84" s="38"/>
      <c r="N84" s="37">
        <v>7019.9999999999973</v>
      </c>
      <c r="O84" s="37">
        <v>0</v>
      </c>
      <c r="P84" s="37">
        <v>0</v>
      </c>
      <c r="Q84" s="37">
        <v>0</v>
      </c>
      <c r="R84" s="37">
        <v>0</v>
      </c>
      <c r="S84" s="39" t="s">
        <v>337</v>
      </c>
      <c r="T84" s="39" t="s">
        <v>340</v>
      </c>
    </row>
    <row r="85" spans="1:20" ht="18" x14ac:dyDescent="0.2">
      <c r="A85" s="35">
        <v>70</v>
      </c>
      <c r="B85" s="36" t="s">
        <v>341</v>
      </c>
      <c r="D85" s="35" t="s">
        <v>108</v>
      </c>
      <c r="E85" s="35" t="s">
        <v>109</v>
      </c>
      <c r="F85" s="35"/>
      <c r="G85" s="39" t="s">
        <v>342</v>
      </c>
      <c r="H85" s="39" t="s">
        <v>343</v>
      </c>
      <c r="I85" s="37">
        <v>20950</v>
      </c>
      <c r="J85" s="38"/>
      <c r="K85" s="38"/>
      <c r="L85" s="38"/>
      <c r="M85" s="38"/>
      <c r="N85" s="37">
        <v>3959.9999999999995</v>
      </c>
      <c r="O85" s="37">
        <v>0</v>
      </c>
      <c r="P85" s="37">
        <v>0</v>
      </c>
      <c r="Q85" s="37">
        <v>0</v>
      </c>
      <c r="R85" s="37">
        <v>0</v>
      </c>
      <c r="S85" s="39" t="s">
        <v>342</v>
      </c>
      <c r="T85" s="39" t="s">
        <v>343</v>
      </c>
    </row>
    <row r="86" spans="1:20" ht="18" x14ac:dyDescent="0.2">
      <c r="A86" s="35">
        <v>71</v>
      </c>
      <c r="B86" s="36" t="s">
        <v>344</v>
      </c>
      <c r="D86" s="35" t="s">
        <v>108</v>
      </c>
      <c r="E86" s="35" t="s">
        <v>109</v>
      </c>
      <c r="F86" s="35"/>
      <c r="G86" s="39" t="s">
        <v>345</v>
      </c>
      <c r="H86" s="39" t="s">
        <v>346</v>
      </c>
      <c r="I86" s="37">
        <v>20950</v>
      </c>
      <c r="J86" s="38"/>
      <c r="K86" s="38"/>
      <c r="L86" s="38"/>
      <c r="M86" s="38"/>
      <c r="N86" s="37">
        <v>3959.9999999999995</v>
      </c>
      <c r="O86" s="37">
        <v>0</v>
      </c>
      <c r="P86" s="37">
        <v>0</v>
      </c>
      <c r="Q86" s="37">
        <v>0</v>
      </c>
      <c r="R86" s="37">
        <v>0</v>
      </c>
      <c r="S86" s="39" t="s">
        <v>345</v>
      </c>
      <c r="T86" s="39" t="s">
        <v>346</v>
      </c>
    </row>
    <row r="87" spans="1:20" ht="18" x14ac:dyDescent="0.2">
      <c r="A87" s="35">
        <v>72</v>
      </c>
      <c r="B87" s="36" t="s">
        <v>347</v>
      </c>
      <c r="D87" s="35" t="s">
        <v>108</v>
      </c>
      <c r="E87" s="35" t="s">
        <v>109</v>
      </c>
      <c r="F87" s="35"/>
      <c r="G87" s="39" t="s">
        <v>348</v>
      </c>
      <c r="H87" s="39" t="s">
        <v>349</v>
      </c>
      <c r="I87" s="37">
        <v>20950</v>
      </c>
      <c r="J87" s="38"/>
      <c r="K87" s="38"/>
      <c r="L87" s="38"/>
      <c r="M87" s="38"/>
      <c r="N87" s="37">
        <v>3959.9999999999995</v>
      </c>
      <c r="O87" s="37">
        <v>0</v>
      </c>
      <c r="P87" s="37">
        <v>0</v>
      </c>
      <c r="Q87" s="37">
        <v>0</v>
      </c>
      <c r="R87" s="37">
        <v>0</v>
      </c>
      <c r="S87" s="39" t="s">
        <v>348</v>
      </c>
      <c r="T87" s="39" t="s">
        <v>349</v>
      </c>
    </row>
    <row r="88" spans="1:20" ht="18" x14ac:dyDescent="0.2">
      <c r="A88" s="35">
        <v>73</v>
      </c>
      <c r="B88" s="36" t="s">
        <v>350</v>
      </c>
      <c r="D88" s="35" t="s">
        <v>108</v>
      </c>
      <c r="E88" s="35" t="s">
        <v>109</v>
      </c>
      <c r="F88" s="35"/>
      <c r="G88" s="39" t="s">
        <v>351</v>
      </c>
      <c r="H88" s="39" t="s">
        <v>352</v>
      </c>
      <c r="I88" s="37">
        <v>21330</v>
      </c>
      <c r="J88" s="38"/>
      <c r="K88" s="38"/>
      <c r="L88" s="38"/>
      <c r="M88" s="38"/>
      <c r="N88" s="37">
        <v>3959.9999999999995</v>
      </c>
      <c r="O88" s="37">
        <v>0</v>
      </c>
      <c r="P88" s="37">
        <v>0</v>
      </c>
      <c r="Q88" s="37">
        <v>0</v>
      </c>
      <c r="R88" s="37">
        <v>0</v>
      </c>
      <c r="S88" s="39" t="s">
        <v>351</v>
      </c>
      <c r="T88" s="39" t="s">
        <v>352</v>
      </c>
    </row>
    <row r="89" spans="1:20" ht="18" x14ac:dyDescent="0.2">
      <c r="A89" s="35">
        <v>74</v>
      </c>
      <c r="B89" s="36" t="s">
        <v>353</v>
      </c>
      <c r="D89" s="35" t="s">
        <v>108</v>
      </c>
      <c r="E89" s="35" t="s">
        <v>109</v>
      </c>
      <c r="F89" s="35"/>
      <c r="G89" s="39" t="s">
        <v>354</v>
      </c>
      <c r="H89" s="39" t="s">
        <v>355</v>
      </c>
      <c r="I89" s="37">
        <v>21330</v>
      </c>
      <c r="J89" s="38"/>
      <c r="K89" s="38"/>
      <c r="L89" s="38"/>
      <c r="M89" s="38"/>
      <c r="N89" s="37">
        <v>3959.9999999999995</v>
      </c>
      <c r="O89" s="37">
        <v>0</v>
      </c>
      <c r="P89" s="37">
        <v>0</v>
      </c>
      <c r="Q89" s="37">
        <v>0</v>
      </c>
      <c r="R89" s="37">
        <v>0</v>
      </c>
      <c r="S89" s="39" t="s">
        <v>354</v>
      </c>
      <c r="T89" s="39" t="s">
        <v>355</v>
      </c>
    </row>
    <row r="90" spans="1:20" ht="18" x14ac:dyDescent="0.2">
      <c r="A90" s="35">
        <v>75</v>
      </c>
      <c r="B90" s="36" t="s">
        <v>356</v>
      </c>
      <c r="D90" s="35" t="s">
        <v>108</v>
      </c>
      <c r="E90" s="35" t="s">
        <v>109</v>
      </c>
      <c r="F90" s="35"/>
      <c r="G90" s="39" t="s">
        <v>357</v>
      </c>
      <c r="H90" s="39" t="s">
        <v>358</v>
      </c>
      <c r="I90" s="37">
        <v>21330</v>
      </c>
      <c r="J90" s="38"/>
      <c r="K90" s="38"/>
      <c r="L90" s="38"/>
      <c r="M90" s="38"/>
      <c r="N90" s="37">
        <v>3959.9999999999995</v>
      </c>
      <c r="O90" s="37">
        <v>0</v>
      </c>
      <c r="P90" s="37">
        <v>0</v>
      </c>
      <c r="Q90" s="37">
        <v>0</v>
      </c>
      <c r="R90" s="37">
        <v>0</v>
      </c>
      <c r="S90" s="39" t="s">
        <v>357</v>
      </c>
      <c r="T90" s="39" t="s">
        <v>358</v>
      </c>
    </row>
    <row r="91" spans="1:20" ht="18" x14ac:dyDescent="0.2">
      <c r="A91" s="35">
        <v>76</v>
      </c>
      <c r="B91" s="36" t="s">
        <v>359</v>
      </c>
      <c r="D91" s="35" t="s">
        <v>108</v>
      </c>
      <c r="E91" s="35" t="s">
        <v>109</v>
      </c>
      <c r="F91" s="35"/>
      <c r="G91" s="39" t="s">
        <v>360</v>
      </c>
      <c r="H91" s="39" t="s">
        <v>361</v>
      </c>
      <c r="I91" s="37">
        <v>21330</v>
      </c>
      <c r="J91" s="38"/>
      <c r="K91" s="38"/>
      <c r="L91" s="38"/>
      <c r="M91" s="38"/>
      <c r="N91" s="37">
        <v>3959.9999999999995</v>
      </c>
      <c r="O91" s="37">
        <v>0</v>
      </c>
      <c r="P91" s="37">
        <v>0</v>
      </c>
      <c r="Q91" s="37">
        <v>0</v>
      </c>
      <c r="R91" s="37">
        <v>0</v>
      </c>
      <c r="S91" s="39" t="s">
        <v>360</v>
      </c>
      <c r="T91" s="39" t="s">
        <v>361</v>
      </c>
    </row>
    <row r="92" spans="1:20" ht="18" x14ac:dyDescent="0.2">
      <c r="A92" s="35">
        <v>77</v>
      </c>
      <c r="B92" s="36" t="s">
        <v>362</v>
      </c>
      <c r="D92" s="35" t="s">
        <v>108</v>
      </c>
      <c r="E92" s="35" t="s">
        <v>109</v>
      </c>
      <c r="F92" s="35"/>
      <c r="G92" s="39" t="s">
        <v>363</v>
      </c>
      <c r="H92" s="39" t="s">
        <v>364</v>
      </c>
      <c r="I92" s="37">
        <v>21330</v>
      </c>
      <c r="J92" s="38"/>
      <c r="K92" s="38"/>
      <c r="L92" s="38"/>
      <c r="M92" s="38"/>
      <c r="N92" s="37">
        <v>3959.9999999999995</v>
      </c>
      <c r="O92" s="37">
        <v>0</v>
      </c>
      <c r="P92" s="37">
        <v>0</v>
      </c>
      <c r="Q92" s="37">
        <v>0</v>
      </c>
      <c r="R92" s="37">
        <v>0</v>
      </c>
      <c r="S92" s="39" t="s">
        <v>363</v>
      </c>
      <c r="T92" s="39" t="s">
        <v>364</v>
      </c>
    </row>
    <row r="93" spans="1:20" ht="18" x14ac:dyDescent="0.2">
      <c r="A93" s="35">
        <v>78</v>
      </c>
      <c r="B93" s="36" t="s">
        <v>365</v>
      </c>
      <c r="D93" s="35" t="s">
        <v>108</v>
      </c>
      <c r="E93" s="35" t="s">
        <v>109</v>
      </c>
      <c r="F93" s="35"/>
      <c r="G93" s="39" t="s">
        <v>366</v>
      </c>
      <c r="H93" s="39" t="s">
        <v>367</v>
      </c>
      <c r="I93" s="37">
        <v>18530</v>
      </c>
      <c r="J93" s="38"/>
      <c r="K93" s="38"/>
      <c r="L93" s="38"/>
      <c r="M93" s="38"/>
      <c r="N93" s="37">
        <v>3519.9999999999995</v>
      </c>
      <c r="O93" s="37">
        <v>0</v>
      </c>
      <c r="P93" s="37">
        <v>0</v>
      </c>
      <c r="Q93" s="37">
        <v>0</v>
      </c>
      <c r="R93" s="37">
        <v>0</v>
      </c>
      <c r="S93" s="39" t="s">
        <v>366</v>
      </c>
      <c r="T93" s="39" t="s">
        <v>367</v>
      </c>
    </row>
    <row r="94" spans="1:20" ht="18" x14ac:dyDescent="0.2">
      <c r="A94" s="35">
        <v>79</v>
      </c>
      <c r="B94" s="40" t="s">
        <v>368</v>
      </c>
      <c r="D94" s="35" t="s">
        <v>108</v>
      </c>
      <c r="E94" s="35" t="s">
        <v>109</v>
      </c>
      <c r="F94" s="35"/>
      <c r="G94" s="39" t="s">
        <v>369</v>
      </c>
      <c r="H94" s="39" t="s">
        <v>370</v>
      </c>
      <c r="I94" s="37">
        <v>20020</v>
      </c>
      <c r="J94" s="38"/>
      <c r="K94" s="38"/>
      <c r="L94" s="38"/>
      <c r="M94" s="38"/>
      <c r="N94" s="37">
        <v>3959.9999999999995</v>
      </c>
      <c r="O94" s="37">
        <v>0</v>
      </c>
      <c r="P94" s="37">
        <v>0</v>
      </c>
      <c r="Q94" s="37">
        <v>0</v>
      </c>
      <c r="R94" s="37">
        <v>0</v>
      </c>
      <c r="S94" s="39" t="s">
        <v>369</v>
      </c>
      <c r="T94" s="39" t="s">
        <v>370</v>
      </c>
    </row>
    <row r="95" spans="1:20" ht="18" x14ac:dyDescent="0.2">
      <c r="A95" s="35">
        <v>80</v>
      </c>
      <c r="B95" s="40" t="s">
        <v>371</v>
      </c>
      <c r="D95" s="35" t="s">
        <v>108</v>
      </c>
      <c r="E95" s="35" t="s">
        <v>109</v>
      </c>
      <c r="F95" s="35"/>
      <c r="G95" s="39" t="s">
        <v>372</v>
      </c>
      <c r="H95" s="39" t="s">
        <v>373</v>
      </c>
      <c r="I95" s="37">
        <v>20020</v>
      </c>
      <c r="J95" s="38"/>
      <c r="K95" s="38"/>
      <c r="L95" s="38"/>
      <c r="M95" s="38"/>
      <c r="N95" s="37">
        <v>3959.9999999999995</v>
      </c>
      <c r="O95" s="37">
        <v>0</v>
      </c>
      <c r="P95" s="37">
        <v>0</v>
      </c>
      <c r="Q95" s="37">
        <v>0</v>
      </c>
      <c r="R95" s="37">
        <v>0</v>
      </c>
      <c r="S95" s="39" t="s">
        <v>372</v>
      </c>
      <c r="T95" s="39" t="s">
        <v>373</v>
      </c>
    </row>
    <row r="96" spans="1:20" ht="18" x14ac:dyDescent="0.2">
      <c r="A96" s="35">
        <v>81</v>
      </c>
      <c r="B96" s="40" t="s">
        <v>374</v>
      </c>
      <c r="D96" s="35" t="s">
        <v>108</v>
      </c>
      <c r="E96" s="35" t="s">
        <v>109</v>
      </c>
      <c r="F96" s="35"/>
      <c r="G96" s="39" t="s">
        <v>375</v>
      </c>
      <c r="H96" s="39" t="s">
        <v>376</v>
      </c>
      <c r="I96" s="37">
        <v>20020</v>
      </c>
      <c r="J96" s="38"/>
      <c r="K96" s="38"/>
      <c r="L96" s="38"/>
      <c r="M96" s="38"/>
      <c r="N96" s="37">
        <v>3959.9999999999995</v>
      </c>
      <c r="O96" s="37">
        <v>0</v>
      </c>
      <c r="P96" s="37">
        <v>0</v>
      </c>
      <c r="Q96" s="37">
        <v>0</v>
      </c>
      <c r="R96" s="37">
        <v>0</v>
      </c>
      <c r="S96" s="39" t="s">
        <v>375</v>
      </c>
      <c r="T96" s="39" t="s">
        <v>376</v>
      </c>
    </row>
    <row r="97" spans="1:21" ht="18" x14ac:dyDescent="0.2">
      <c r="A97" s="35">
        <v>82</v>
      </c>
      <c r="B97" s="40" t="s">
        <v>377</v>
      </c>
      <c r="D97" s="35" t="s">
        <v>108</v>
      </c>
      <c r="E97" s="35" t="s">
        <v>109</v>
      </c>
      <c r="F97" s="35"/>
      <c r="G97" s="39" t="s">
        <v>378</v>
      </c>
      <c r="H97" s="39" t="s">
        <v>379</v>
      </c>
      <c r="I97" s="37">
        <v>20020</v>
      </c>
      <c r="J97" s="38"/>
      <c r="K97" s="38"/>
      <c r="L97" s="38"/>
      <c r="M97" s="38"/>
      <c r="N97" s="37">
        <v>3959.9999999999995</v>
      </c>
      <c r="O97" s="37">
        <v>0</v>
      </c>
      <c r="P97" s="37">
        <v>0</v>
      </c>
      <c r="Q97" s="37">
        <v>0</v>
      </c>
      <c r="R97" s="37">
        <v>0</v>
      </c>
      <c r="S97" s="39" t="s">
        <v>378</v>
      </c>
      <c r="T97" s="39" t="s">
        <v>379</v>
      </c>
    </row>
    <row r="98" spans="1:21" ht="18" x14ac:dyDescent="0.2">
      <c r="A98" s="35">
        <v>83</v>
      </c>
      <c r="B98" s="40" t="s">
        <v>380</v>
      </c>
      <c r="D98" s="35" t="s">
        <v>108</v>
      </c>
      <c r="E98" s="35" t="s">
        <v>109</v>
      </c>
      <c r="F98" s="35"/>
      <c r="G98" s="39" t="s">
        <v>381</v>
      </c>
      <c r="H98" s="39" t="s">
        <v>382</v>
      </c>
      <c r="I98" s="43">
        <v>20020</v>
      </c>
      <c r="J98" s="49"/>
      <c r="K98" s="49"/>
      <c r="L98" s="49"/>
      <c r="M98" s="49"/>
      <c r="N98" s="42">
        <v>3500</v>
      </c>
      <c r="O98" s="37" t="e">
        <v>#N/A</v>
      </c>
      <c r="P98" s="37" t="e">
        <v>#N/A</v>
      </c>
      <c r="Q98" s="37" t="e">
        <v>#N/A</v>
      </c>
      <c r="R98" s="37" t="e">
        <v>#N/A</v>
      </c>
      <c r="S98" s="39" t="s">
        <v>381</v>
      </c>
      <c r="T98" s="39" t="s">
        <v>382</v>
      </c>
      <c r="U98" s="50" t="s">
        <v>383</v>
      </c>
    </row>
    <row r="99" spans="1:21" ht="18" x14ac:dyDescent="0.2">
      <c r="A99" s="35">
        <v>84</v>
      </c>
      <c r="B99" s="40" t="s">
        <v>384</v>
      </c>
      <c r="D99" s="35" t="s">
        <v>108</v>
      </c>
      <c r="E99" s="35" t="s">
        <v>109</v>
      </c>
      <c r="F99" s="35"/>
      <c r="G99" s="39" t="s">
        <v>385</v>
      </c>
      <c r="H99" s="39" t="s">
        <v>386</v>
      </c>
      <c r="I99" s="43">
        <v>20020</v>
      </c>
      <c r="J99" s="49"/>
      <c r="K99" s="49"/>
      <c r="L99" s="49"/>
      <c r="M99" s="49"/>
      <c r="N99" s="37" t="e">
        <v>#N/A</v>
      </c>
      <c r="O99" s="37" t="e">
        <v>#N/A</v>
      </c>
      <c r="P99" s="37" t="e">
        <v>#N/A</v>
      </c>
      <c r="Q99" s="37" t="e">
        <v>#N/A</v>
      </c>
      <c r="R99" s="37" t="e">
        <v>#N/A</v>
      </c>
      <c r="S99" s="39" t="s">
        <v>385</v>
      </c>
      <c r="T99" s="39" t="s">
        <v>386</v>
      </c>
    </row>
    <row r="100" spans="1:21" ht="18" x14ac:dyDescent="0.2">
      <c r="A100" s="35">
        <v>85</v>
      </c>
      <c r="B100" s="40" t="s">
        <v>387</v>
      </c>
      <c r="D100" s="35" t="s">
        <v>108</v>
      </c>
      <c r="E100" s="35" t="s">
        <v>109</v>
      </c>
      <c r="F100" s="35"/>
      <c r="G100" s="39" t="s">
        <v>388</v>
      </c>
      <c r="H100" s="39" t="s">
        <v>389</v>
      </c>
      <c r="I100" s="43">
        <v>20020</v>
      </c>
      <c r="J100" s="49"/>
      <c r="K100" s="49"/>
      <c r="L100" s="49"/>
      <c r="M100" s="49"/>
      <c r="N100" s="37" t="e">
        <v>#N/A</v>
      </c>
      <c r="O100" s="37" t="e">
        <v>#N/A</v>
      </c>
      <c r="P100" s="37" t="e">
        <v>#N/A</v>
      </c>
      <c r="Q100" s="37" t="e">
        <v>#N/A</v>
      </c>
      <c r="R100" s="37" t="e">
        <v>#N/A</v>
      </c>
      <c r="S100" s="39" t="s">
        <v>388</v>
      </c>
      <c r="T100" s="39" t="s">
        <v>389</v>
      </c>
    </row>
    <row r="101" spans="1:21" ht="18" x14ac:dyDescent="0.2">
      <c r="A101" s="35">
        <v>86</v>
      </c>
      <c r="B101" s="40" t="s">
        <v>390</v>
      </c>
      <c r="D101" s="35" t="s">
        <v>108</v>
      </c>
      <c r="E101" s="35" t="s">
        <v>109</v>
      </c>
      <c r="F101" s="35"/>
      <c r="G101" s="39" t="s">
        <v>391</v>
      </c>
      <c r="H101" s="39" t="s">
        <v>392</v>
      </c>
      <c r="I101" s="43">
        <v>20020</v>
      </c>
      <c r="J101" s="49"/>
      <c r="K101" s="49"/>
      <c r="L101" s="49"/>
      <c r="M101" s="49"/>
      <c r="N101" s="37" t="e">
        <v>#N/A</v>
      </c>
      <c r="O101" s="37" t="e">
        <v>#N/A</v>
      </c>
      <c r="P101" s="37" t="e">
        <v>#N/A</v>
      </c>
      <c r="Q101" s="37" t="e">
        <v>#N/A</v>
      </c>
      <c r="R101" s="37" t="e">
        <v>#N/A</v>
      </c>
      <c r="S101" s="39" t="s">
        <v>391</v>
      </c>
      <c r="T101" s="39" t="s">
        <v>392</v>
      </c>
    </row>
    <row r="102" spans="1:21" ht="18" x14ac:dyDescent="0.2">
      <c r="A102" s="35">
        <v>87</v>
      </c>
      <c r="B102" s="36" t="s">
        <v>393</v>
      </c>
      <c r="D102" s="35" t="s">
        <v>108</v>
      </c>
      <c r="E102" s="35" t="s">
        <v>109</v>
      </c>
      <c r="F102" s="35"/>
      <c r="G102" s="39" t="s">
        <v>394</v>
      </c>
      <c r="H102" s="39" t="s">
        <v>395</v>
      </c>
      <c r="I102" s="37">
        <v>25400</v>
      </c>
      <c r="J102" s="37">
        <v>11390</v>
      </c>
      <c r="K102" s="37">
        <v>9790</v>
      </c>
      <c r="L102" s="37">
        <v>8010</v>
      </c>
      <c r="M102" s="37">
        <v>6530</v>
      </c>
      <c r="N102" s="37">
        <v>5720</v>
      </c>
      <c r="O102" s="37">
        <v>2125</v>
      </c>
      <c r="P102" s="37">
        <v>1750</v>
      </c>
      <c r="Q102" s="37">
        <v>1375</v>
      </c>
      <c r="R102" s="37">
        <v>1000</v>
      </c>
      <c r="S102" s="39" t="s">
        <v>394</v>
      </c>
      <c r="T102" s="39" t="s">
        <v>395</v>
      </c>
    </row>
    <row r="103" spans="1:21" ht="36" x14ac:dyDescent="0.2">
      <c r="A103" s="35">
        <v>88</v>
      </c>
      <c r="B103" s="39" t="s">
        <v>396</v>
      </c>
      <c r="D103" s="35" t="s">
        <v>108</v>
      </c>
      <c r="E103" s="35" t="s">
        <v>109</v>
      </c>
      <c r="F103" s="35"/>
      <c r="G103" s="39" t="s">
        <v>397</v>
      </c>
      <c r="H103" s="39" t="s">
        <v>398</v>
      </c>
      <c r="I103" s="37">
        <v>16870</v>
      </c>
      <c r="J103" s="37">
        <v>11200</v>
      </c>
      <c r="K103" s="37">
        <v>9620</v>
      </c>
      <c r="L103" s="37">
        <v>7870</v>
      </c>
      <c r="M103" s="37">
        <v>6410</v>
      </c>
      <c r="N103" s="37">
        <v>4399.9999999999991</v>
      </c>
      <c r="O103" s="37">
        <v>2550</v>
      </c>
      <c r="P103" s="37">
        <v>2100</v>
      </c>
      <c r="Q103" s="37">
        <v>1650.0000000000002</v>
      </c>
      <c r="R103" s="37">
        <v>1200</v>
      </c>
      <c r="S103" s="39" t="s">
        <v>397</v>
      </c>
      <c r="T103" s="39" t="s">
        <v>398</v>
      </c>
    </row>
    <row r="104" spans="1:21" ht="18" x14ac:dyDescent="0.2">
      <c r="A104" s="35">
        <v>88</v>
      </c>
      <c r="B104" s="39" t="s">
        <v>399</v>
      </c>
      <c r="D104" s="35" t="s">
        <v>108</v>
      </c>
      <c r="E104" s="35" t="s">
        <v>109</v>
      </c>
      <c r="F104" s="35"/>
      <c r="G104" s="39" t="s">
        <v>397</v>
      </c>
      <c r="H104" s="39" t="s">
        <v>400</v>
      </c>
      <c r="I104" s="37">
        <v>12240</v>
      </c>
      <c r="J104" s="37">
        <v>10300</v>
      </c>
      <c r="K104" s="37">
        <v>8900</v>
      </c>
      <c r="L104" s="37">
        <v>7260</v>
      </c>
      <c r="M104" s="37">
        <v>5900</v>
      </c>
      <c r="N104" s="37">
        <v>2879.9999999999995</v>
      </c>
      <c r="O104" s="37">
        <v>850</v>
      </c>
      <c r="P104" s="37">
        <v>700</v>
      </c>
      <c r="Q104" s="37">
        <v>550</v>
      </c>
      <c r="R104" s="37">
        <v>400</v>
      </c>
      <c r="S104" s="39" t="s">
        <v>397</v>
      </c>
      <c r="T104" s="39" t="s">
        <v>400</v>
      </c>
    </row>
    <row r="105" spans="1:21" ht="18" x14ac:dyDescent="0.2">
      <c r="A105" s="35">
        <v>89</v>
      </c>
      <c r="B105" s="36" t="s">
        <v>401</v>
      </c>
      <c r="D105" s="35" t="s">
        <v>108</v>
      </c>
      <c r="E105" s="35" t="s">
        <v>109</v>
      </c>
      <c r="F105" s="35"/>
      <c r="G105" s="39" t="s">
        <v>402</v>
      </c>
      <c r="H105" s="39" t="s">
        <v>403</v>
      </c>
      <c r="I105" s="37">
        <v>23870</v>
      </c>
      <c r="J105" s="38"/>
      <c r="K105" s="38"/>
      <c r="L105" s="38"/>
      <c r="M105" s="38"/>
      <c r="N105" s="37">
        <v>4399.9999999999991</v>
      </c>
      <c r="O105" s="37">
        <v>0</v>
      </c>
      <c r="P105" s="37">
        <v>0</v>
      </c>
      <c r="Q105" s="37">
        <v>0</v>
      </c>
      <c r="R105" s="37">
        <v>0</v>
      </c>
      <c r="S105" s="39" t="s">
        <v>402</v>
      </c>
      <c r="T105" s="39" t="s">
        <v>403</v>
      </c>
    </row>
    <row r="106" spans="1:21" ht="18" x14ac:dyDescent="0.2">
      <c r="A106" s="35">
        <v>90</v>
      </c>
      <c r="B106" s="36" t="s">
        <v>404</v>
      </c>
      <c r="D106" s="35" t="s">
        <v>108</v>
      </c>
      <c r="E106" s="35" t="s">
        <v>109</v>
      </c>
      <c r="F106" s="35"/>
      <c r="G106" s="39" t="s">
        <v>405</v>
      </c>
      <c r="H106" s="39" t="s">
        <v>406</v>
      </c>
      <c r="I106" s="37">
        <v>37090</v>
      </c>
      <c r="J106" s="37">
        <v>11390</v>
      </c>
      <c r="K106" s="37">
        <v>9790</v>
      </c>
      <c r="L106" s="37">
        <v>8010</v>
      </c>
      <c r="M106" s="37">
        <v>6530</v>
      </c>
      <c r="N106" s="37">
        <v>7019.9999999999973</v>
      </c>
      <c r="O106" s="37">
        <v>2125</v>
      </c>
      <c r="P106" s="37">
        <v>1750</v>
      </c>
      <c r="Q106" s="37">
        <v>1375</v>
      </c>
      <c r="R106" s="37">
        <v>1000</v>
      </c>
      <c r="S106" s="39" t="s">
        <v>405</v>
      </c>
      <c r="T106" s="39" t="s">
        <v>406</v>
      </c>
    </row>
    <row r="107" spans="1:21" ht="18" x14ac:dyDescent="0.2">
      <c r="A107" s="35">
        <v>91</v>
      </c>
      <c r="B107" s="36" t="s">
        <v>407</v>
      </c>
      <c r="D107" s="35" t="s">
        <v>108</v>
      </c>
      <c r="E107" s="51" t="s">
        <v>109</v>
      </c>
      <c r="F107" s="51"/>
      <c r="G107" s="39" t="s">
        <v>408</v>
      </c>
      <c r="H107" s="39" t="s">
        <v>409</v>
      </c>
      <c r="I107" s="43">
        <v>14460</v>
      </c>
      <c r="J107" s="44"/>
      <c r="K107" s="44"/>
      <c r="L107" s="44"/>
      <c r="M107" s="44"/>
      <c r="N107" s="37" t="e">
        <v>#N/A</v>
      </c>
      <c r="O107" s="37" t="e">
        <v>#N/A</v>
      </c>
      <c r="P107" s="37" t="e">
        <v>#N/A</v>
      </c>
      <c r="Q107" s="37" t="e">
        <v>#N/A</v>
      </c>
      <c r="R107" s="37" t="e">
        <v>#N/A</v>
      </c>
      <c r="S107" s="39" t="s">
        <v>408</v>
      </c>
      <c r="T107" s="39" t="s">
        <v>409</v>
      </c>
      <c r="U107" t="s">
        <v>410</v>
      </c>
    </row>
    <row r="108" spans="1:21" ht="18" x14ac:dyDescent="0.2">
      <c r="A108" s="35">
        <v>92</v>
      </c>
      <c r="B108" s="36" t="s">
        <v>411</v>
      </c>
      <c r="D108" s="35" t="s">
        <v>108</v>
      </c>
      <c r="E108" s="35" t="s">
        <v>244</v>
      </c>
      <c r="F108" s="35"/>
      <c r="G108" s="39" t="s">
        <v>412</v>
      </c>
      <c r="H108" s="39" t="s">
        <v>413</v>
      </c>
      <c r="I108" s="37">
        <v>34220</v>
      </c>
      <c r="J108" s="37">
        <v>6290</v>
      </c>
      <c r="K108" s="37">
        <v>5390</v>
      </c>
      <c r="L108" s="37">
        <v>4410</v>
      </c>
      <c r="M108" s="37">
        <v>3600</v>
      </c>
      <c r="N108" s="37">
        <v>6239.9999999999982</v>
      </c>
      <c r="O108" s="37">
        <v>1700</v>
      </c>
      <c r="P108" s="37">
        <v>1400</v>
      </c>
      <c r="Q108" s="37">
        <v>1100</v>
      </c>
      <c r="R108" s="37">
        <v>800</v>
      </c>
      <c r="S108" s="39" t="s">
        <v>412</v>
      </c>
      <c r="T108" s="39" t="s">
        <v>413</v>
      </c>
    </row>
    <row r="109" spans="1:21" ht="18" x14ac:dyDescent="0.2">
      <c r="A109" s="35">
        <v>93</v>
      </c>
      <c r="B109" s="36" t="s">
        <v>414</v>
      </c>
      <c r="D109" s="35" t="s">
        <v>108</v>
      </c>
      <c r="E109" s="35" t="s">
        <v>109</v>
      </c>
      <c r="F109" s="35"/>
      <c r="G109" s="39" t="s">
        <v>415</v>
      </c>
      <c r="H109" s="39" t="s">
        <v>416</v>
      </c>
      <c r="I109" s="37">
        <v>20000</v>
      </c>
      <c r="J109" s="38"/>
      <c r="K109" s="38"/>
      <c r="L109" s="38"/>
      <c r="M109" s="38"/>
      <c r="N109" s="37">
        <v>4399.9999999999991</v>
      </c>
      <c r="O109" s="37">
        <v>0</v>
      </c>
      <c r="P109" s="37">
        <v>0</v>
      </c>
      <c r="Q109" s="37">
        <v>0</v>
      </c>
      <c r="R109" s="37">
        <v>0</v>
      </c>
      <c r="S109" s="39" t="s">
        <v>415</v>
      </c>
      <c r="T109" s="39" t="s">
        <v>416</v>
      </c>
    </row>
    <row r="110" spans="1:21" ht="18" x14ac:dyDescent="0.2">
      <c r="A110" s="35">
        <v>94</v>
      </c>
      <c r="B110" s="36" t="s">
        <v>417</v>
      </c>
      <c r="D110" s="35" t="s">
        <v>108</v>
      </c>
      <c r="E110" s="35" t="s">
        <v>109</v>
      </c>
      <c r="F110" s="35"/>
      <c r="G110" s="39" t="s">
        <v>418</v>
      </c>
      <c r="H110" s="39" t="s">
        <v>419</v>
      </c>
      <c r="I110" s="37">
        <v>20000</v>
      </c>
      <c r="J110" s="38"/>
      <c r="K110" s="38"/>
      <c r="L110" s="38"/>
      <c r="M110" s="38"/>
      <c r="N110" s="37">
        <v>4399.9999999999991</v>
      </c>
      <c r="O110" s="37">
        <v>0</v>
      </c>
      <c r="P110" s="37">
        <v>0</v>
      </c>
      <c r="Q110" s="37">
        <v>0</v>
      </c>
      <c r="R110" s="37">
        <v>0</v>
      </c>
      <c r="S110" s="39" t="s">
        <v>418</v>
      </c>
      <c r="T110" s="39" t="s">
        <v>419</v>
      </c>
    </row>
    <row r="111" spans="1:21" ht="18" x14ac:dyDescent="0.2">
      <c r="A111" s="35">
        <v>95</v>
      </c>
      <c r="B111" s="40" t="s">
        <v>420</v>
      </c>
      <c r="D111" s="35" t="s">
        <v>108</v>
      </c>
      <c r="E111" s="35" t="s">
        <v>109</v>
      </c>
      <c r="F111" s="35"/>
      <c r="G111" s="39" t="s">
        <v>421</v>
      </c>
      <c r="H111" s="39" t="s">
        <v>422</v>
      </c>
      <c r="I111" s="37">
        <v>20020</v>
      </c>
      <c r="J111" s="38"/>
      <c r="K111" s="38"/>
      <c r="L111" s="38"/>
      <c r="M111" s="38"/>
      <c r="N111" s="37">
        <v>3959.9999999999995</v>
      </c>
      <c r="O111" s="37">
        <v>0</v>
      </c>
      <c r="P111" s="37">
        <v>0</v>
      </c>
      <c r="Q111" s="37">
        <v>0</v>
      </c>
      <c r="R111" s="37">
        <v>0</v>
      </c>
      <c r="S111" s="39" t="s">
        <v>421</v>
      </c>
      <c r="T111" s="39" t="s">
        <v>422</v>
      </c>
    </row>
    <row r="112" spans="1:21" ht="18" x14ac:dyDescent="0.2">
      <c r="A112" s="35">
        <v>96</v>
      </c>
      <c r="B112" s="36" t="s">
        <v>423</v>
      </c>
      <c r="D112" s="35" t="s">
        <v>108</v>
      </c>
      <c r="E112" s="35" t="s">
        <v>244</v>
      </c>
      <c r="F112" s="35"/>
      <c r="G112" s="39" t="s">
        <v>424</v>
      </c>
      <c r="H112" s="39" t="s">
        <v>425</v>
      </c>
      <c r="I112" s="37">
        <v>22900</v>
      </c>
      <c r="J112" s="38"/>
      <c r="K112" s="38"/>
      <c r="L112" s="38"/>
      <c r="M112" s="38"/>
      <c r="N112" s="37">
        <v>3959.9999999999995</v>
      </c>
      <c r="O112" s="37">
        <v>0</v>
      </c>
      <c r="P112" s="37">
        <v>0</v>
      </c>
      <c r="Q112" s="37">
        <v>0</v>
      </c>
      <c r="R112" s="37">
        <v>0</v>
      </c>
      <c r="S112" s="39" t="s">
        <v>424</v>
      </c>
      <c r="T112" s="39" t="s">
        <v>425</v>
      </c>
    </row>
    <row r="113" spans="1:20" ht="18" x14ac:dyDescent="0.2">
      <c r="A113" s="35">
        <v>97</v>
      </c>
      <c r="B113" s="36" t="s">
        <v>426</v>
      </c>
      <c r="D113" s="35" t="s">
        <v>108</v>
      </c>
      <c r="E113" s="35" t="s">
        <v>109</v>
      </c>
      <c r="F113" s="35"/>
      <c r="G113" s="39" t="s">
        <v>427</v>
      </c>
      <c r="H113" s="39" t="s">
        <v>428</v>
      </c>
      <c r="I113" s="37">
        <v>30680</v>
      </c>
      <c r="J113" s="37">
        <v>15140</v>
      </c>
      <c r="K113" s="37">
        <v>12980</v>
      </c>
      <c r="L113" s="37">
        <v>10580</v>
      </c>
      <c r="M113" s="37">
        <v>8580</v>
      </c>
      <c r="N113" s="37">
        <v>9359.9999999999982</v>
      </c>
      <c r="O113" s="37">
        <v>3230</v>
      </c>
      <c r="P113" s="37">
        <v>2660</v>
      </c>
      <c r="Q113" s="37">
        <v>2090</v>
      </c>
      <c r="R113" s="37">
        <v>1520</v>
      </c>
      <c r="S113" s="39" t="s">
        <v>427</v>
      </c>
      <c r="T113" s="39" t="s">
        <v>428</v>
      </c>
    </row>
    <row r="114" spans="1:20" ht="18" x14ac:dyDescent="0.2">
      <c r="A114" s="35">
        <v>98</v>
      </c>
      <c r="B114" s="36" t="s">
        <v>429</v>
      </c>
      <c r="D114" s="35" t="s">
        <v>108</v>
      </c>
      <c r="E114" s="35" t="s">
        <v>109</v>
      </c>
      <c r="F114" s="35"/>
      <c r="G114" s="39" t="s">
        <v>430</v>
      </c>
      <c r="H114" s="39" t="s">
        <v>431</v>
      </c>
      <c r="I114" s="37">
        <v>19440</v>
      </c>
      <c r="J114" s="38"/>
      <c r="K114" s="37"/>
      <c r="L114" s="37"/>
      <c r="M114" s="37"/>
      <c r="N114" s="37">
        <v>3519.9999999999995</v>
      </c>
      <c r="O114" s="37">
        <v>0</v>
      </c>
      <c r="P114" s="37">
        <v>0</v>
      </c>
      <c r="Q114" s="37">
        <v>0</v>
      </c>
      <c r="R114" s="37">
        <v>0</v>
      </c>
      <c r="S114" s="39" t="s">
        <v>430</v>
      </c>
      <c r="T114" s="39" t="s">
        <v>431</v>
      </c>
    </row>
    <row r="115" spans="1:20" ht="18" x14ac:dyDescent="0.2">
      <c r="A115" s="35">
        <v>99</v>
      </c>
      <c r="B115" s="36" t="s">
        <v>432</v>
      </c>
      <c r="C115" t="s">
        <v>433</v>
      </c>
      <c r="D115" s="35" t="s">
        <v>108</v>
      </c>
      <c r="E115" s="35" t="s">
        <v>109</v>
      </c>
      <c r="F115" s="35"/>
      <c r="G115" s="39" t="s">
        <v>434</v>
      </c>
      <c r="H115" s="39" t="s">
        <v>435</v>
      </c>
      <c r="I115" s="37">
        <v>26000</v>
      </c>
      <c r="J115" s="38"/>
      <c r="K115" s="38"/>
      <c r="L115" s="38"/>
      <c r="M115" s="38"/>
      <c r="N115" s="37">
        <v>5720</v>
      </c>
      <c r="O115" s="37">
        <v>0</v>
      </c>
      <c r="P115" s="37">
        <v>0</v>
      </c>
      <c r="Q115" s="37">
        <v>0</v>
      </c>
      <c r="R115" s="37">
        <v>0</v>
      </c>
      <c r="S115" s="39" t="s">
        <v>434</v>
      </c>
      <c r="T115" s="39" t="s">
        <v>435</v>
      </c>
    </row>
    <row r="116" spans="1:20" ht="18" x14ac:dyDescent="0.2">
      <c r="A116" s="35">
        <v>100</v>
      </c>
      <c r="B116" s="36" t="s">
        <v>436</v>
      </c>
      <c r="D116" s="35" t="s">
        <v>108</v>
      </c>
      <c r="E116" s="35" t="s">
        <v>109</v>
      </c>
      <c r="F116" s="35"/>
      <c r="G116" s="39" t="s">
        <v>437</v>
      </c>
      <c r="H116" s="39" t="s">
        <v>438</v>
      </c>
      <c r="I116" s="37">
        <v>20530</v>
      </c>
      <c r="J116" s="38"/>
      <c r="K116" s="38"/>
      <c r="L116" s="38"/>
      <c r="M116" s="38"/>
      <c r="N116" s="37">
        <v>4399.9999999999991</v>
      </c>
      <c r="O116" s="37">
        <v>0</v>
      </c>
      <c r="P116" s="37">
        <v>0</v>
      </c>
      <c r="Q116" s="37">
        <v>0</v>
      </c>
      <c r="R116" s="37">
        <v>0</v>
      </c>
      <c r="S116" s="39" t="s">
        <v>437</v>
      </c>
      <c r="T116" s="39" t="s">
        <v>438</v>
      </c>
    </row>
    <row r="117" spans="1:20" ht="18" x14ac:dyDescent="0.2">
      <c r="A117" s="35">
        <v>101</v>
      </c>
      <c r="B117" s="36" t="s">
        <v>439</v>
      </c>
      <c r="D117" s="35" t="s">
        <v>108</v>
      </c>
      <c r="E117" s="35" t="s">
        <v>109</v>
      </c>
      <c r="F117" s="35"/>
      <c r="G117" s="39" t="s">
        <v>440</v>
      </c>
      <c r="H117" s="39" t="s">
        <v>441</v>
      </c>
      <c r="I117" s="37">
        <v>20530</v>
      </c>
      <c r="J117" s="38"/>
      <c r="K117" s="38"/>
      <c r="L117" s="38"/>
      <c r="M117" s="38"/>
      <c r="N117" s="37">
        <v>4399.9999999999991</v>
      </c>
      <c r="O117" s="37">
        <v>0</v>
      </c>
      <c r="P117" s="37">
        <v>0</v>
      </c>
      <c r="Q117" s="37">
        <v>0</v>
      </c>
      <c r="R117" s="37">
        <v>0</v>
      </c>
      <c r="S117" s="39" t="s">
        <v>440</v>
      </c>
      <c r="T117" s="39" t="s">
        <v>441</v>
      </c>
    </row>
    <row r="118" spans="1:20" ht="36" x14ac:dyDescent="0.2">
      <c r="A118" s="35">
        <v>102</v>
      </c>
      <c r="B118" s="36" t="s">
        <v>442</v>
      </c>
      <c r="D118" s="35" t="s">
        <v>108</v>
      </c>
      <c r="E118" s="35" t="s">
        <v>109</v>
      </c>
      <c r="F118" s="35"/>
      <c r="G118" s="39" t="s">
        <v>443</v>
      </c>
      <c r="H118" s="39" t="s">
        <v>444</v>
      </c>
      <c r="I118" s="37">
        <v>15520</v>
      </c>
      <c r="J118" s="37">
        <v>11390</v>
      </c>
      <c r="K118" s="37">
        <v>9790</v>
      </c>
      <c r="L118" s="37">
        <v>8010</v>
      </c>
      <c r="M118" s="37">
        <v>6530</v>
      </c>
      <c r="N118" s="37">
        <v>3199.9999999999995</v>
      </c>
      <c r="O118" s="37">
        <v>2125</v>
      </c>
      <c r="P118" s="37">
        <v>1750</v>
      </c>
      <c r="Q118" s="37">
        <v>1375</v>
      </c>
      <c r="R118" s="37">
        <v>1000</v>
      </c>
      <c r="S118" s="39" t="s">
        <v>443</v>
      </c>
      <c r="T118" s="39" t="s">
        <v>444</v>
      </c>
    </row>
    <row r="119" spans="1:20" ht="18" x14ac:dyDescent="0.2">
      <c r="A119" s="35">
        <v>103</v>
      </c>
      <c r="B119" s="36" t="s">
        <v>445</v>
      </c>
      <c r="D119" s="35" t="s">
        <v>108</v>
      </c>
      <c r="E119" s="35" t="s">
        <v>109</v>
      </c>
      <c r="F119" s="35"/>
      <c r="G119" s="39" t="s">
        <v>446</v>
      </c>
      <c r="H119" s="39" t="s">
        <v>447</v>
      </c>
      <c r="I119" s="37">
        <v>26000</v>
      </c>
      <c r="J119" s="38"/>
      <c r="K119" s="38"/>
      <c r="L119" s="38"/>
      <c r="M119" s="38"/>
      <c r="N119" s="37">
        <v>5720</v>
      </c>
      <c r="O119" s="37">
        <v>0</v>
      </c>
      <c r="P119" s="37">
        <v>0</v>
      </c>
      <c r="Q119" s="37">
        <v>0</v>
      </c>
      <c r="R119" s="37">
        <v>0</v>
      </c>
      <c r="S119" s="39" t="s">
        <v>446</v>
      </c>
      <c r="T119" s="39" t="s">
        <v>447</v>
      </c>
    </row>
    <row r="120" spans="1:20" ht="18" x14ac:dyDescent="0.2">
      <c r="A120" s="35">
        <v>104</v>
      </c>
      <c r="B120" s="40" t="s">
        <v>448</v>
      </c>
      <c r="D120" s="35" t="s">
        <v>108</v>
      </c>
      <c r="E120" s="35" t="s">
        <v>109</v>
      </c>
      <c r="F120" s="35"/>
      <c r="G120" s="39" t="s">
        <v>449</v>
      </c>
      <c r="H120" s="39" t="s">
        <v>450</v>
      </c>
      <c r="I120" s="37">
        <v>26060</v>
      </c>
      <c r="J120" s="37">
        <v>11820</v>
      </c>
      <c r="K120" s="37">
        <v>10130</v>
      </c>
      <c r="L120" s="37">
        <v>8290</v>
      </c>
      <c r="M120" s="37">
        <v>6760</v>
      </c>
      <c r="N120" s="37">
        <v>5720</v>
      </c>
      <c r="O120" s="37">
        <v>2975</v>
      </c>
      <c r="P120" s="37">
        <v>2450</v>
      </c>
      <c r="Q120" s="37">
        <v>1925.0000000000002</v>
      </c>
      <c r="R120" s="37">
        <v>1400</v>
      </c>
      <c r="S120" s="39" t="s">
        <v>449</v>
      </c>
      <c r="T120" s="39" t="s">
        <v>450</v>
      </c>
    </row>
    <row r="121" spans="1:20" ht="18" x14ac:dyDescent="0.2">
      <c r="A121" s="35">
        <v>105</v>
      </c>
      <c r="B121" s="40" t="s">
        <v>451</v>
      </c>
      <c r="D121" s="35" t="s">
        <v>108</v>
      </c>
      <c r="E121" s="35" t="s">
        <v>336</v>
      </c>
      <c r="F121" s="35"/>
      <c r="G121" s="39" t="s">
        <v>452</v>
      </c>
      <c r="H121" s="39" t="s">
        <v>453</v>
      </c>
      <c r="I121" s="37">
        <v>18150</v>
      </c>
      <c r="J121" s="38"/>
      <c r="K121" s="38"/>
      <c r="L121" s="38"/>
      <c r="M121" s="38"/>
      <c r="N121" s="37">
        <v>4399.9999999999991</v>
      </c>
      <c r="O121" s="37">
        <v>0</v>
      </c>
      <c r="P121" s="37">
        <v>0</v>
      </c>
      <c r="Q121" s="37">
        <v>0</v>
      </c>
      <c r="R121" s="37">
        <v>0</v>
      </c>
      <c r="S121" s="39" t="s">
        <v>452</v>
      </c>
      <c r="T121" s="39" t="s">
        <v>453</v>
      </c>
    </row>
    <row r="122" spans="1:20" ht="36" x14ac:dyDescent="0.2">
      <c r="A122" s="35">
        <v>106</v>
      </c>
      <c r="B122" s="46" t="s">
        <v>454</v>
      </c>
      <c r="D122" s="35" t="s">
        <v>108</v>
      </c>
      <c r="E122" s="35" t="s">
        <v>109</v>
      </c>
      <c r="F122" s="35"/>
      <c r="G122" s="39" t="s">
        <v>455</v>
      </c>
      <c r="H122" s="39" t="s">
        <v>456</v>
      </c>
      <c r="I122" s="37">
        <v>29240</v>
      </c>
      <c r="J122" s="37">
        <v>15140</v>
      </c>
      <c r="K122" s="37">
        <v>12980</v>
      </c>
      <c r="L122" s="37">
        <v>10580</v>
      </c>
      <c r="M122" s="37">
        <v>8580</v>
      </c>
      <c r="N122" s="37">
        <v>7799.9999999999973</v>
      </c>
      <c r="O122" s="37">
        <v>2975</v>
      </c>
      <c r="P122" s="37">
        <v>2450</v>
      </c>
      <c r="Q122" s="37">
        <v>1925.0000000000002</v>
      </c>
      <c r="R122" s="37">
        <v>1400</v>
      </c>
      <c r="S122" s="39" t="s">
        <v>455</v>
      </c>
      <c r="T122" s="39" t="s">
        <v>456</v>
      </c>
    </row>
    <row r="123" spans="1:20" ht="36" x14ac:dyDescent="0.2">
      <c r="A123" s="35">
        <v>106</v>
      </c>
      <c r="B123" s="52" t="s">
        <v>457</v>
      </c>
      <c r="D123" s="53" t="s">
        <v>108</v>
      </c>
      <c r="E123" s="53" t="s">
        <v>109</v>
      </c>
      <c r="F123" s="53"/>
      <c r="G123" s="39" t="s">
        <v>455</v>
      </c>
      <c r="H123" s="39" t="s">
        <v>458</v>
      </c>
      <c r="I123" s="54">
        <v>19000</v>
      </c>
      <c r="J123" s="54">
        <v>12110</v>
      </c>
      <c r="K123" s="54">
        <v>10380</v>
      </c>
      <c r="L123" s="54">
        <v>8460</v>
      </c>
      <c r="M123" s="54">
        <v>6860</v>
      </c>
      <c r="N123" s="37">
        <v>7799.9999999999973</v>
      </c>
      <c r="O123" s="37">
        <v>2975</v>
      </c>
      <c r="P123" s="37">
        <v>2450</v>
      </c>
      <c r="Q123" s="37">
        <v>1925.0000000000002</v>
      </c>
      <c r="R123" s="37">
        <v>1400</v>
      </c>
      <c r="S123" s="39" t="s">
        <v>455</v>
      </c>
      <c r="T123" s="39" t="s">
        <v>458</v>
      </c>
    </row>
    <row r="124" spans="1:20" ht="18" x14ac:dyDescent="0.2">
      <c r="A124" s="35">
        <v>107</v>
      </c>
      <c r="B124" s="36" t="s">
        <v>459</v>
      </c>
      <c r="D124" s="35" t="s">
        <v>108</v>
      </c>
      <c r="E124" s="35" t="s">
        <v>109</v>
      </c>
      <c r="F124" s="35"/>
      <c r="G124" s="39" t="s">
        <v>460</v>
      </c>
      <c r="H124" s="39" t="s">
        <v>461</v>
      </c>
      <c r="I124" s="37">
        <v>22090</v>
      </c>
      <c r="J124" s="38"/>
      <c r="K124" s="38"/>
      <c r="L124" s="38"/>
      <c r="M124" s="38"/>
      <c r="N124" s="37">
        <v>4399.9999999999991</v>
      </c>
      <c r="O124" s="37">
        <v>0</v>
      </c>
      <c r="P124" s="37">
        <v>0</v>
      </c>
      <c r="Q124" s="37">
        <v>0</v>
      </c>
      <c r="R124" s="37">
        <v>0</v>
      </c>
      <c r="S124" s="39" t="s">
        <v>460</v>
      </c>
      <c r="T124" s="39" t="s">
        <v>461</v>
      </c>
    </row>
    <row r="125" spans="1:20" ht="18" x14ac:dyDescent="0.2">
      <c r="A125" s="35">
        <v>108</v>
      </c>
      <c r="B125" s="36" t="s">
        <v>462</v>
      </c>
      <c r="D125" s="35" t="s">
        <v>108</v>
      </c>
      <c r="E125" s="35" t="s">
        <v>109</v>
      </c>
      <c r="F125" s="35"/>
      <c r="G125" s="39" t="s">
        <v>463</v>
      </c>
      <c r="H125" s="39" t="s">
        <v>464</v>
      </c>
      <c r="I125" s="37">
        <v>20530</v>
      </c>
      <c r="J125" s="38"/>
      <c r="K125" s="38"/>
      <c r="L125" s="38"/>
      <c r="M125" s="38"/>
      <c r="N125" s="37">
        <v>4399.9999999999991</v>
      </c>
      <c r="O125" s="37">
        <v>0</v>
      </c>
      <c r="P125" s="37">
        <v>0</v>
      </c>
      <c r="Q125" s="37">
        <v>0</v>
      </c>
      <c r="R125" s="37">
        <v>0</v>
      </c>
      <c r="S125" s="39" t="s">
        <v>463</v>
      </c>
      <c r="T125" s="39" t="s">
        <v>464</v>
      </c>
    </row>
    <row r="126" spans="1:20" ht="36" x14ac:dyDescent="0.2">
      <c r="A126" s="35">
        <v>109</v>
      </c>
      <c r="B126" s="39" t="s">
        <v>465</v>
      </c>
      <c r="D126" s="35" t="s">
        <v>108</v>
      </c>
      <c r="E126" s="35" t="s">
        <v>244</v>
      </c>
      <c r="F126" s="35"/>
      <c r="G126" s="39" t="s">
        <v>466</v>
      </c>
      <c r="H126" s="39" t="s">
        <v>467</v>
      </c>
      <c r="I126" s="37">
        <v>52890</v>
      </c>
      <c r="J126" s="37">
        <v>8880</v>
      </c>
      <c r="K126" s="37">
        <v>7640</v>
      </c>
      <c r="L126" s="37">
        <v>6300</v>
      </c>
      <c r="M126" s="37">
        <v>5180</v>
      </c>
      <c r="N126" s="37">
        <v>14849.999999999995</v>
      </c>
      <c r="O126" s="37">
        <v>2125</v>
      </c>
      <c r="P126" s="37">
        <v>1750</v>
      </c>
      <c r="Q126" s="37">
        <v>1375</v>
      </c>
      <c r="R126" s="37">
        <v>1000</v>
      </c>
      <c r="S126" s="39" t="s">
        <v>466</v>
      </c>
      <c r="T126" s="39" t="s">
        <v>467</v>
      </c>
    </row>
    <row r="127" spans="1:20" ht="18" x14ac:dyDescent="0.2">
      <c r="A127" s="35">
        <v>110</v>
      </c>
      <c r="B127" s="36" t="s">
        <v>468</v>
      </c>
      <c r="D127" s="35" t="s">
        <v>108</v>
      </c>
      <c r="E127" s="35" t="s">
        <v>109</v>
      </c>
      <c r="F127" s="35"/>
      <c r="G127" s="39" t="s">
        <v>469</v>
      </c>
      <c r="H127" s="39" t="s">
        <v>470</v>
      </c>
      <c r="I127" s="37">
        <v>21480</v>
      </c>
      <c r="J127" s="38"/>
      <c r="K127" s="38"/>
      <c r="L127" s="38"/>
      <c r="M127" s="38"/>
      <c r="N127" s="37">
        <v>3959.9999999999995</v>
      </c>
      <c r="O127" s="37">
        <v>0</v>
      </c>
      <c r="P127" s="37">
        <v>0</v>
      </c>
      <c r="Q127" s="37">
        <v>0</v>
      </c>
      <c r="R127" s="37">
        <v>0</v>
      </c>
      <c r="S127" s="39" t="s">
        <v>469</v>
      </c>
      <c r="T127" s="39" t="s">
        <v>470</v>
      </c>
    </row>
    <row r="128" spans="1:20" ht="36" x14ac:dyDescent="0.2">
      <c r="A128" s="35">
        <v>111</v>
      </c>
      <c r="B128" s="39" t="s">
        <v>471</v>
      </c>
      <c r="D128" s="35" t="s">
        <v>108</v>
      </c>
      <c r="E128" s="35" t="s">
        <v>109</v>
      </c>
      <c r="F128" s="35"/>
      <c r="G128" s="39" t="s">
        <v>472</v>
      </c>
      <c r="H128" s="39" t="s">
        <v>473</v>
      </c>
      <c r="I128" s="37">
        <v>83080</v>
      </c>
      <c r="J128" s="37">
        <v>16970</v>
      </c>
      <c r="K128" s="37">
        <v>14450</v>
      </c>
      <c r="L128" s="37">
        <v>12350</v>
      </c>
      <c r="M128" s="37">
        <v>10580</v>
      </c>
      <c r="N128" s="37">
        <v>25999.999999999993</v>
      </c>
      <c r="O128" s="37">
        <v>3400</v>
      </c>
      <c r="P128" s="37">
        <v>2800</v>
      </c>
      <c r="Q128" s="37">
        <v>2200</v>
      </c>
      <c r="R128" s="37">
        <v>1600</v>
      </c>
      <c r="S128" s="39" t="s">
        <v>472</v>
      </c>
      <c r="T128" s="39" t="s">
        <v>473</v>
      </c>
    </row>
    <row r="129" spans="1:23" ht="18" x14ac:dyDescent="0.2">
      <c r="A129" s="35">
        <v>112</v>
      </c>
      <c r="B129" s="36" t="s">
        <v>474</v>
      </c>
      <c r="D129" s="35" t="s">
        <v>108</v>
      </c>
      <c r="E129" s="35" t="s">
        <v>109</v>
      </c>
      <c r="F129" s="35"/>
      <c r="G129" s="39" t="s">
        <v>475</v>
      </c>
      <c r="H129" s="39" t="s">
        <v>476</v>
      </c>
      <c r="I129" s="37">
        <v>21480</v>
      </c>
      <c r="J129" s="38"/>
      <c r="K129" s="38"/>
      <c r="L129" s="38"/>
      <c r="M129" s="38"/>
      <c r="N129" s="37">
        <v>3959.9999999999995</v>
      </c>
      <c r="O129" s="37">
        <v>0</v>
      </c>
      <c r="P129" s="37">
        <v>0</v>
      </c>
      <c r="Q129" s="37">
        <v>0</v>
      </c>
      <c r="R129" s="37">
        <v>0</v>
      </c>
      <c r="S129" s="39" t="s">
        <v>475</v>
      </c>
      <c r="T129" s="39" t="s">
        <v>476</v>
      </c>
    </row>
    <row r="130" spans="1:23" ht="18" x14ac:dyDescent="0.2">
      <c r="A130" s="35">
        <v>113</v>
      </c>
      <c r="B130" s="40" t="s">
        <v>477</v>
      </c>
      <c r="D130" s="35" t="s">
        <v>108</v>
      </c>
      <c r="E130" s="35" t="s">
        <v>109</v>
      </c>
      <c r="F130" s="35"/>
      <c r="G130" s="39" t="s">
        <v>478</v>
      </c>
      <c r="H130" s="39" t="s">
        <v>479</v>
      </c>
      <c r="I130" s="43">
        <v>28810</v>
      </c>
      <c r="J130" s="45"/>
      <c r="K130" s="45"/>
      <c r="L130" s="45"/>
      <c r="M130" s="45"/>
      <c r="N130" s="37">
        <v>9360</v>
      </c>
      <c r="O130" s="37">
        <v>0</v>
      </c>
      <c r="P130" s="37">
        <v>0</v>
      </c>
      <c r="Q130" s="37">
        <v>0</v>
      </c>
      <c r="R130" s="37">
        <v>0</v>
      </c>
      <c r="S130" s="39" t="s">
        <v>478</v>
      </c>
      <c r="T130" s="39" t="s">
        <v>479</v>
      </c>
    </row>
    <row r="131" spans="1:23" ht="18" x14ac:dyDescent="0.2">
      <c r="A131" s="35">
        <v>113</v>
      </c>
      <c r="B131" s="40" t="s">
        <v>480</v>
      </c>
      <c r="D131" s="35" t="s">
        <v>108</v>
      </c>
      <c r="E131" s="35" t="s">
        <v>109</v>
      </c>
      <c r="F131" s="35"/>
      <c r="G131" s="39" t="s">
        <v>478</v>
      </c>
      <c r="H131" s="39" t="s">
        <v>481</v>
      </c>
      <c r="I131" s="37">
        <v>25930</v>
      </c>
      <c r="J131" s="37">
        <v>15140</v>
      </c>
      <c r="K131" s="37">
        <v>12980</v>
      </c>
      <c r="L131" s="37">
        <v>10580</v>
      </c>
      <c r="M131" s="37">
        <v>8580</v>
      </c>
      <c r="N131" s="37">
        <v>7800</v>
      </c>
      <c r="O131" s="37">
        <v>2975</v>
      </c>
      <c r="P131" s="37">
        <v>2450</v>
      </c>
      <c r="Q131" s="37">
        <v>1925</v>
      </c>
      <c r="R131" s="37">
        <v>1400</v>
      </c>
      <c r="S131" s="39" t="s">
        <v>478</v>
      </c>
      <c r="T131" s="39" t="s">
        <v>481</v>
      </c>
    </row>
    <row r="132" spans="1:23" ht="18" x14ac:dyDescent="0.2">
      <c r="A132" s="35">
        <v>114</v>
      </c>
      <c r="B132" s="36" t="s">
        <v>482</v>
      </c>
      <c r="D132" s="51" t="s">
        <v>108</v>
      </c>
      <c r="E132" s="51" t="s">
        <v>109</v>
      </c>
      <c r="F132" s="51"/>
      <c r="G132" s="39" t="s">
        <v>483</v>
      </c>
      <c r="H132" s="39" t="s">
        <v>484</v>
      </c>
      <c r="I132" s="43">
        <v>15880</v>
      </c>
      <c r="J132" s="43">
        <v>10300</v>
      </c>
      <c r="K132" s="43">
        <v>8900</v>
      </c>
      <c r="L132" s="43">
        <v>7260</v>
      </c>
      <c r="M132" s="43">
        <v>5900</v>
      </c>
      <c r="N132" s="37" t="e">
        <v>#N/A</v>
      </c>
      <c r="O132" s="37" t="e">
        <v>#N/A</v>
      </c>
      <c r="P132" s="37" t="e">
        <v>#N/A</v>
      </c>
      <c r="Q132" s="37" t="e">
        <v>#N/A</v>
      </c>
      <c r="R132" s="37" t="e">
        <v>#N/A</v>
      </c>
      <c r="S132" s="39" t="s">
        <v>483</v>
      </c>
      <c r="T132" s="39" t="s">
        <v>484</v>
      </c>
      <c r="U132" t="s">
        <v>485</v>
      </c>
      <c r="W132" t="s">
        <v>486</v>
      </c>
    </row>
    <row r="133" spans="1:23" ht="18" x14ac:dyDescent="0.2">
      <c r="A133" s="35">
        <v>115</v>
      </c>
      <c r="B133" s="40" t="s">
        <v>487</v>
      </c>
      <c r="D133" s="35" t="s">
        <v>108</v>
      </c>
      <c r="E133" s="35" t="s">
        <v>109</v>
      </c>
      <c r="F133" s="35"/>
      <c r="G133" s="39" t="s">
        <v>488</v>
      </c>
      <c r="H133" s="39" t="s">
        <v>489</v>
      </c>
      <c r="I133" s="37">
        <v>27300</v>
      </c>
      <c r="J133" s="37">
        <v>11390</v>
      </c>
      <c r="K133" s="37">
        <v>9790</v>
      </c>
      <c r="L133" s="37">
        <v>8010</v>
      </c>
      <c r="M133" s="37">
        <v>6530</v>
      </c>
      <c r="N133" s="37" t="e">
        <v>#N/A</v>
      </c>
      <c r="O133" s="37" t="e">
        <v>#N/A</v>
      </c>
      <c r="P133" s="37" t="e">
        <v>#N/A</v>
      </c>
      <c r="Q133" s="37" t="e">
        <v>#N/A</v>
      </c>
      <c r="R133" s="37" t="e">
        <v>#N/A</v>
      </c>
      <c r="S133" s="39" t="s">
        <v>488</v>
      </c>
      <c r="T133" s="39" t="s">
        <v>489</v>
      </c>
      <c r="U133" t="s">
        <v>490</v>
      </c>
    </row>
    <row r="134" spans="1:23" ht="18" x14ac:dyDescent="0.2">
      <c r="A134" s="35">
        <v>116</v>
      </c>
      <c r="B134" s="36" t="s">
        <v>491</v>
      </c>
      <c r="D134" s="35" t="s">
        <v>108</v>
      </c>
      <c r="E134" s="35" t="s">
        <v>109</v>
      </c>
      <c r="F134" s="35"/>
      <c r="G134" s="39" t="s">
        <v>492</v>
      </c>
      <c r="H134" s="39" t="s">
        <v>493</v>
      </c>
      <c r="I134" s="37">
        <v>19670</v>
      </c>
      <c r="J134" s="37">
        <v>10300</v>
      </c>
      <c r="K134" s="37">
        <v>8900</v>
      </c>
      <c r="L134" s="37">
        <v>7260</v>
      </c>
      <c r="M134" s="37">
        <v>5900</v>
      </c>
      <c r="N134" s="37">
        <v>5280</v>
      </c>
      <c r="O134" s="37">
        <v>0</v>
      </c>
      <c r="P134" s="37">
        <v>0</v>
      </c>
      <c r="Q134" s="37">
        <v>0</v>
      </c>
      <c r="R134" s="37">
        <v>0</v>
      </c>
      <c r="S134" s="39" t="s">
        <v>492</v>
      </c>
      <c r="T134" s="39" t="s">
        <v>493</v>
      </c>
    </row>
    <row r="135" spans="1:23" ht="36" x14ac:dyDescent="0.2">
      <c r="A135" s="55">
        <v>117</v>
      </c>
      <c r="B135" s="56" t="s">
        <v>494</v>
      </c>
      <c r="D135" s="57" t="s">
        <v>108</v>
      </c>
      <c r="E135" s="57" t="s">
        <v>109</v>
      </c>
      <c r="F135" s="57"/>
      <c r="G135" s="39" t="s">
        <v>495</v>
      </c>
      <c r="H135" s="39" t="s">
        <v>496</v>
      </c>
      <c r="I135" s="58">
        <v>14530</v>
      </c>
      <c r="J135" s="37"/>
      <c r="K135" s="37"/>
      <c r="L135" s="37"/>
      <c r="M135" s="37"/>
      <c r="N135" s="37">
        <v>4400</v>
      </c>
      <c r="O135" s="37"/>
      <c r="P135" s="37"/>
      <c r="Q135" s="37"/>
      <c r="R135" s="37"/>
      <c r="S135" s="39" t="s">
        <v>495</v>
      </c>
      <c r="T135" s="39" t="s">
        <v>496</v>
      </c>
    </row>
    <row r="136" spans="1:23" ht="36" x14ac:dyDescent="0.2">
      <c r="A136" s="55">
        <v>117</v>
      </c>
      <c r="B136" s="56" t="s">
        <v>497</v>
      </c>
      <c r="D136" s="57" t="s">
        <v>108</v>
      </c>
      <c r="E136" s="57" t="s">
        <v>109</v>
      </c>
      <c r="F136" s="57"/>
      <c r="G136" s="39" t="s">
        <v>495</v>
      </c>
      <c r="H136" s="39" t="s">
        <v>498</v>
      </c>
      <c r="I136" s="58">
        <v>16060</v>
      </c>
      <c r="J136" s="37"/>
      <c r="K136" s="37"/>
      <c r="L136" s="37"/>
      <c r="M136" s="37"/>
      <c r="N136" s="37">
        <v>5000</v>
      </c>
      <c r="O136" s="37"/>
      <c r="P136" s="37"/>
      <c r="Q136" s="37"/>
      <c r="R136" s="37"/>
      <c r="S136" s="39" t="s">
        <v>495</v>
      </c>
      <c r="T136" s="39" t="s">
        <v>498</v>
      </c>
    </row>
    <row r="137" spans="1:23" ht="18" x14ac:dyDescent="0.2">
      <c r="A137" s="55">
        <v>118</v>
      </c>
      <c r="B137" s="56" t="s">
        <v>499</v>
      </c>
      <c r="D137" s="57" t="s">
        <v>108</v>
      </c>
      <c r="E137" s="57" t="s">
        <v>109</v>
      </c>
      <c r="F137" s="57"/>
      <c r="G137" s="39" t="s">
        <v>500</v>
      </c>
      <c r="H137" s="39" t="s">
        <v>501</v>
      </c>
      <c r="I137" s="58">
        <v>25260</v>
      </c>
      <c r="J137" s="37"/>
      <c r="K137" s="37"/>
      <c r="L137" s="37"/>
      <c r="M137" s="37"/>
      <c r="N137" s="37">
        <v>6000</v>
      </c>
      <c r="O137" s="37"/>
      <c r="P137" s="37"/>
      <c r="Q137" s="37"/>
      <c r="R137" s="37"/>
      <c r="S137" s="39" t="s">
        <v>500</v>
      </c>
      <c r="T137" s="39" t="s">
        <v>501</v>
      </c>
    </row>
    <row r="138" spans="1:23" ht="18" x14ac:dyDescent="0.2">
      <c r="A138" s="55">
        <v>119</v>
      </c>
      <c r="B138" s="56" t="s">
        <v>502</v>
      </c>
      <c r="D138" s="57" t="s">
        <v>108</v>
      </c>
      <c r="E138" s="57" t="s">
        <v>109</v>
      </c>
      <c r="F138" s="57"/>
      <c r="G138" s="39" t="s">
        <v>503</v>
      </c>
      <c r="H138" s="39" t="s">
        <v>504</v>
      </c>
      <c r="I138" s="58">
        <v>10710</v>
      </c>
      <c r="J138" s="37"/>
      <c r="K138" s="37"/>
      <c r="L138" s="37"/>
      <c r="M138" s="37"/>
      <c r="N138" s="37">
        <v>3200</v>
      </c>
      <c r="O138" s="37"/>
      <c r="P138" s="37"/>
      <c r="Q138" s="37"/>
      <c r="R138" s="37"/>
      <c r="S138" s="39" t="s">
        <v>503</v>
      </c>
      <c r="T138" s="39" t="s">
        <v>504</v>
      </c>
    </row>
    <row r="139" spans="1:23" ht="36" x14ac:dyDescent="0.2">
      <c r="A139" s="55">
        <v>120</v>
      </c>
      <c r="B139" s="59" t="s">
        <v>505</v>
      </c>
      <c r="D139" s="57" t="s">
        <v>108</v>
      </c>
      <c r="E139" s="57" t="s">
        <v>109</v>
      </c>
      <c r="F139" s="57"/>
      <c r="G139" s="39" t="s">
        <v>506</v>
      </c>
      <c r="H139" s="39" t="s">
        <v>507</v>
      </c>
      <c r="I139" s="58">
        <v>19160</v>
      </c>
      <c r="J139" s="37"/>
      <c r="K139" s="37"/>
      <c r="L139" s="37"/>
      <c r="M139" s="37"/>
      <c r="N139" s="37">
        <v>3500</v>
      </c>
      <c r="O139" s="37"/>
      <c r="P139" s="37"/>
      <c r="Q139" s="37"/>
      <c r="R139" s="37"/>
      <c r="S139" s="39" t="s">
        <v>506</v>
      </c>
      <c r="T139" s="39" t="s">
        <v>507</v>
      </c>
    </row>
    <row r="140" spans="1:23" ht="36" x14ac:dyDescent="0.2">
      <c r="A140" s="55">
        <v>120</v>
      </c>
      <c r="B140" s="56" t="s">
        <v>508</v>
      </c>
      <c r="D140" s="57" t="s">
        <v>108</v>
      </c>
      <c r="E140" s="57" t="s">
        <v>109</v>
      </c>
      <c r="F140" s="57"/>
      <c r="G140" s="39" t="s">
        <v>506</v>
      </c>
      <c r="H140" s="39" t="s">
        <v>509</v>
      </c>
      <c r="I140" s="58">
        <v>22090</v>
      </c>
      <c r="J140" s="37"/>
      <c r="K140" s="37"/>
      <c r="L140" s="37"/>
      <c r="M140" s="37"/>
      <c r="N140" s="37">
        <v>5000</v>
      </c>
      <c r="O140" s="37"/>
      <c r="P140" s="37"/>
      <c r="Q140" s="37"/>
      <c r="R140" s="37"/>
      <c r="S140" s="39" t="s">
        <v>506</v>
      </c>
      <c r="T140" s="39" t="s">
        <v>509</v>
      </c>
    </row>
    <row r="141" spans="1:23" ht="36" x14ac:dyDescent="0.2">
      <c r="A141" s="55">
        <v>120</v>
      </c>
      <c r="B141" s="56" t="s">
        <v>510</v>
      </c>
      <c r="D141" s="57" t="s">
        <v>108</v>
      </c>
      <c r="E141" s="57" t="s">
        <v>109</v>
      </c>
      <c r="F141" s="57"/>
      <c r="G141" s="39" t="s">
        <v>506</v>
      </c>
      <c r="H141" s="39" t="s">
        <v>511</v>
      </c>
      <c r="I141" s="58">
        <v>27300</v>
      </c>
      <c r="J141" s="37"/>
      <c r="K141" s="37"/>
      <c r="L141" s="37"/>
      <c r="M141" s="37"/>
      <c r="N141" s="37">
        <v>6000</v>
      </c>
      <c r="O141" s="37"/>
      <c r="P141" s="37"/>
      <c r="Q141" s="37"/>
      <c r="R141" s="37"/>
      <c r="S141" s="39" t="s">
        <v>506</v>
      </c>
      <c r="T141" s="39" t="s">
        <v>511</v>
      </c>
    </row>
    <row r="142" spans="1:23" ht="18" x14ac:dyDescent="0.2">
      <c r="A142" s="55">
        <v>121</v>
      </c>
      <c r="B142" s="56" t="s">
        <v>512</v>
      </c>
      <c r="D142" s="57" t="s">
        <v>108</v>
      </c>
      <c r="E142" s="57" t="s">
        <v>109</v>
      </c>
      <c r="F142" s="57"/>
      <c r="G142" s="39" t="s">
        <v>513</v>
      </c>
      <c r="H142" s="39" t="s">
        <v>514</v>
      </c>
      <c r="I142" s="58">
        <v>14220</v>
      </c>
      <c r="J142" s="37"/>
      <c r="K142" s="37"/>
      <c r="L142" s="37"/>
      <c r="M142" s="37"/>
      <c r="N142" s="37">
        <v>2667</v>
      </c>
      <c r="O142" s="37"/>
      <c r="P142" s="37"/>
      <c r="Q142" s="37"/>
      <c r="R142" s="37"/>
      <c r="S142" s="39" t="s">
        <v>513</v>
      </c>
      <c r="T142" s="39" t="s">
        <v>514</v>
      </c>
    </row>
    <row r="143" spans="1:23" ht="18" x14ac:dyDescent="0.2">
      <c r="A143" s="55">
        <v>121</v>
      </c>
      <c r="B143" s="56" t="s">
        <v>515</v>
      </c>
      <c r="D143" s="57" t="s">
        <v>108</v>
      </c>
      <c r="E143" s="57" t="s">
        <v>109</v>
      </c>
      <c r="F143" s="57"/>
      <c r="G143" s="39" t="s">
        <v>513</v>
      </c>
      <c r="H143" s="39" t="s">
        <v>516</v>
      </c>
      <c r="I143" s="58">
        <v>16610</v>
      </c>
      <c r="J143" s="37"/>
      <c r="K143" s="37"/>
      <c r="L143" s="37"/>
      <c r="M143" s="37"/>
      <c r="N143" s="37">
        <v>3200</v>
      </c>
      <c r="O143" s="37"/>
      <c r="P143" s="37"/>
      <c r="Q143" s="37"/>
      <c r="R143" s="37"/>
      <c r="S143" s="39" t="s">
        <v>513</v>
      </c>
      <c r="T143" s="39" t="s">
        <v>516</v>
      </c>
    </row>
    <row r="144" spans="1:23" ht="18" x14ac:dyDescent="0.2">
      <c r="A144" s="55">
        <v>121</v>
      </c>
      <c r="B144" s="56" t="s">
        <v>517</v>
      </c>
      <c r="D144" s="57" t="s">
        <v>108</v>
      </c>
      <c r="E144" s="57" t="s">
        <v>109</v>
      </c>
      <c r="F144" s="57"/>
      <c r="G144" s="39" t="s">
        <v>513</v>
      </c>
      <c r="H144" s="39" t="s">
        <v>518</v>
      </c>
      <c r="I144" s="58">
        <v>19390</v>
      </c>
      <c r="J144" s="37"/>
      <c r="K144" s="37"/>
      <c r="L144" s="37"/>
      <c r="M144" s="37"/>
      <c r="N144" s="37">
        <v>3840</v>
      </c>
      <c r="O144" s="37"/>
      <c r="P144" s="37"/>
      <c r="Q144" s="37"/>
      <c r="R144" s="37"/>
      <c r="S144" s="39" t="s">
        <v>513</v>
      </c>
      <c r="T144" s="39" t="s">
        <v>518</v>
      </c>
    </row>
    <row r="145" spans="1:22" ht="36" x14ac:dyDescent="0.2">
      <c r="A145" s="55">
        <v>122</v>
      </c>
      <c r="B145" s="56" t="s">
        <v>519</v>
      </c>
      <c r="C145" t="s">
        <v>520</v>
      </c>
      <c r="D145" s="57" t="s">
        <v>108</v>
      </c>
      <c r="E145" s="57" t="s">
        <v>109</v>
      </c>
      <c r="F145" s="57"/>
      <c r="G145" s="39" t="s">
        <v>521</v>
      </c>
      <c r="H145" s="39"/>
      <c r="I145" s="58">
        <v>13100</v>
      </c>
      <c r="J145" s="37"/>
      <c r="K145" s="37"/>
      <c r="L145" s="37"/>
      <c r="M145" s="37"/>
      <c r="N145" s="42">
        <v>3840</v>
      </c>
      <c r="O145" s="37"/>
      <c r="P145" s="37"/>
      <c r="Q145" s="37"/>
      <c r="R145" s="37"/>
      <c r="S145" s="39" t="s">
        <v>521</v>
      </c>
      <c r="T145" s="39"/>
    </row>
    <row r="146" spans="1:22" ht="36" x14ac:dyDescent="0.2">
      <c r="A146" s="55">
        <v>122</v>
      </c>
      <c r="B146" s="56" t="s">
        <v>522</v>
      </c>
      <c r="D146" s="57" t="s">
        <v>108</v>
      </c>
      <c r="E146" s="57" t="s">
        <v>109</v>
      </c>
      <c r="F146" s="57"/>
      <c r="G146" s="39" t="s">
        <v>521</v>
      </c>
      <c r="H146" s="39" t="s">
        <v>523</v>
      </c>
      <c r="I146" s="58">
        <v>15460</v>
      </c>
      <c r="J146" s="37"/>
      <c r="K146" s="37"/>
      <c r="L146" s="37"/>
      <c r="M146" s="37"/>
      <c r="N146" s="37">
        <v>3840</v>
      </c>
      <c r="O146" s="37"/>
      <c r="P146" s="37"/>
      <c r="Q146" s="37"/>
      <c r="R146" s="37"/>
      <c r="S146" s="39" t="s">
        <v>521</v>
      </c>
      <c r="T146" s="39" t="s">
        <v>523</v>
      </c>
    </row>
    <row r="147" spans="1:22" ht="36" x14ac:dyDescent="0.2">
      <c r="A147" s="55">
        <v>122</v>
      </c>
      <c r="B147" s="56" t="s">
        <v>524</v>
      </c>
      <c r="D147" s="57" t="s">
        <v>108</v>
      </c>
      <c r="E147" s="57" t="s">
        <v>109</v>
      </c>
      <c r="F147" s="57"/>
      <c r="G147" s="39" t="s">
        <v>521</v>
      </c>
      <c r="H147" s="39" t="s">
        <v>525</v>
      </c>
      <c r="I147" s="58">
        <v>20130</v>
      </c>
      <c r="J147" s="37"/>
      <c r="K147" s="37"/>
      <c r="L147" s="37"/>
      <c r="M147" s="37"/>
      <c r="N147" s="37">
        <v>4608</v>
      </c>
      <c r="O147" s="37"/>
      <c r="P147" s="37"/>
      <c r="Q147" s="37"/>
      <c r="R147" s="37"/>
      <c r="S147" s="39" t="s">
        <v>521</v>
      </c>
      <c r="T147" s="39" t="s">
        <v>525</v>
      </c>
    </row>
    <row r="148" spans="1:22" ht="72" x14ac:dyDescent="0.2">
      <c r="A148" s="55">
        <v>123</v>
      </c>
      <c r="B148" s="56" t="s">
        <v>526</v>
      </c>
      <c r="D148" s="57" t="s">
        <v>108</v>
      </c>
      <c r="E148" s="57" t="s">
        <v>109</v>
      </c>
      <c r="F148" s="57"/>
      <c r="G148" s="39" t="s">
        <v>527</v>
      </c>
      <c r="H148" s="39" t="s">
        <v>528</v>
      </c>
      <c r="I148" s="58">
        <v>19640</v>
      </c>
      <c r="J148" s="37"/>
      <c r="K148" s="37"/>
      <c r="L148" s="37"/>
      <c r="M148" s="37"/>
      <c r="N148" s="37"/>
      <c r="O148" s="37"/>
      <c r="P148" s="37"/>
      <c r="Q148" s="37"/>
      <c r="R148" s="37"/>
      <c r="S148" s="39" t="s">
        <v>527</v>
      </c>
      <c r="T148" s="39" t="s">
        <v>528</v>
      </c>
    </row>
    <row r="149" spans="1:22" ht="72" x14ac:dyDescent="0.2">
      <c r="A149" s="55">
        <v>123</v>
      </c>
      <c r="B149" s="56" t="s">
        <v>529</v>
      </c>
      <c r="D149" s="57" t="s">
        <v>108</v>
      </c>
      <c r="E149" s="57" t="s">
        <v>109</v>
      </c>
      <c r="F149" s="57"/>
      <c r="G149" s="39" t="s">
        <v>527</v>
      </c>
      <c r="H149" s="39" t="s">
        <v>530</v>
      </c>
      <c r="I149" s="58">
        <v>24580</v>
      </c>
      <c r="J149" s="37"/>
      <c r="K149" s="37"/>
      <c r="L149" s="37"/>
      <c r="M149" s="37"/>
      <c r="N149" s="37"/>
      <c r="O149" s="37"/>
      <c r="P149" s="37"/>
      <c r="Q149" s="37"/>
      <c r="R149" s="37"/>
      <c r="S149" s="39" t="s">
        <v>527</v>
      </c>
      <c r="T149" s="39" t="s">
        <v>530</v>
      </c>
    </row>
    <row r="150" spans="1:22" ht="36" x14ac:dyDescent="0.2">
      <c r="A150" s="55">
        <v>124</v>
      </c>
      <c r="B150" s="56" t="s">
        <v>531</v>
      </c>
      <c r="D150" s="57" t="s">
        <v>108</v>
      </c>
      <c r="E150" s="57" t="s">
        <v>109</v>
      </c>
      <c r="F150" s="57"/>
      <c r="G150" s="39" t="s">
        <v>532</v>
      </c>
      <c r="H150" s="39" t="s">
        <v>533</v>
      </c>
      <c r="I150" s="58">
        <v>19010</v>
      </c>
      <c r="J150" s="37"/>
      <c r="K150" s="37"/>
      <c r="L150" s="37"/>
      <c r="M150" s="37"/>
      <c r="N150" s="37"/>
      <c r="O150" s="37"/>
      <c r="P150" s="37"/>
      <c r="Q150" s="37"/>
      <c r="R150" s="37"/>
      <c r="S150" s="39" t="s">
        <v>532</v>
      </c>
      <c r="T150" s="39" t="s">
        <v>533</v>
      </c>
    </row>
    <row r="151" spans="1:22" ht="18" x14ac:dyDescent="0.2">
      <c r="A151" s="55">
        <v>125</v>
      </c>
      <c r="B151" s="56" t="s">
        <v>534</v>
      </c>
      <c r="C151" t="s">
        <v>520</v>
      </c>
      <c r="D151" s="57" t="s">
        <v>108</v>
      </c>
      <c r="E151" s="57" t="s">
        <v>109</v>
      </c>
      <c r="F151" s="57"/>
      <c r="G151" s="39" t="e">
        <v>#N/A</v>
      </c>
      <c r="H151" s="39" t="e">
        <v>#N/A</v>
      </c>
      <c r="I151" s="58">
        <v>23870</v>
      </c>
      <c r="J151" s="37"/>
      <c r="K151" s="37"/>
      <c r="L151" s="37"/>
      <c r="M151" s="37"/>
      <c r="N151" s="37"/>
      <c r="O151" s="37"/>
      <c r="P151" s="37"/>
      <c r="Q151" s="37"/>
      <c r="R151" s="37"/>
      <c r="S151" s="39" t="e">
        <v>#N/A</v>
      </c>
      <c r="T151" s="39" t="e">
        <v>#N/A</v>
      </c>
      <c r="U151" t="s">
        <v>535</v>
      </c>
    </row>
    <row r="152" spans="1:22" ht="18" x14ac:dyDescent="0.2">
      <c r="A152" s="55">
        <v>125</v>
      </c>
      <c r="B152" s="56" t="s">
        <v>536</v>
      </c>
      <c r="C152" t="s">
        <v>520</v>
      </c>
      <c r="D152" s="57" t="s">
        <v>108</v>
      </c>
      <c r="E152" s="57" t="s">
        <v>109</v>
      </c>
      <c r="F152" s="57"/>
      <c r="G152" s="39" t="e">
        <v>#N/A</v>
      </c>
      <c r="H152" s="39" t="e">
        <v>#N/A</v>
      </c>
      <c r="I152" s="58">
        <v>29342</v>
      </c>
      <c r="J152" s="37"/>
      <c r="K152" s="37"/>
      <c r="L152" s="37"/>
      <c r="M152" s="37"/>
      <c r="N152" s="37"/>
      <c r="O152" s="37"/>
      <c r="P152" s="37"/>
      <c r="Q152" s="37"/>
      <c r="R152" s="37"/>
      <c r="S152" s="39" t="e">
        <v>#N/A</v>
      </c>
      <c r="T152" s="39" t="e">
        <v>#N/A</v>
      </c>
    </row>
    <row r="153" spans="1:22" ht="18" x14ac:dyDescent="0.2">
      <c r="A153" s="60">
        <v>126</v>
      </c>
      <c r="B153" s="61" t="s">
        <v>537</v>
      </c>
      <c r="C153" t="s">
        <v>538</v>
      </c>
      <c r="D153" s="62" t="s">
        <v>108</v>
      </c>
      <c r="E153" s="62" t="s">
        <v>109</v>
      </c>
      <c r="F153" s="63">
        <v>14460</v>
      </c>
      <c r="G153" s="65" t="s">
        <v>539</v>
      </c>
      <c r="H153" s="65" t="s">
        <v>540</v>
      </c>
      <c r="I153" s="63">
        <v>14460</v>
      </c>
      <c r="J153" s="42"/>
      <c r="K153" s="42"/>
      <c r="L153" s="42"/>
      <c r="M153" s="42"/>
      <c r="N153" s="64">
        <v>3200</v>
      </c>
      <c r="O153" s="42">
        <v>0</v>
      </c>
      <c r="P153" s="42">
        <v>0</v>
      </c>
      <c r="Q153" s="42">
        <v>0</v>
      </c>
      <c r="R153" s="42">
        <v>0</v>
      </c>
      <c r="S153" s="65" t="s">
        <v>539</v>
      </c>
      <c r="T153" s="65" t="s">
        <v>540</v>
      </c>
      <c r="U153" t="s">
        <v>407</v>
      </c>
      <c r="V153" s="50" t="s">
        <v>541</v>
      </c>
    </row>
    <row r="154" spans="1:22" ht="36" x14ac:dyDescent="0.2">
      <c r="A154" s="60">
        <v>127</v>
      </c>
      <c r="B154" s="61" t="s">
        <v>542</v>
      </c>
      <c r="C154" t="s">
        <v>538</v>
      </c>
      <c r="D154" s="62" t="s">
        <v>108</v>
      </c>
      <c r="E154" s="62" t="s">
        <v>109</v>
      </c>
      <c r="F154" s="63">
        <v>23210</v>
      </c>
      <c r="G154" s="39" t="e">
        <v>#VALUE!</v>
      </c>
      <c r="H154" s="39" t="e">
        <v>#VALUE!</v>
      </c>
      <c r="I154" s="63">
        <v>23210</v>
      </c>
      <c r="J154" s="42"/>
      <c r="K154" s="42"/>
      <c r="L154" s="42"/>
      <c r="M154" s="42"/>
      <c r="N154" s="42">
        <v>4399.9999999999991</v>
      </c>
      <c r="O154" s="42"/>
      <c r="P154" s="42"/>
      <c r="Q154" s="42"/>
      <c r="R154" s="42"/>
      <c r="S154" s="39" t="e">
        <v>#VALUE!</v>
      </c>
      <c r="T154" s="39" t="e">
        <v>#VALUE!</v>
      </c>
      <c r="U154" t="s">
        <v>543</v>
      </c>
    </row>
    <row r="155" spans="1:22" ht="54" x14ac:dyDescent="0.2">
      <c r="A155" s="60">
        <v>128</v>
      </c>
      <c r="B155" s="66" t="s">
        <v>544</v>
      </c>
      <c r="C155" t="s">
        <v>538</v>
      </c>
      <c r="D155" s="62" t="s">
        <v>108</v>
      </c>
      <c r="E155" s="62" t="s">
        <v>109</v>
      </c>
      <c r="F155" s="63">
        <v>20000</v>
      </c>
      <c r="G155" s="39" t="s">
        <v>434</v>
      </c>
      <c r="H155" s="39"/>
      <c r="I155" s="63">
        <v>20000</v>
      </c>
      <c r="J155" s="42"/>
      <c r="K155" s="42"/>
      <c r="L155" s="42"/>
      <c r="M155" s="42"/>
      <c r="N155" s="42">
        <v>5720</v>
      </c>
      <c r="O155" s="42"/>
      <c r="P155" s="42"/>
      <c r="Q155" s="42"/>
      <c r="R155" s="42"/>
      <c r="S155" s="39" t="s">
        <v>434</v>
      </c>
      <c r="T155" s="39"/>
      <c r="U155" t="s">
        <v>545</v>
      </c>
    </row>
    <row r="156" spans="1:22" ht="18" x14ac:dyDescent="0.2">
      <c r="A156" s="60">
        <v>129</v>
      </c>
      <c r="B156" s="61" t="s">
        <v>546</v>
      </c>
      <c r="C156" t="s">
        <v>538</v>
      </c>
      <c r="D156" s="62" t="s">
        <v>108</v>
      </c>
      <c r="E156" s="62" t="s">
        <v>109</v>
      </c>
      <c r="F156" s="63">
        <v>20000</v>
      </c>
      <c r="G156" s="39" t="e">
        <v>#N/A</v>
      </c>
      <c r="H156" s="39" t="e">
        <v>#N/A</v>
      </c>
      <c r="I156" s="63">
        <v>20000</v>
      </c>
      <c r="J156" s="42"/>
      <c r="K156" s="42"/>
      <c r="L156" s="42"/>
      <c r="M156" s="42"/>
      <c r="N156" s="42"/>
      <c r="O156" s="42"/>
      <c r="P156" s="42"/>
      <c r="Q156" s="42"/>
      <c r="R156" s="42"/>
      <c r="S156" s="39" t="e">
        <v>#N/A</v>
      </c>
      <c r="T156" s="39" t="e">
        <v>#N/A</v>
      </c>
      <c r="U156" t="s">
        <v>547</v>
      </c>
    </row>
    <row r="157" spans="1:22" ht="18" x14ac:dyDescent="0.2">
      <c r="A157" s="60">
        <v>129</v>
      </c>
      <c r="B157" s="61" t="s">
        <v>548</v>
      </c>
      <c r="C157" t="s">
        <v>538</v>
      </c>
      <c r="D157" s="62" t="s">
        <v>108</v>
      </c>
      <c r="E157" s="62" t="s">
        <v>109</v>
      </c>
      <c r="F157" s="63">
        <v>17000</v>
      </c>
      <c r="G157" s="39" t="s">
        <v>819</v>
      </c>
      <c r="H157" s="39" t="s">
        <v>820</v>
      </c>
      <c r="I157" s="63">
        <v>17000</v>
      </c>
      <c r="J157" s="42"/>
      <c r="K157" s="42"/>
      <c r="L157" s="42"/>
      <c r="M157" s="42"/>
      <c r="N157" s="42"/>
      <c r="O157" s="42"/>
      <c r="P157" s="42"/>
      <c r="Q157" s="42"/>
      <c r="R157" s="42"/>
      <c r="S157" s="39" t="e">
        <v>#N/A</v>
      </c>
      <c r="T157" s="39" t="e">
        <v>#N/A</v>
      </c>
      <c r="U157" t="s">
        <v>547</v>
      </c>
    </row>
    <row r="158" spans="1:22" ht="18" x14ac:dyDescent="0.2">
      <c r="A158" s="60">
        <v>130</v>
      </c>
      <c r="B158" s="61" t="s">
        <v>549</v>
      </c>
      <c r="C158" t="s">
        <v>538</v>
      </c>
      <c r="D158" s="62" t="s">
        <v>108</v>
      </c>
      <c r="E158" s="62" t="s">
        <v>109</v>
      </c>
      <c r="F158" s="63">
        <v>15300</v>
      </c>
      <c r="G158" s="65" t="s">
        <v>550</v>
      </c>
      <c r="H158" s="65" t="s">
        <v>551</v>
      </c>
      <c r="I158" s="63">
        <v>15300</v>
      </c>
      <c r="J158" s="42"/>
      <c r="K158" s="42"/>
      <c r="L158" s="42"/>
      <c r="M158" s="42"/>
      <c r="N158" s="42">
        <v>3200</v>
      </c>
      <c r="O158" s="42"/>
      <c r="P158" s="42"/>
      <c r="Q158" s="42"/>
      <c r="R158" s="42"/>
      <c r="S158" s="65" t="s">
        <v>550</v>
      </c>
      <c r="T158" s="65" t="s">
        <v>551</v>
      </c>
      <c r="U158" s="50" t="s">
        <v>552</v>
      </c>
    </row>
    <row r="159" spans="1:22" ht="18" x14ac:dyDescent="0.2">
      <c r="A159" s="60">
        <v>131</v>
      </c>
      <c r="B159" s="61" t="s">
        <v>553</v>
      </c>
      <c r="C159" t="s">
        <v>538</v>
      </c>
      <c r="D159" s="62" t="s">
        <v>108</v>
      </c>
      <c r="E159" s="62" t="s">
        <v>109</v>
      </c>
      <c r="F159" s="63">
        <v>20000</v>
      </c>
      <c r="G159" s="65" t="s">
        <v>554</v>
      </c>
      <c r="H159" s="65" t="s">
        <v>555</v>
      </c>
      <c r="I159" s="63">
        <v>20000</v>
      </c>
      <c r="J159" s="42"/>
      <c r="K159" s="42"/>
      <c r="L159" s="42"/>
      <c r="M159" s="42"/>
      <c r="N159" s="42">
        <v>3840</v>
      </c>
      <c r="O159" s="42"/>
      <c r="P159" s="42"/>
      <c r="Q159" s="42"/>
      <c r="R159" s="42"/>
      <c r="S159" s="65" t="s">
        <v>554</v>
      </c>
      <c r="T159" s="65" t="s">
        <v>555</v>
      </c>
      <c r="U159" s="50" t="s">
        <v>556</v>
      </c>
    </row>
  </sheetData>
  <mergeCells count="11">
    <mergeCell ref="N5:R5"/>
    <mergeCell ref="S5:S6"/>
    <mergeCell ref="T5:T6"/>
    <mergeCell ref="G5:G6"/>
    <mergeCell ref="H5:H6"/>
    <mergeCell ref="K2:M2"/>
    <mergeCell ref="A5:A6"/>
    <mergeCell ref="B5:B6"/>
    <mergeCell ref="D5:D6"/>
    <mergeCell ref="E5:E6"/>
    <mergeCell ref="I5:M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2:W159"/>
  <sheetViews>
    <sheetView topLeftCell="A149" workbookViewId="0">
      <selection activeCell="G157" sqref="G157"/>
    </sheetView>
  </sheetViews>
  <sheetFormatPr baseColWidth="10" defaultColWidth="8.83203125" defaultRowHeight="15" x14ac:dyDescent="0.2"/>
  <cols>
    <col min="1" max="1" width="5.5" bestFit="1" customWidth="1"/>
    <col min="2" max="2" width="46.5" customWidth="1"/>
    <col min="3" max="3" width="9.1640625" hidden="1" customWidth="1"/>
    <col min="4" max="4" width="9.5" hidden="1" customWidth="1"/>
    <col min="5" max="5" width="18.6640625" hidden="1" customWidth="1"/>
    <col min="6" max="6" width="12.5" bestFit="1" customWidth="1"/>
    <col min="7" max="7" width="40.1640625" customWidth="1"/>
    <col min="8" max="8" width="39.5" customWidth="1"/>
    <col min="9" max="18" width="9" bestFit="1" customWidth="1"/>
    <col min="19" max="19" width="39.5" customWidth="1"/>
    <col min="20" max="20" width="40.1640625" customWidth="1"/>
  </cols>
  <sheetData>
    <row r="2" spans="1:20" ht="17" x14ac:dyDescent="0.2">
      <c r="E2" s="31"/>
      <c r="F2" s="31"/>
      <c r="I2" s="31"/>
      <c r="J2" s="31"/>
      <c r="K2" s="129" t="s">
        <v>93</v>
      </c>
      <c r="L2" s="130"/>
      <c r="M2" s="131"/>
    </row>
    <row r="5" spans="1:20" ht="16.5" customHeight="1" x14ac:dyDescent="0.2">
      <c r="A5" s="132" t="s">
        <v>0</v>
      </c>
      <c r="B5" s="133" t="s">
        <v>94</v>
      </c>
      <c r="C5" s="32" t="s">
        <v>8</v>
      </c>
      <c r="D5" s="133" t="s">
        <v>95</v>
      </c>
      <c r="E5" s="134" t="s">
        <v>96</v>
      </c>
      <c r="F5" s="33" t="s">
        <v>97</v>
      </c>
      <c r="G5" s="133" t="s">
        <v>101</v>
      </c>
      <c r="H5" s="133" t="s">
        <v>100</v>
      </c>
      <c r="I5" s="129" t="s">
        <v>98</v>
      </c>
      <c r="J5" s="130"/>
      <c r="K5" s="130"/>
      <c r="L5" s="130"/>
      <c r="M5" s="131"/>
      <c r="N5" s="129" t="s">
        <v>99</v>
      </c>
      <c r="O5" s="130"/>
      <c r="P5" s="130"/>
      <c r="Q5" s="130"/>
      <c r="R5" s="131"/>
      <c r="S5" s="133" t="s">
        <v>100</v>
      </c>
      <c r="T5" s="133" t="s">
        <v>101</v>
      </c>
    </row>
    <row r="6" spans="1:20" ht="16.5" customHeight="1" x14ac:dyDescent="0.2">
      <c r="A6" s="132"/>
      <c r="B6" s="133"/>
      <c r="D6" s="133"/>
      <c r="E6" s="135"/>
      <c r="F6" s="33" t="s">
        <v>102</v>
      </c>
      <c r="G6" s="133"/>
      <c r="H6" s="133"/>
      <c r="I6" s="34" t="s">
        <v>102</v>
      </c>
      <c r="J6" s="34" t="s">
        <v>103</v>
      </c>
      <c r="K6" s="34" t="s">
        <v>104</v>
      </c>
      <c r="L6" s="34" t="s">
        <v>105</v>
      </c>
      <c r="M6" s="34" t="s">
        <v>106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106</v>
      </c>
      <c r="S6" s="133"/>
      <c r="T6" s="133"/>
    </row>
    <row r="7" spans="1:20" ht="18" x14ac:dyDescent="0.2">
      <c r="A7" s="35">
        <v>1</v>
      </c>
      <c r="B7" s="36" t="s">
        <v>107</v>
      </c>
      <c r="D7" s="35" t="s">
        <v>108</v>
      </c>
      <c r="E7" s="35" t="s">
        <v>109</v>
      </c>
      <c r="F7" s="35"/>
      <c r="G7" s="39" t="s">
        <v>111</v>
      </c>
      <c r="H7" s="39" t="s">
        <v>110</v>
      </c>
      <c r="I7" s="37">
        <v>13470</v>
      </c>
      <c r="J7" s="38"/>
      <c r="K7" s="38"/>
      <c r="L7" s="38"/>
      <c r="M7" s="38"/>
      <c r="N7" s="37">
        <v>3199.9999999999995</v>
      </c>
      <c r="O7" s="37">
        <v>0</v>
      </c>
      <c r="P7" s="37">
        <v>0</v>
      </c>
      <c r="Q7" s="37">
        <v>0</v>
      </c>
      <c r="R7" s="37">
        <v>0</v>
      </c>
      <c r="S7" s="39" t="s">
        <v>110</v>
      </c>
      <c r="T7" s="39" t="s">
        <v>111</v>
      </c>
    </row>
    <row r="8" spans="1:20" ht="18" x14ac:dyDescent="0.2">
      <c r="A8" s="35">
        <v>2</v>
      </c>
      <c r="B8" s="36" t="s">
        <v>112</v>
      </c>
      <c r="D8" s="35" t="s">
        <v>108</v>
      </c>
      <c r="E8" s="35" t="s">
        <v>109</v>
      </c>
      <c r="F8" s="35"/>
      <c r="G8" s="39" t="s">
        <v>114</v>
      </c>
      <c r="H8" s="39" t="s">
        <v>113</v>
      </c>
      <c r="I8" s="37">
        <v>14180</v>
      </c>
      <c r="J8" s="38"/>
      <c r="K8" s="38"/>
      <c r="L8" s="38"/>
      <c r="M8" s="38"/>
      <c r="N8" s="37">
        <v>3519.9999999999995</v>
      </c>
      <c r="O8" s="37">
        <v>0</v>
      </c>
      <c r="P8" s="37">
        <v>0</v>
      </c>
      <c r="Q8" s="37">
        <v>0</v>
      </c>
      <c r="R8" s="37">
        <v>0</v>
      </c>
      <c r="S8" s="39" t="s">
        <v>113</v>
      </c>
      <c r="T8" s="39" t="s">
        <v>114</v>
      </c>
    </row>
    <row r="9" spans="1:20" ht="18" x14ac:dyDescent="0.2">
      <c r="A9" s="35">
        <v>3</v>
      </c>
      <c r="B9" s="36" t="s">
        <v>115</v>
      </c>
      <c r="D9" s="35" t="s">
        <v>108</v>
      </c>
      <c r="E9" s="35" t="s">
        <v>109</v>
      </c>
      <c r="F9" s="35"/>
      <c r="G9" s="39" t="s">
        <v>117</v>
      </c>
      <c r="H9" s="39" t="s">
        <v>116</v>
      </c>
      <c r="I9" s="37">
        <v>14180</v>
      </c>
      <c r="J9" s="38"/>
      <c r="K9" s="38"/>
      <c r="L9" s="38"/>
      <c r="M9" s="38"/>
      <c r="N9" s="37">
        <v>3519.9999999999995</v>
      </c>
      <c r="O9" s="37">
        <v>0</v>
      </c>
      <c r="P9" s="37">
        <v>0</v>
      </c>
      <c r="Q9" s="37">
        <v>0</v>
      </c>
      <c r="R9" s="37">
        <v>0</v>
      </c>
      <c r="S9" s="39" t="s">
        <v>116</v>
      </c>
      <c r="T9" s="39" t="s">
        <v>117</v>
      </c>
    </row>
    <row r="10" spans="1:20" ht="18" x14ac:dyDescent="0.2">
      <c r="A10" s="35">
        <v>4</v>
      </c>
      <c r="B10" s="40" t="s">
        <v>118</v>
      </c>
      <c r="D10" s="35" t="s">
        <v>108</v>
      </c>
      <c r="E10" s="35" t="s">
        <v>109</v>
      </c>
      <c r="F10" s="35"/>
      <c r="G10" s="39" t="s">
        <v>120</v>
      </c>
      <c r="H10" s="39" t="s">
        <v>119</v>
      </c>
      <c r="I10" s="37">
        <v>13470</v>
      </c>
      <c r="J10" s="38"/>
      <c r="K10" s="38"/>
      <c r="L10" s="38"/>
      <c r="M10" s="38"/>
      <c r="N10" s="37">
        <v>3199.9999999999995</v>
      </c>
      <c r="O10" s="37">
        <v>0</v>
      </c>
      <c r="P10" s="37">
        <v>0</v>
      </c>
      <c r="Q10" s="37">
        <v>0</v>
      </c>
      <c r="R10" s="37">
        <v>0</v>
      </c>
      <c r="S10" s="39" t="s">
        <v>119</v>
      </c>
      <c r="T10" s="39" t="s">
        <v>120</v>
      </c>
    </row>
    <row r="11" spans="1:20" ht="18" x14ac:dyDescent="0.2">
      <c r="A11" s="35">
        <v>5</v>
      </c>
      <c r="B11" s="40" t="s">
        <v>121</v>
      </c>
      <c r="D11" s="35" t="s">
        <v>108</v>
      </c>
      <c r="E11" s="35" t="s">
        <v>109</v>
      </c>
      <c r="F11" s="35"/>
      <c r="G11" s="39" t="s">
        <v>123</v>
      </c>
      <c r="H11" s="39" t="s">
        <v>122</v>
      </c>
      <c r="I11" s="37">
        <v>12830</v>
      </c>
      <c r="J11" s="38"/>
      <c r="K11" s="38"/>
      <c r="L11" s="38"/>
      <c r="M11" s="38"/>
      <c r="N11" s="37">
        <v>3199.9999999999995</v>
      </c>
      <c r="O11" s="37">
        <v>0</v>
      </c>
      <c r="P11" s="37">
        <v>0</v>
      </c>
      <c r="Q11" s="37">
        <v>0</v>
      </c>
      <c r="R11" s="37">
        <v>0</v>
      </c>
      <c r="S11" s="39" t="s">
        <v>122</v>
      </c>
      <c r="T11" s="39" t="s">
        <v>123</v>
      </c>
    </row>
    <row r="12" spans="1:20" ht="18" x14ac:dyDescent="0.2">
      <c r="A12" s="35">
        <v>6</v>
      </c>
      <c r="B12" s="36" t="s">
        <v>124</v>
      </c>
      <c r="D12" s="35" t="s">
        <v>108</v>
      </c>
      <c r="E12" s="35" t="s">
        <v>109</v>
      </c>
      <c r="F12" s="35"/>
      <c r="G12" s="39" t="s">
        <v>126</v>
      </c>
      <c r="H12" s="39" t="s">
        <v>125</v>
      </c>
      <c r="I12" s="37">
        <v>20560</v>
      </c>
      <c r="J12" s="38"/>
      <c r="K12" s="38"/>
      <c r="L12" s="38"/>
      <c r="M12" s="38"/>
      <c r="N12" s="37">
        <v>4399.9999999999991</v>
      </c>
      <c r="O12" s="37">
        <v>0</v>
      </c>
      <c r="P12" s="37">
        <v>0</v>
      </c>
      <c r="Q12" s="37">
        <v>0</v>
      </c>
      <c r="R12" s="37">
        <v>0</v>
      </c>
      <c r="S12" s="39" t="s">
        <v>125</v>
      </c>
      <c r="T12" s="39" t="s">
        <v>126</v>
      </c>
    </row>
    <row r="13" spans="1:20" ht="18" x14ac:dyDescent="0.2">
      <c r="A13" s="35">
        <v>7</v>
      </c>
      <c r="B13" s="36" t="s">
        <v>127</v>
      </c>
      <c r="D13" s="35" t="s">
        <v>108</v>
      </c>
      <c r="E13" s="35" t="s">
        <v>109</v>
      </c>
      <c r="F13" s="35"/>
      <c r="G13" s="39" t="s">
        <v>129</v>
      </c>
      <c r="H13" s="39" t="s">
        <v>128</v>
      </c>
      <c r="I13" s="37">
        <v>32270</v>
      </c>
      <c r="J13" s="37">
        <v>13240</v>
      </c>
      <c r="K13" s="37">
        <v>11380</v>
      </c>
      <c r="L13" s="37">
        <v>9310</v>
      </c>
      <c r="M13" s="37">
        <v>7580</v>
      </c>
      <c r="N13" s="37">
        <v>7799.9999999999973</v>
      </c>
      <c r="O13" s="37">
        <v>2380</v>
      </c>
      <c r="P13" s="37">
        <v>1959.9999999999998</v>
      </c>
      <c r="Q13" s="37">
        <v>1540.0000000000002</v>
      </c>
      <c r="R13" s="37">
        <v>1120</v>
      </c>
      <c r="S13" s="39" t="s">
        <v>128</v>
      </c>
      <c r="T13" s="39" t="s">
        <v>129</v>
      </c>
    </row>
    <row r="14" spans="1:20" ht="18" x14ac:dyDescent="0.2">
      <c r="A14" s="35">
        <v>8</v>
      </c>
      <c r="B14" s="36" t="s">
        <v>130</v>
      </c>
      <c r="D14" s="35" t="s">
        <v>108</v>
      </c>
      <c r="E14" s="35" t="s">
        <v>131</v>
      </c>
      <c r="F14" s="35"/>
      <c r="G14" s="39" t="s">
        <v>133</v>
      </c>
      <c r="H14" s="39" t="s">
        <v>132</v>
      </c>
      <c r="I14" s="37">
        <v>40330</v>
      </c>
      <c r="J14" s="37">
        <v>11390</v>
      </c>
      <c r="K14" s="37">
        <v>9790</v>
      </c>
      <c r="L14" s="37">
        <v>8010</v>
      </c>
      <c r="M14" s="37">
        <v>6530</v>
      </c>
      <c r="N14" s="37">
        <v>7799.9999999999973</v>
      </c>
      <c r="O14" s="37">
        <v>2125</v>
      </c>
      <c r="P14" s="37">
        <v>1750</v>
      </c>
      <c r="Q14" s="37">
        <v>1375</v>
      </c>
      <c r="R14" s="37">
        <v>1000</v>
      </c>
      <c r="S14" s="39" t="s">
        <v>132</v>
      </c>
      <c r="T14" s="39" t="s">
        <v>133</v>
      </c>
    </row>
    <row r="15" spans="1:20" ht="18" x14ac:dyDescent="0.2">
      <c r="A15" s="35">
        <v>9</v>
      </c>
      <c r="B15" s="36" t="s">
        <v>134</v>
      </c>
      <c r="D15" s="35" t="s">
        <v>108</v>
      </c>
      <c r="E15" s="35" t="s">
        <v>109</v>
      </c>
      <c r="F15" s="35"/>
      <c r="G15" s="39" t="s">
        <v>136</v>
      </c>
      <c r="H15" s="39" t="s">
        <v>135</v>
      </c>
      <c r="I15" s="37">
        <v>21920</v>
      </c>
      <c r="J15" s="38"/>
      <c r="K15" s="38"/>
      <c r="L15" s="38"/>
      <c r="M15" s="38"/>
      <c r="N15" s="37">
        <v>4399.9999999999991</v>
      </c>
      <c r="O15" s="37">
        <v>0</v>
      </c>
      <c r="P15" s="37">
        <v>0</v>
      </c>
      <c r="Q15" s="37">
        <v>0</v>
      </c>
      <c r="R15" s="37">
        <v>0</v>
      </c>
      <c r="S15" s="39" t="s">
        <v>135</v>
      </c>
      <c r="T15" s="39" t="s">
        <v>136</v>
      </c>
    </row>
    <row r="16" spans="1:20" ht="18" x14ac:dyDescent="0.2">
      <c r="A16" s="35">
        <v>10</v>
      </c>
      <c r="B16" s="36" t="s">
        <v>137</v>
      </c>
      <c r="D16" s="35" t="s">
        <v>108</v>
      </c>
      <c r="E16" s="35" t="s">
        <v>109</v>
      </c>
      <c r="F16" s="35"/>
      <c r="G16" s="39" t="s">
        <v>139</v>
      </c>
      <c r="H16" s="39" t="s">
        <v>138</v>
      </c>
      <c r="I16" s="37">
        <v>20380</v>
      </c>
      <c r="J16" s="37">
        <v>11820</v>
      </c>
      <c r="K16" s="37">
        <v>10130</v>
      </c>
      <c r="L16" s="37">
        <v>8290</v>
      </c>
      <c r="M16" s="37">
        <v>6760</v>
      </c>
      <c r="N16" s="37">
        <v>5720</v>
      </c>
      <c r="O16" s="37">
        <v>2975</v>
      </c>
      <c r="P16" s="37">
        <v>2450</v>
      </c>
      <c r="Q16" s="37">
        <v>1925.0000000000002</v>
      </c>
      <c r="R16" s="37">
        <v>1400</v>
      </c>
      <c r="S16" s="39" t="s">
        <v>138</v>
      </c>
      <c r="T16" s="39" t="s">
        <v>139</v>
      </c>
    </row>
    <row r="17" spans="1:21" ht="18" x14ac:dyDescent="0.2">
      <c r="A17" s="35">
        <v>11</v>
      </c>
      <c r="B17" s="36" t="s">
        <v>140</v>
      </c>
      <c r="D17" s="35" t="s">
        <v>108</v>
      </c>
      <c r="E17" s="35" t="s">
        <v>109</v>
      </c>
      <c r="F17" s="35"/>
      <c r="G17" s="39" t="s">
        <v>142</v>
      </c>
      <c r="H17" s="39" t="s">
        <v>141</v>
      </c>
      <c r="I17" s="37">
        <v>20530</v>
      </c>
      <c r="J17" s="38"/>
      <c r="K17" s="38"/>
      <c r="L17" s="38"/>
      <c r="M17" s="38"/>
      <c r="N17" s="37">
        <v>4399.9999999999991</v>
      </c>
      <c r="O17" s="37">
        <v>0</v>
      </c>
      <c r="P17" s="37">
        <v>0</v>
      </c>
      <c r="Q17" s="37">
        <v>0</v>
      </c>
      <c r="R17" s="37">
        <v>0</v>
      </c>
      <c r="S17" s="39" t="s">
        <v>141</v>
      </c>
      <c r="T17" s="39" t="s">
        <v>142</v>
      </c>
    </row>
    <row r="18" spans="1:21" ht="18" x14ac:dyDescent="0.2">
      <c r="A18" s="35">
        <v>12</v>
      </c>
      <c r="B18" s="36" t="s">
        <v>143</v>
      </c>
      <c r="D18" s="35" t="s">
        <v>108</v>
      </c>
      <c r="E18" s="35" t="s">
        <v>109</v>
      </c>
      <c r="F18" s="35"/>
      <c r="G18" s="39" t="s">
        <v>145</v>
      </c>
      <c r="H18" s="39" t="s">
        <v>144</v>
      </c>
      <c r="I18" s="37">
        <v>13810</v>
      </c>
      <c r="J18" s="38"/>
      <c r="K18" s="38"/>
      <c r="L18" s="38"/>
      <c r="M18" s="38"/>
      <c r="N18" s="37">
        <v>3840</v>
      </c>
      <c r="O18" s="37">
        <v>0</v>
      </c>
      <c r="P18" s="37">
        <v>0</v>
      </c>
      <c r="Q18" s="37">
        <v>0</v>
      </c>
      <c r="R18" s="37">
        <v>0</v>
      </c>
      <c r="S18" s="39" t="s">
        <v>144</v>
      </c>
      <c r="T18" s="39" t="s">
        <v>145</v>
      </c>
    </row>
    <row r="19" spans="1:21" ht="18" x14ac:dyDescent="0.2">
      <c r="A19" s="35">
        <v>13</v>
      </c>
      <c r="B19" s="36" t="s">
        <v>146</v>
      </c>
      <c r="D19" s="35" t="s">
        <v>108</v>
      </c>
      <c r="E19" s="35" t="s">
        <v>109</v>
      </c>
      <c r="F19" s="35"/>
      <c r="G19" s="39" t="s">
        <v>148</v>
      </c>
      <c r="H19" s="39" t="s">
        <v>147</v>
      </c>
      <c r="I19" s="37">
        <v>13810</v>
      </c>
      <c r="J19" s="38"/>
      <c r="K19" s="38"/>
      <c r="L19" s="38"/>
      <c r="M19" s="38"/>
      <c r="N19" s="37">
        <v>3840</v>
      </c>
      <c r="O19" s="37">
        <v>0</v>
      </c>
      <c r="P19" s="37">
        <v>0</v>
      </c>
      <c r="Q19" s="37">
        <v>0</v>
      </c>
      <c r="R19" s="37">
        <v>0</v>
      </c>
      <c r="S19" s="39" t="s">
        <v>147</v>
      </c>
      <c r="T19" s="39" t="s">
        <v>148</v>
      </c>
    </row>
    <row r="20" spans="1:21" ht="18" x14ac:dyDescent="0.2">
      <c r="A20" s="35">
        <v>14</v>
      </c>
      <c r="B20" s="36" t="s">
        <v>149</v>
      </c>
      <c r="C20" s="41" t="s">
        <v>150</v>
      </c>
      <c r="D20" s="35" t="s">
        <v>108</v>
      </c>
      <c r="E20" s="35" t="s">
        <v>109</v>
      </c>
      <c r="F20" s="35"/>
      <c r="G20" s="39" t="s">
        <v>152</v>
      </c>
      <c r="H20" s="39" t="s">
        <v>151</v>
      </c>
      <c r="I20" s="37">
        <v>13810</v>
      </c>
      <c r="J20" s="37">
        <v>10300</v>
      </c>
      <c r="K20" s="37">
        <v>8900</v>
      </c>
      <c r="L20" s="37">
        <v>7260</v>
      </c>
      <c r="M20" s="37">
        <v>5900</v>
      </c>
      <c r="N20" s="37">
        <v>3840</v>
      </c>
      <c r="O20" s="42">
        <v>1913</v>
      </c>
      <c r="P20" s="42">
        <v>1575</v>
      </c>
      <c r="Q20" s="42">
        <v>1238</v>
      </c>
      <c r="R20" s="42">
        <v>900</v>
      </c>
      <c r="S20" s="39" t="s">
        <v>151</v>
      </c>
      <c r="T20" s="39" t="s">
        <v>152</v>
      </c>
    </row>
    <row r="21" spans="1:21" ht="18" x14ac:dyDescent="0.2">
      <c r="A21" s="35">
        <v>15</v>
      </c>
      <c r="B21" s="36" t="s">
        <v>153</v>
      </c>
      <c r="C21" s="41" t="s">
        <v>150</v>
      </c>
      <c r="D21" s="35" t="s">
        <v>108</v>
      </c>
      <c r="E21" s="35" t="s">
        <v>109</v>
      </c>
      <c r="F21" s="35"/>
      <c r="G21" s="39" t="s">
        <v>155</v>
      </c>
      <c r="H21" s="39" t="s">
        <v>154</v>
      </c>
      <c r="I21" s="37">
        <v>13810</v>
      </c>
      <c r="J21" s="37">
        <v>10300</v>
      </c>
      <c r="K21" s="37">
        <v>8900</v>
      </c>
      <c r="L21" s="37">
        <v>7260</v>
      </c>
      <c r="M21" s="37">
        <v>5900</v>
      </c>
      <c r="N21" s="37">
        <v>3840</v>
      </c>
      <c r="O21" s="42">
        <v>1913</v>
      </c>
      <c r="P21" s="42">
        <v>1575</v>
      </c>
      <c r="Q21" s="42">
        <v>1238</v>
      </c>
      <c r="R21" s="42">
        <v>900</v>
      </c>
      <c r="S21" s="39" t="s">
        <v>154</v>
      </c>
      <c r="T21" s="39" t="s">
        <v>155</v>
      </c>
    </row>
    <row r="22" spans="1:21" ht="18" x14ac:dyDescent="0.2">
      <c r="A22" s="35">
        <v>16</v>
      </c>
      <c r="B22" s="36" t="s">
        <v>156</v>
      </c>
      <c r="D22" s="35" t="s">
        <v>108</v>
      </c>
      <c r="E22" s="35" t="s">
        <v>109</v>
      </c>
      <c r="F22" s="35"/>
      <c r="G22" s="39" t="s">
        <v>158</v>
      </c>
      <c r="H22" s="39" t="s">
        <v>157</v>
      </c>
      <c r="I22" s="37">
        <v>15190</v>
      </c>
      <c r="J22" s="38"/>
      <c r="K22" s="38"/>
      <c r="L22" s="38"/>
      <c r="M22" s="38"/>
      <c r="N22" s="37">
        <v>3959.9999999999995</v>
      </c>
      <c r="O22" s="37">
        <v>0</v>
      </c>
      <c r="P22" s="37">
        <v>0</v>
      </c>
      <c r="Q22" s="37">
        <v>0</v>
      </c>
      <c r="R22" s="37">
        <v>0</v>
      </c>
      <c r="S22" s="39" t="s">
        <v>157</v>
      </c>
      <c r="T22" s="39" t="s">
        <v>158</v>
      </c>
    </row>
    <row r="23" spans="1:21" ht="18" x14ac:dyDescent="0.2">
      <c r="A23" s="35">
        <v>17</v>
      </c>
      <c r="B23" s="36" t="s">
        <v>159</v>
      </c>
      <c r="D23" s="35" t="s">
        <v>108</v>
      </c>
      <c r="E23" s="35" t="s">
        <v>109</v>
      </c>
      <c r="F23" s="35"/>
      <c r="G23" s="39" t="s">
        <v>161</v>
      </c>
      <c r="H23" s="39" t="s">
        <v>160</v>
      </c>
      <c r="I23" s="37">
        <v>15190</v>
      </c>
      <c r="J23" s="37">
        <v>10630</v>
      </c>
      <c r="K23" s="37">
        <v>9160</v>
      </c>
      <c r="L23" s="37">
        <v>7490</v>
      </c>
      <c r="M23" s="37">
        <v>6090</v>
      </c>
      <c r="N23" s="37">
        <v>3959.9999999999995</v>
      </c>
      <c r="O23" s="37">
        <v>0</v>
      </c>
      <c r="P23" s="37">
        <v>0</v>
      </c>
      <c r="Q23" s="37">
        <v>0</v>
      </c>
      <c r="R23" s="37">
        <v>0</v>
      </c>
      <c r="S23" s="39" t="s">
        <v>160</v>
      </c>
      <c r="T23" s="39" t="s">
        <v>161</v>
      </c>
    </row>
    <row r="24" spans="1:21" ht="18" x14ac:dyDescent="0.2">
      <c r="A24" s="35">
        <v>18</v>
      </c>
      <c r="B24" s="36" t="s">
        <v>162</v>
      </c>
      <c r="C24" s="41" t="s">
        <v>150</v>
      </c>
      <c r="D24" s="35" t="s">
        <v>108</v>
      </c>
      <c r="E24" s="35" t="s">
        <v>109</v>
      </c>
      <c r="F24" s="35"/>
      <c r="G24" s="39" t="s">
        <v>164</v>
      </c>
      <c r="H24" s="39" t="s">
        <v>163</v>
      </c>
      <c r="I24" s="37">
        <v>15190</v>
      </c>
      <c r="J24" s="37">
        <v>10630</v>
      </c>
      <c r="K24" s="37">
        <v>9160</v>
      </c>
      <c r="L24" s="37">
        <v>7490</v>
      </c>
      <c r="M24" s="37">
        <v>6090</v>
      </c>
      <c r="N24" s="37">
        <v>3959.9999999999995</v>
      </c>
      <c r="O24" s="42">
        <v>2023</v>
      </c>
      <c r="P24" s="42">
        <v>1666</v>
      </c>
      <c r="Q24" s="42">
        <v>1309</v>
      </c>
      <c r="R24" s="42">
        <v>952</v>
      </c>
      <c r="S24" s="39" t="s">
        <v>163</v>
      </c>
      <c r="T24" s="39" t="s">
        <v>164</v>
      </c>
    </row>
    <row r="25" spans="1:21" ht="18" x14ac:dyDescent="0.2">
      <c r="A25" s="35">
        <v>19</v>
      </c>
      <c r="B25" s="36" t="s">
        <v>165</v>
      </c>
      <c r="D25" s="35" t="s">
        <v>108</v>
      </c>
      <c r="E25" s="35" t="s">
        <v>109</v>
      </c>
      <c r="F25" s="35"/>
      <c r="G25" s="39" t="s">
        <v>167</v>
      </c>
      <c r="H25" s="39" t="s">
        <v>166</v>
      </c>
      <c r="I25" s="37">
        <v>13610</v>
      </c>
      <c r="J25" s="37">
        <v>10300</v>
      </c>
      <c r="K25" s="37">
        <v>8900</v>
      </c>
      <c r="L25" s="37">
        <v>7260</v>
      </c>
      <c r="M25" s="37">
        <v>5900</v>
      </c>
      <c r="N25" s="37">
        <v>3519.9999999999995</v>
      </c>
      <c r="O25" s="37">
        <v>0</v>
      </c>
      <c r="P25" s="37">
        <v>0</v>
      </c>
      <c r="Q25" s="37">
        <v>0</v>
      </c>
      <c r="R25" s="37">
        <v>0</v>
      </c>
      <c r="S25" s="39" t="s">
        <v>166</v>
      </c>
      <c r="T25" s="39" t="s">
        <v>167</v>
      </c>
    </row>
    <row r="26" spans="1:21" ht="18" x14ac:dyDescent="0.2">
      <c r="A26" s="35">
        <v>20</v>
      </c>
      <c r="B26" s="36" t="s">
        <v>168</v>
      </c>
      <c r="D26" s="35" t="s">
        <v>108</v>
      </c>
      <c r="E26" s="35" t="s">
        <v>109</v>
      </c>
      <c r="F26" s="35"/>
      <c r="G26" s="39" t="s">
        <v>170</v>
      </c>
      <c r="H26" s="39" t="s">
        <v>169</v>
      </c>
      <c r="I26" s="37">
        <v>13610</v>
      </c>
      <c r="J26" s="38"/>
      <c r="K26" s="38"/>
      <c r="L26" s="38"/>
      <c r="M26" s="38"/>
      <c r="N26" s="37">
        <v>3519.9999999999995</v>
      </c>
      <c r="O26" s="37">
        <v>0</v>
      </c>
      <c r="P26" s="37">
        <v>0</v>
      </c>
      <c r="Q26" s="37">
        <v>0</v>
      </c>
      <c r="R26" s="37">
        <v>0</v>
      </c>
      <c r="S26" s="39" t="s">
        <v>169</v>
      </c>
      <c r="T26" s="39" t="s">
        <v>170</v>
      </c>
    </row>
    <row r="27" spans="1:21" ht="18" x14ac:dyDescent="0.2">
      <c r="A27" s="35">
        <v>21</v>
      </c>
      <c r="B27" s="36" t="s">
        <v>171</v>
      </c>
      <c r="D27" s="35" t="s">
        <v>108</v>
      </c>
      <c r="E27" s="35" t="s">
        <v>109</v>
      </c>
      <c r="F27" s="35"/>
      <c r="G27" s="39" t="s">
        <v>173</v>
      </c>
      <c r="H27" s="39" t="s">
        <v>172</v>
      </c>
      <c r="I27" s="37">
        <v>13610</v>
      </c>
      <c r="J27" s="38"/>
      <c r="K27" s="38"/>
      <c r="L27" s="38"/>
      <c r="M27" s="38"/>
      <c r="N27" s="37">
        <v>3519.9999999999995</v>
      </c>
      <c r="O27" s="37">
        <v>0</v>
      </c>
      <c r="P27" s="37">
        <v>0</v>
      </c>
      <c r="Q27" s="37">
        <v>0</v>
      </c>
      <c r="R27" s="37">
        <v>0</v>
      </c>
      <c r="S27" s="39" t="s">
        <v>172</v>
      </c>
      <c r="T27" s="39" t="s">
        <v>173</v>
      </c>
    </row>
    <row r="28" spans="1:21" ht="18" x14ac:dyDescent="0.2">
      <c r="A28" s="35">
        <v>22</v>
      </c>
      <c r="B28" s="40" t="s">
        <v>174</v>
      </c>
      <c r="D28" s="35" t="s">
        <v>108</v>
      </c>
      <c r="E28" s="35" t="s">
        <v>109</v>
      </c>
      <c r="F28" s="35"/>
      <c r="G28" s="39" t="s">
        <v>176</v>
      </c>
      <c r="H28" s="39" t="s">
        <v>175</v>
      </c>
      <c r="I28" s="43">
        <v>14460</v>
      </c>
      <c r="J28" s="44"/>
      <c r="K28" s="44"/>
      <c r="L28" s="44"/>
      <c r="M28" s="44"/>
      <c r="N28" s="37" t="e">
        <v>#N/A</v>
      </c>
      <c r="O28" s="37" t="e">
        <v>#N/A</v>
      </c>
      <c r="P28" s="37" t="e">
        <v>#N/A</v>
      </c>
      <c r="Q28" s="37" t="e">
        <v>#N/A</v>
      </c>
      <c r="R28" s="37" t="e">
        <v>#N/A</v>
      </c>
      <c r="S28" s="39" t="s">
        <v>175</v>
      </c>
      <c r="T28" s="39" t="s">
        <v>176</v>
      </c>
      <c r="U28" t="s">
        <v>177</v>
      </c>
    </row>
    <row r="29" spans="1:21" ht="18" x14ac:dyDescent="0.2">
      <c r="A29" s="35">
        <v>23</v>
      </c>
      <c r="B29" s="40" t="s">
        <v>178</v>
      </c>
      <c r="D29" s="35" t="s">
        <v>108</v>
      </c>
      <c r="E29" s="35" t="s">
        <v>109</v>
      </c>
      <c r="F29" s="35"/>
      <c r="G29" s="39" t="s">
        <v>180</v>
      </c>
      <c r="H29" s="39" t="s">
        <v>179</v>
      </c>
      <c r="I29" s="43">
        <v>14460</v>
      </c>
      <c r="J29" s="44"/>
      <c r="K29" s="44"/>
      <c r="L29" s="44"/>
      <c r="M29" s="44"/>
      <c r="N29" s="37" t="e">
        <v>#N/A</v>
      </c>
      <c r="O29" s="37" t="e">
        <v>#N/A</v>
      </c>
      <c r="P29" s="37" t="e">
        <v>#N/A</v>
      </c>
      <c r="Q29" s="37" t="e">
        <v>#N/A</v>
      </c>
      <c r="R29" s="37" t="e">
        <v>#N/A</v>
      </c>
      <c r="S29" s="39" t="s">
        <v>179</v>
      </c>
      <c r="T29" s="39" t="s">
        <v>180</v>
      </c>
      <c r="U29" t="s">
        <v>181</v>
      </c>
    </row>
    <row r="30" spans="1:21" ht="18" x14ac:dyDescent="0.2">
      <c r="A30" s="35">
        <v>24</v>
      </c>
      <c r="B30" s="40" t="s">
        <v>182</v>
      </c>
      <c r="D30" s="35" t="s">
        <v>108</v>
      </c>
      <c r="E30" s="35" t="s">
        <v>109</v>
      </c>
      <c r="F30" s="35"/>
      <c r="G30" s="39" t="s">
        <v>184</v>
      </c>
      <c r="H30" s="39" t="s">
        <v>183</v>
      </c>
      <c r="I30" s="43">
        <v>14460</v>
      </c>
      <c r="J30" s="44"/>
      <c r="K30" s="44"/>
      <c r="L30" s="44"/>
      <c r="M30" s="44"/>
      <c r="N30" s="37" t="e">
        <v>#N/A</v>
      </c>
      <c r="O30" s="37" t="e">
        <v>#N/A</v>
      </c>
      <c r="P30" s="37" t="e">
        <v>#N/A</v>
      </c>
      <c r="Q30" s="37" t="e">
        <v>#N/A</v>
      </c>
      <c r="R30" s="37" t="e">
        <v>#N/A</v>
      </c>
      <c r="S30" s="39" t="s">
        <v>183</v>
      </c>
      <c r="T30" s="39" t="s">
        <v>184</v>
      </c>
      <c r="U30" t="s">
        <v>181</v>
      </c>
    </row>
    <row r="31" spans="1:21" ht="18" x14ac:dyDescent="0.2">
      <c r="A31" s="35">
        <v>25</v>
      </c>
      <c r="B31" s="40" t="s">
        <v>185</v>
      </c>
      <c r="C31" t="s">
        <v>186</v>
      </c>
      <c r="D31" s="35" t="s">
        <v>108</v>
      </c>
      <c r="E31" s="35" t="s">
        <v>109</v>
      </c>
      <c r="F31" s="35"/>
      <c r="G31" s="39" t="s">
        <v>188</v>
      </c>
      <c r="H31" s="39" t="s">
        <v>187</v>
      </c>
      <c r="I31" s="43">
        <v>13810</v>
      </c>
      <c r="J31" s="45"/>
      <c r="K31" s="45"/>
      <c r="L31" s="45"/>
      <c r="M31" s="45"/>
      <c r="N31" s="37">
        <v>3840</v>
      </c>
      <c r="O31" s="37">
        <v>0</v>
      </c>
      <c r="P31" s="37">
        <v>0</v>
      </c>
      <c r="Q31" s="37">
        <v>0</v>
      </c>
      <c r="R31" s="37">
        <v>0</v>
      </c>
      <c r="S31" s="39" t="s">
        <v>187</v>
      </c>
      <c r="T31" s="39" t="s">
        <v>188</v>
      </c>
    </row>
    <row r="32" spans="1:21" ht="18" x14ac:dyDescent="0.2">
      <c r="A32" s="35">
        <v>26</v>
      </c>
      <c r="B32" s="40" t="s">
        <v>189</v>
      </c>
      <c r="C32" t="s">
        <v>186</v>
      </c>
      <c r="D32" s="35" t="s">
        <v>108</v>
      </c>
      <c r="E32" s="35" t="s">
        <v>109</v>
      </c>
      <c r="F32" s="35"/>
      <c r="G32" s="39" t="s">
        <v>191</v>
      </c>
      <c r="H32" s="39" t="s">
        <v>190</v>
      </c>
      <c r="I32" s="43">
        <v>15260</v>
      </c>
      <c r="J32" s="45"/>
      <c r="K32" s="45"/>
      <c r="L32" s="45"/>
      <c r="M32" s="45"/>
      <c r="N32" s="37">
        <v>4400</v>
      </c>
      <c r="O32" s="37">
        <v>0</v>
      </c>
      <c r="P32" s="37">
        <v>0</v>
      </c>
      <c r="Q32" s="37">
        <v>0</v>
      </c>
      <c r="R32" s="37">
        <v>0</v>
      </c>
      <c r="S32" s="39" t="s">
        <v>190</v>
      </c>
      <c r="T32" s="39" t="s">
        <v>191</v>
      </c>
    </row>
    <row r="33" spans="1:20" ht="18" x14ac:dyDescent="0.2">
      <c r="A33" s="35">
        <v>27</v>
      </c>
      <c r="B33" s="40" t="s">
        <v>192</v>
      </c>
      <c r="C33" t="s">
        <v>186</v>
      </c>
      <c r="D33" s="35" t="s">
        <v>108</v>
      </c>
      <c r="E33" s="35" t="s">
        <v>109</v>
      </c>
      <c r="F33" s="35"/>
      <c r="G33" s="39" t="s">
        <v>194</v>
      </c>
      <c r="H33" s="39" t="s">
        <v>193</v>
      </c>
      <c r="I33" s="43">
        <v>12490</v>
      </c>
      <c r="J33" s="43">
        <v>10300</v>
      </c>
      <c r="K33" s="43">
        <v>8900</v>
      </c>
      <c r="L33" s="43">
        <v>7260</v>
      </c>
      <c r="M33" s="43">
        <v>5900</v>
      </c>
      <c r="N33" s="37">
        <v>3520</v>
      </c>
      <c r="O33" s="37">
        <v>0</v>
      </c>
      <c r="P33" s="37">
        <v>0</v>
      </c>
      <c r="Q33" s="37">
        <v>0</v>
      </c>
      <c r="R33" s="37">
        <v>0</v>
      </c>
      <c r="S33" s="39" t="s">
        <v>193</v>
      </c>
      <c r="T33" s="39" t="s">
        <v>194</v>
      </c>
    </row>
    <row r="34" spans="1:20" ht="18" x14ac:dyDescent="0.2">
      <c r="A34" s="35">
        <v>28</v>
      </c>
      <c r="B34" s="40" t="s">
        <v>195</v>
      </c>
      <c r="C34" t="s">
        <v>186</v>
      </c>
      <c r="D34" s="35" t="s">
        <v>108</v>
      </c>
      <c r="E34" s="35" t="s">
        <v>109</v>
      </c>
      <c r="F34" s="35"/>
      <c r="G34" s="39" t="s">
        <v>197</v>
      </c>
      <c r="H34" s="39" t="s">
        <v>196</v>
      </c>
      <c r="I34" s="43">
        <v>13810</v>
      </c>
      <c r="J34" s="43">
        <v>10300</v>
      </c>
      <c r="K34" s="43">
        <v>8900</v>
      </c>
      <c r="L34" s="43">
        <v>7260</v>
      </c>
      <c r="M34" s="43">
        <v>5900</v>
      </c>
      <c r="N34" s="37">
        <v>3840</v>
      </c>
      <c r="O34" s="37">
        <v>0</v>
      </c>
      <c r="P34" s="37">
        <v>0</v>
      </c>
      <c r="Q34" s="37">
        <v>0</v>
      </c>
      <c r="R34" s="37">
        <v>0</v>
      </c>
      <c r="S34" s="39" t="s">
        <v>196</v>
      </c>
      <c r="T34" s="39" t="s">
        <v>197</v>
      </c>
    </row>
    <row r="35" spans="1:20" ht="18" x14ac:dyDescent="0.2">
      <c r="A35" s="35">
        <v>29</v>
      </c>
      <c r="B35" s="36" t="s">
        <v>198</v>
      </c>
      <c r="D35" s="35" t="s">
        <v>108</v>
      </c>
      <c r="E35" s="35" t="s">
        <v>109</v>
      </c>
      <c r="F35" s="35"/>
      <c r="G35" s="39" t="s">
        <v>200</v>
      </c>
      <c r="H35" s="39" t="s">
        <v>199</v>
      </c>
      <c r="I35" s="37">
        <v>20560</v>
      </c>
      <c r="J35" s="38"/>
      <c r="K35" s="38"/>
      <c r="L35" s="38"/>
      <c r="M35" s="38"/>
      <c r="N35" s="37">
        <v>3959.9999999999995</v>
      </c>
      <c r="O35" s="37">
        <v>0</v>
      </c>
      <c r="P35" s="37">
        <v>0</v>
      </c>
      <c r="Q35" s="37">
        <v>0</v>
      </c>
      <c r="R35" s="37">
        <v>0</v>
      </c>
      <c r="S35" s="39" t="s">
        <v>199</v>
      </c>
      <c r="T35" s="39" t="s">
        <v>200</v>
      </c>
    </row>
    <row r="36" spans="1:20" ht="18" x14ac:dyDescent="0.2">
      <c r="A36" s="35">
        <v>30</v>
      </c>
      <c r="B36" s="36" t="s">
        <v>201</v>
      </c>
      <c r="D36" s="35" t="s">
        <v>108</v>
      </c>
      <c r="E36" s="35" t="s">
        <v>109</v>
      </c>
      <c r="F36" s="35"/>
      <c r="G36" s="39" t="s">
        <v>203</v>
      </c>
      <c r="H36" s="39" t="s">
        <v>202</v>
      </c>
      <c r="I36" s="37">
        <v>20560</v>
      </c>
      <c r="J36" s="38"/>
      <c r="K36" s="38"/>
      <c r="L36" s="38"/>
      <c r="M36" s="38"/>
      <c r="N36" s="37">
        <v>3959.9999999999995</v>
      </c>
      <c r="O36" s="37">
        <v>0</v>
      </c>
      <c r="P36" s="37">
        <v>0</v>
      </c>
      <c r="Q36" s="37">
        <v>0</v>
      </c>
      <c r="R36" s="37">
        <v>0</v>
      </c>
      <c r="S36" s="39" t="s">
        <v>202</v>
      </c>
      <c r="T36" s="39" t="s">
        <v>203</v>
      </c>
    </row>
    <row r="37" spans="1:20" ht="18" x14ac:dyDescent="0.2">
      <c r="A37" s="35">
        <v>31</v>
      </c>
      <c r="B37" s="36" t="s">
        <v>204</v>
      </c>
      <c r="D37" s="35" t="s">
        <v>108</v>
      </c>
      <c r="E37" s="35" t="s">
        <v>109</v>
      </c>
      <c r="F37" s="35"/>
      <c r="G37" s="39" t="s">
        <v>206</v>
      </c>
      <c r="H37" s="39" t="s">
        <v>205</v>
      </c>
      <c r="I37" s="37">
        <v>20560</v>
      </c>
      <c r="J37" s="38"/>
      <c r="K37" s="38"/>
      <c r="L37" s="38"/>
      <c r="M37" s="38"/>
      <c r="N37" s="37">
        <v>3959.9999999999995</v>
      </c>
      <c r="O37" s="37">
        <v>0</v>
      </c>
      <c r="P37" s="37">
        <v>0</v>
      </c>
      <c r="Q37" s="37">
        <v>0</v>
      </c>
      <c r="R37" s="37">
        <v>0</v>
      </c>
      <c r="S37" s="39" t="s">
        <v>205</v>
      </c>
      <c r="T37" s="39" t="s">
        <v>206</v>
      </c>
    </row>
    <row r="38" spans="1:20" ht="18" x14ac:dyDescent="0.2">
      <c r="A38" s="35">
        <v>32</v>
      </c>
      <c r="B38" s="36" t="s">
        <v>207</v>
      </c>
      <c r="D38" s="35" t="s">
        <v>108</v>
      </c>
      <c r="E38" s="35" t="s">
        <v>109</v>
      </c>
      <c r="F38" s="35"/>
      <c r="G38" s="39" t="s">
        <v>209</v>
      </c>
      <c r="H38" s="39" t="s">
        <v>208</v>
      </c>
      <c r="I38" s="37">
        <v>20560</v>
      </c>
      <c r="J38" s="38"/>
      <c r="K38" s="38"/>
      <c r="L38" s="38"/>
      <c r="M38" s="38"/>
      <c r="N38" s="37">
        <v>3959.9999999999995</v>
      </c>
      <c r="O38" s="37">
        <v>0</v>
      </c>
      <c r="P38" s="37">
        <v>0</v>
      </c>
      <c r="Q38" s="37">
        <v>0</v>
      </c>
      <c r="R38" s="37">
        <v>0</v>
      </c>
      <c r="S38" s="39" t="s">
        <v>208</v>
      </c>
      <c r="T38" s="39" t="s">
        <v>209</v>
      </c>
    </row>
    <row r="39" spans="1:20" ht="18" x14ac:dyDescent="0.2">
      <c r="A39" s="35">
        <v>33</v>
      </c>
      <c r="B39" s="36" t="s">
        <v>210</v>
      </c>
      <c r="D39" s="35" t="s">
        <v>108</v>
      </c>
      <c r="E39" s="35" t="s">
        <v>109</v>
      </c>
      <c r="F39" s="35"/>
      <c r="G39" s="39" t="s">
        <v>212</v>
      </c>
      <c r="H39" s="39" t="s">
        <v>211</v>
      </c>
      <c r="I39" s="37">
        <v>20150</v>
      </c>
      <c r="J39" s="38"/>
      <c r="K39" s="38"/>
      <c r="L39" s="38"/>
      <c r="M39" s="38"/>
      <c r="N39" s="37">
        <v>3959.9999999999995</v>
      </c>
      <c r="O39" s="37">
        <v>0</v>
      </c>
      <c r="P39" s="37">
        <v>0</v>
      </c>
      <c r="Q39" s="37">
        <v>0</v>
      </c>
      <c r="R39" s="37">
        <v>0</v>
      </c>
      <c r="S39" s="39" t="s">
        <v>211</v>
      </c>
      <c r="T39" s="39" t="s">
        <v>212</v>
      </c>
    </row>
    <row r="40" spans="1:20" ht="18" x14ac:dyDescent="0.2">
      <c r="A40" s="35">
        <v>34</v>
      </c>
      <c r="B40" s="36" t="s">
        <v>213</v>
      </c>
      <c r="D40" s="35" t="s">
        <v>108</v>
      </c>
      <c r="E40" s="35" t="s">
        <v>109</v>
      </c>
      <c r="F40" s="35"/>
      <c r="G40" s="39" t="s">
        <v>215</v>
      </c>
      <c r="H40" s="39" t="s">
        <v>214</v>
      </c>
      <c r="I40" s="37">
        <v>20150</v>
      </c>
      <c r="J40" s="38"/>
      <c r="K40" s="38"/>
      <c r="L40" s="38"/>
      <c r="M40" s="38"/>
      <c r="N40" s="37">
        <v>3959.9999999999995</v>
      </c>
      <c r="O40" s="37">
        <v>0</v>
      </c>
      <c r="P40" s="37">
        <v>0</v>
      </c>
      <c r="Q40" s="37">
        <v>0</v>
      </c>
      <c r="R40" s="37">
        <v>0</v>
      </c>
      <c r="S40" s="39" t="s">
        <v>214</v>
      </c>
      <c r="T40" s="39" t="s">
        <v>215</v>
      </c>
    </row>
    <row r="41" spans="1:20" ht="18" x14ac:dyDescent="0.2">
      <c r="A41" s="35">
        <v>35</v>
      </c>
      <c r="B41" s="36" t="s">
        <v>216</v>
      </c>
      <c r="D41" s="35" t="s">
        <v>108</v>
      </c>
      <c r="E41" s="35" t="s">
        <v>109</v>
      </c>
      <c r="F41" s="35"/>
      <c r="G41" s="39" t="s">
        <v>218</v>
      </c>
      <c r="H41" s="39" t="s">
        <v>217</v>
      </c>
      <c r="I41" s="37">
        <v>20150</v>
      </c>
      <c r="J41" s="38"/>
      <c r="K41" s="38"/>
      <c r="L41" s="38"/>
      <c r="M41" s="38"/>
      <c r="N41" s="37">
        <v>3959.9999999999995</v>
      </c>
      <c r="O41" s="37">
        <v>0</v>
      </c>
      <c r="P41" s="37">
        <v>0</v>
      </c>
      <c r="Q41" s="37">
        <v>0</v>
      </c>
      <c r="R41" s="37">
        <v>0</v>
      </c>
      <c r="S41" s="39" t="s">
        <v>217</v>
      </c>
      <c r="T41" s="39" t="s">
        <v>218</v>
      </c>
    </row>
    <row r="42" spans="1:20" ht="18" x14ac:dyDescent="0.2">
      <c r="A42" s="35">
        <v>36</v>
      </c>
      <c r="B42" s="36" t="s">
        <v>219</v>
      </c>
      <c r="D42" s="35" t="s">
        <v>108</v>
      </c>
      <c r="E42" s="35" t="s">
        <v>109</v>
      </c>
      <c r="F42" s="35"/>
      <c r="G42" s="39" t="s">
        <v>221</v>
      </c>
      <c r="H42" s="39" t="s">
        <v>220</v>
      </c>
      <c r="I42" s="37">
        <v>20190</v>
      </c>
      <c r="J42" s="38"/>
      <c r="K42" s="38"/>
      <c r="L42" s="38"/>
      <c r="M42" s="38"/>
      <c r="N42" s="37">
        <v>3959.9999999999995</v>
      </c>
      <c r="O42" s="37">
        <v>0</v>
      </c>
      <c r="P42" s="37">
        <v>0</v>
      </c>
      <c r="Q42" s="37">
        <v>0</v>
      </c>
      <c r="R42" s="37">
        <v>0</v>
      </c>
      <c r="S42" s="39" t="s">
        <v>220</v>
      </c>
      <c r="T42" s="39" t="s">
        <v>221</v>
      </c>
    </row>
    <row r="43" spans="1:20" ht="18" x14ac:dyDescent="0.2">
      <c r="A43" s="35">
        <v>37</v>
      </c>
      <c r="B43" s="36" t="s">
        <v>222</v>
      </c>
      <c r="D43" s="35" t="s">
        <v>108</v>
      </c>
      <c r="E43" s="35" t="s">
        <v>109</v>
      </c>
      <c r="F43" s="35"/>
      <c r="G43" s="39" t="s">
        <v>224</v>
      </c>
      <c r="H43" s="39" t="s">
        <v>223</v>
      </c>
      <c r="I43" s="37">
        <v>20560</v>
      </c>
      <c r="J43" s="38"/>
      <c r="K43" s="38"/>
      <c r="L43" s="38"/>
      <c r="M43" s="38"/>
      <c r="N43" s="37">
        <v>3959.9999999999995</v>
      </c>
      <c r="O43" s="37">
        <v>0</v>
      </c>
      <c r="P43" s="37">
        <v>0</v>
      </c>
      <c r="Q43" s="37">
        <v>0</v>
      </c>
      <c r="R43" s="37">
        <v>0</v>
      </c>
      <c r="S43" s="39" t="s">
        <v>223</v>
      </c>
      <c r="T43" s="39" t="s">
        <v>224</v>
      </c>
    </row>
    <row r="44" spans="1:20" ht="18" x14ac:dyDescent="0.2">
      <c r="A44" s="35">
        <v>38</v>
      </c>
      <c r="B44" s="40" t="s">
        <v>225</v>
      </c>
      <c r="D44" s="35" t="s">
        <v>108</v>
      </c>
      <c r="E44" s="35" t="s">
        <v>109</v>
      </c>
      <c r="F44" s="35"/>
      <c r="G44" s="39" t="s">
        <v>227</v>
      </c>
      <c r="H44" s="39" t="s">
        <v>226</v>
      </c>
      <c r="I44" s="37">
        <v>20150</v>
      </c>
      <c r="J44" s="38"/>
      <c r="K44" s="38"/>
      <c r="L44" s="38"/>
      <c r="M44" s="38"/>
      <c r="N44" s="37">
        <v>3959.9999999999995</v>
      </c>
      <c r="O44" s="37">
        <v>0</v>
      </c>
      <c r="P44" s="37">
        <v>0</v>
      </c>
      <c r="Q44" s="37">
        <v>0</v>
      </c>
      <c r="R44" s="37">
        <v>0</v>
      </c>
      <c r="S44" s="39" t="s">
        <v>226</v>
      </c>
      <c r="T44" s="39" t="s">
        <v>227</v>
      </c>
    </row>
    <row r="45" spans="1:20" ht="18" x14ac:dyDescent="0.2">
      <c r="A45" s="35">
        <v>39</v>
      </c>
      <c r="B45" s="36" t="s">
        <v>228</v>
      </c>
      <c r="D45" s="35" t="s">
        <v>108</v>
      </c>
      <c r="E45" s="35" t="s">
        <v>109</v>
      </c>
      <c r="F45" s="35"/>
      <c r="G45" s="39" t="s">
        <v>230</v>
      </c>
      <c r="H45" s="39" t="s">
        <v>229</v>
      </c>
      <c r="I45" s="37">
        <v>14440</v>
      </c>
      <c r="J45" s="38"/>
      <c r="K45" s="38"/>
      <c r="L45" s="38"/>
      <c r="M45" s="38"/>
      <c r="N45" s="37">
        <v>3959.9999999999995</v>
      </c>
      <c r="O45" s="37">
        <v>0</v>
      </c>
      <c r="P45" s="37">
        <v>0</v>
      </c>
      <c r="Q45" s="37">
        <v>0</v>
      </c>
      <c r="R45" s="37">
        <v>0</v>
      </c>
      <c r="S45" s="39" t="s">
        <v>229</v>
      </c>
      <c r="T45" s="39" t="s">
        <v>230</v>
      </c>
    </row>
    <row r="46" spans="1:20" ht="18" x14ac:dyDescent="0.2">
      <c r="A46" s="35">
        <v>40</v>
      </c>
      <c r="B46" s="36" t="s">
        <v>231</v>
      </c>
      <c r="D46" s="35" t="s">
        <v>108</v>
      </c>
      <c r="E46" s="35" t="s">
        <v>109</v>
      </c>
      <c r="F46" s="35"/>
      <c r="G46" s="39" t="s">
        <v>233</v>
      </c>
      <c r="H46" s="39" t="s">
        <v>232</v>
      </c>
      <c r="I46" s="37">
        <v>26760</v>
      </c>
      <c r="J46" s="37">
        <v>11390</v>
      </c>
      <c r="K46" s="37">
        <v>9790</v>
      </c>
      <c r="L46" s="37">
        <v>8010</v>
      </c>
      <c r="M46" s="37">
        <v>6530</v>
      </c>
      <c r="N46" s="37">
        <v>5720</v>
      </c>
      <c r="O46" s="37">
        <v>2125</v>
      </c>
      <c r="P46" s="37">
        <v>1750</v>
      </c>
      <c r="Q46" s="37">
        <v>1375</v>
      </c>
      <c r="R46" s="37">
        <v>1000</v>
      </c>
      <c r="S46" s="39" t="s">
        <v>232</v>
      </c>
      <c r="T46" s="39" t="s">
        <v>233</v>
      </c>
    </row>
    <row r="47" spans="1:20" ht="18" x14ac:dyDescent="0.2">
      <c r="A47" s="35">
        <v>41</v>
      </c>
      <c r="B47" s="36" t="s">
        <v>234</v>
      </c>
      <c r="D47" s="35" t="s">
        <v>108</v>
      </c>
      <c r="E47" s="35" t="s">
        <v>109</v>
      </c>
      <c r="F47" s="35"/>
      <c r="G47" s="39" t="s">
        <v>236</v>
      </c>
      <c r="H47" s="39" t="s">
        <v>235</v>
      </c>
      <c r="I47" s="37">
        <v>21300</v>
      </c>
      <c r="J47" s="38"/>
      <c r="K47" s="38"/>
      <c r="L47" s="38"/>
      <c r="M47" s="38"/>
      <c r="N47" s="37">
        <v>3959.9999999999995</v>
      </c>
      <c r="O47" s="37">
        <v>0</v>
      </c>
      <c r="P47" s="37">
        <v>0</v>
      </c>
      <c r="Q47" s="37">
        <v>0</v>
      </c>
      <c r="R47" s="37">
        <v>0</v>
      </c>
      <c r="S47" s="39" t="s">
        <v>235</v>
      </c>
      <c r="T47" s="39" t="s">
        <v>236</v>
      </c>
    </row>
    <row r="48" spans="1:20" ht="18" x14ac:dyDescent="0.2">
      <c r="A48" s="35">
        <v>42</v>
      </c>
      <c r="B48" s="36" t="s">
        <v>237</v>
      </c>
      <c r="D48" s="35" t="s">
        <v>108</v>
      </c>
      <c r="E48" s="35" t="s">
        <v>109</v>
      </c>
      <c r="F48" s="35"/>
      <c r="G48" s="39" t="s">
        <v>239</v>
      </c>
      <c r="H48" s="39" t="s">
        <v>238</v>
      </c>
      <c r="I48" s="37">
        <v>21300</v>
      </c>
      <c r="J48" s="38"/>
      <c r="K48" s="38"/>
      <c r="L48" s="38"/>
      <c r="M48" s="38"/>
      <c r="N48" s="37">
        <v>3959.9999999999995</v>
      </c>
      <c r="O48" s="37">
        <v>0</v>
      </c>
      <c r="P48" s="37">
        <v>0</v>
      </c>
      <c r="Q48" s="37">
        <v>0</v>
      </c>
      <c r="R48" s="37">
        <v>0</v>
      </c>
      <c r="S48" s="39" t="s">
        <v>238</v>
      </c>
      <c r="T48" s="39" t="s">
        <v>239</v>
      </c>
    </row>
    <row r="49" spans="1:20" ht="18" x14ac:dyDescent="0.2">
      <c r="A49" s="35">
        <v>43</v>
      </c>
      <c r="B49" s="36" t="s">
        <v>240</v>
      </c>
      <c r="D49" s="35" t="s">
        <v>108</v>
      </c>
      <c r="E49" s="35" t="s">
        <v>109</v>
      </c>
      <c r="F49" s="35"/>
      <c r="G49" s="39" t="s">
        <v>242</v>
      </c>
      <c r="H49" s="39" t="s">
        <v>241</v>
      </c>
      <c r="I49" s="37">
        <v>21300</v>
      </c>
      <c r="J49" s="38"/>
      <c r="K49" s="38"/>
      <c r="L49" s="38"/>
      <c r="M49" s="38"/>
      <c r="N49" s="37">
        <v>3959.9999999999995</v>
      </c>
      <c r="O49" s="37">
        <v>0</v>
      </c>
      <c r="P49" s="37">
        <v>0</v>
      </c>
      <c r="Q49" s="37">
        <v>0</v>
      </c>
      <c r="R49" s="37">
        <v>0</v>
      </c>
      <c r="S49" s="39" t="s">
        <v>241</v>
      </c>
      <c r="T49" s="39" t="s">
        <v>242</v>
      </c>
    </row>
    <row r="50" spans="1:20" ht="18" x14ac:dyDescent="0.2">
      <c r="A50" s="35">
        <v>44</v>
      </c>
      <c r="B50" s="36" t="s">
        <v>243</v>
      </c>
      <c r="D50" s="35" t="s">
        <v>108</v>
      </c>
      <c r="E50" s="35" t="s">
        <v>244</v>
      </c>
      <c r="F50" s="35"/>
      <c r="G50" s="39" t="s">
        <v>246</v>
      </c>
      <c r="H50" s="39" t="s">
        <v>245</v>
      </c>
      <c r="I50" s="37">
        <v>20070</v>
      </c>
      <c r="J50" s="38"/>
      <c r="K50" s="38"/>
      <c r="L50" s="38"/>
      <c r="M50" s="38"/>
      <c r="N50" s="37">
        <v>3519.9999999999995</v>
      </c>
      <c r="O50" s="37">
        <v>0</v>
      </c>
      <c r="P50" s="37">
        <v>0</v>
      </c>
      <c r="Q50" s="37">
        <v>0</v>
      </c>
      <c r="R50" s="37">
        <v>0</v>
      </c>
      <c r="S50" s="39" t="s">
        <v>245</v>
      </c>
      <c r="T50" s="39" t="s">
        <v>246</v>
      </c>
    </row>
    <row r="51" spans="1:20" ht="18" x14ac:dyDescent="0.2">
      <c r="A51" s="35">
        <v>45</v>
      </c>
      <c r="B51" s="36" t="s">
        <v>247</v>
      </c>
      <c r="D51" s="35" t="s">
        <v>108</v>
      </c>
      <c r="E51" s="35" t="s">
        <v>109</v>
      </c>
      <c r="F51" s="35"/>
      <c r="G51" s="39" t="s">
        <v>249</v>
      </c>
      <c r="H51" s="39" t="s">
        <v>248</v>
      </c>
      <c r="I51" s="37">
        <v>21480</v>
      </c>
      <c r="J51" s="38"/>
      <c r="K51" s="38"/>
      <c r="L51" s="38"/>
      <c r="M51" s="38"/>
      <c r="N51" s="37">
        <v>3959.9999999999995</v>
      </c>
      <c r="O51" s="37">
        <v>0</v>
      </c>
      <c r="P51" s="37">
        <v>0</v>
      </c>
      <c r="Q51" s="37">
        <v>0</v>
      </c>
      <c r="R51" s="37">
        <v>0</v>
      </c>
      <c r="S51" s="39" t="s">
        <v>248</v>
      </c>
      <c r="T51" s="39" t="s">
        <v>249</v>
      </c>
    </row>
    <row r="52" spans="1:20" ht="36" x14ac:dyDescent="0.2">
      <c r="A52" s="35">
        <v>46</v>
      </c>
      <c r="B52" s="39" t="s">
        <v>250</v>
      </c>
      <c r="D52" s="35" t="s">
        <v>108</v>
      </c>
      <c r="E52" s="35" t="s">
        <v>109</v>
      </c>
      <c r="F52" s="35"/>
      <c r="G52" s="39" t="s">
        <v>252</v>
      </c>
      <c r="H52" s="39" t="s">
        <v>251</v>
      </c>
      <c r="I52" s="37">
        <v>16430</v>
      </c>
      <c r="J52" s="37">
        <v>10630</v>
      </c>
      <c r="K52" s="37">
        <v>9160</v>
      </c>
      <c r="L52" s="37">
        <v>7490</v>
      </c>
      <c r="M52" s="37">
        <v>6090</v>
      </c>
      <c r="N52" s="37">
        <v>4839.9999999999991</v>
      </c>
      <c r="O52" s="37">
        <v>2550</v>
      </c>
      <c r="P52" s="37">
        <v>2100</v>
      </c>
      <c r="Q52" s="37">
        <v>1650.0000000000002</v>
      </c>
      <c r="R52" s="37">
        <v>1200</v>
      </c>
      <c r="S52" s="39" t="s">
        <v>251</v>
      </c>
      <c r="T52" s="39" t="s">
        <v>252</v>
      </c>
    </row>
    <row r="53" spans="1:20" ht="18" x14ac:dyDescent="0.2">
      <c r="A53" s="35">
        <v>46</v>
      </c>
      <c r="B53" s="39" t="s">
        <v>253</v>
      </c>
      <c r="D53" s="35" t="s">
        <v>108</v>
      </c>
      <c r="E53" s="35" t="s">
        <v>109</v>
      </c>
      <c r="F53" s="35"/>
      <c r="G53" s="39" t="s">
        <v>254</v>
      </c>
      <c r="H53" s="39" t="s">
        <v>251</v>
      </c>
      <c r="I53" s="37">
        <v>14940</v>
      </c>
      <c r="J53" s="37">
        <v>10300</v>
      </c>
      <c r="K53" s="37">
        <v>8900</v>
      </c>
      <c r="L53" s="37">
        <v>7260</v>
      </c>
      <c r="M53" s="37">
        <v>5900</v>
      </c>
      <c r="N53" s="37">
        <v>4399.9999999999991</v>
      </c>
      <c r="O53" s="37">
        <v>2125</v>
      </c>
      <c r="P53" s="37">
        <v>1750</v>
      </c>
      <c r="Q53" s="37">
        <v>1375</v>
      </c>
      <c r="R53" s="37">
        <v>1000</v>
      </c>
      <c r="S53" s="39" t="s">
        <v>251</v>
      </c>
      <c r="T53" s="39" t="s">
        <v>254</v>
      </c>
    </row>
    <row r="54" spans="1:20" ht="36" x14ac:dyDescent="0.2">
      <c r="A54" s="35">
        <v>47</v>
      </c>
      <c r="B54" s="46" t="s">
        <v>255</v>
      </c>
      <c r="C54" t="s">
        <v>256</v>
      </c>
      <c r="D54" s="35" t="s">
        <v>108</v>
      </c>
      <c r="E54" s="35" t="s">
        <v>109</v>
      </c>
      <c r="F54" s="35"/>
      <c r="G54" s="47" t="s">
        <v>258</v>
      </c>
      <c r="H54" s="39" t="s">
        <v>257</v>
      </c>
      <c r="I54" s="37">
        <v>16160</v>
      </c>
      <c r="J54" s="37">
        <v>11390</v>
      </c>
      <c r="K54" s="37">
        <v>9790</v>
      </c>
      <c r="L54" s="37">
        <v>8010</v>
      </c>
      <c r="M54" s="37">
        <v>6530</v>
      </c>
      <c r="N54" s="42">
        <v>3199.9999999999995</v>
      </c>
      <c r="O54" s="42">
        <v>2125</v>
      </c>
      <c r="P54" s="42">
        <v>1750</v>
      </c>
      <c r="Q54" s="42">
        <v>1375</v>
      </c>
      <c r="R54" s="42">
        <v>1000</v>
      </c>
      <c r="S54" s="39" t="s">
        <v>257</v>
      </c>
      <c r="T54" s="47" t="s">
        <v>258</v>
      </c>
    </row>
    <row r="55" spans="1:20" ht="36" x14ac:dyDescent="0.2">
      <c r="A55" s="35">
        <v>47</v>
      </c>
      <c r="B55" s="46" t="s">
        <v>259</v>
      </c>
      <c r="C55" t="s">
        <v>256</v>
      </c>
      <c r="D55" s="35" t="s">
        <v>108</v>
      </c>
      <c r="E55" s="35" t="s">
        <v>109</v>
      </c>
      <c r="F55" s="35"/>
      <c r="G55" s="47" t="s">
        <v>260</v>
      </c>
      <c r="H55" s="39" t="s">
        <v>257</v>
      </c>
      <c r="I55" s="37">
        <v>17776</v>
      </c>
      <c r="J55" s="37"/>
      <c r="K55" s="37"/>
      <c r="L55" s="37"/>
      <c r="M55" s="37"/>
      <c r="N55" s="42">
        <v>3199.9999999999995</v>
      </c>
      <c r="O55" s="42">
        <v>2125</v>
      </c>
      <c r="P55" s="42">
        <v>1750</v>
      </c>
      <c r="Q55" s="42">
        <v>1375</v>
      </c>
      <c r="R55" s="42">
        <v>1000</v>
      </c>
      <c r="S55" s="39" t="s">
        <v>257</v>
      </c>
      <c r="T55" s="47" t="s">
        <v>260</v>
      </c>
    </row>
    <row r="56" spans="1:20" ht="36" x14ac:dyDescent="0.2">
      <c r="A56" s="35">
        <v>47</v>
      </c>
      <c r="B56" s="46" t="s">
        <v>261</v>
      </c>
      <c r="C56" t="s">
        <v>256</v>
      </c>
      <c r="D56" s="35" t="s">
        <v>108</v>
      </c>
      <c r="E56" s="35" t="s">
        <v>109</v>
      </c>
      <c r="F56" s="35"/>
      <c r="G56" s="47" t="s">
        <v>262</v>
      </c>
      <c r="H56" s="39" t="s">
        <v>257</v>
      </c>
      <c r="I56" s="37">
        <v>22090</v>
      </c>
      <c r="J56" s="37"/>
      <c r="K56" s="37"/>
      <c r="L56" s="37"/>
      <c r="M56" s="37"/>
      <c r="N56" s="42">
        <v>3199.9999999999995</v>
      </c>
      <c r="O56" s="42">
        <v>2125</v>
      </c>
      <c r="P56" s="42">
        <v>1750</v>
      </c>
      <c r="Q56" s="42">
        <v>1375</v>
      </c>
      <c r="R56" s="42">
        <v>1000</v>
      </c>
      <c r="S56" s="39" t="s">
        <v>257</v>
      </c>
      <c r="T56" s="47" t="s">
        <v>262</v>
      </c>
    </row>
    <row r="57" spans="1:20" ht="18" x14ac:dyDescent="0.2">
      <c r="A57" s="35">
        <v>48</v>
      </c>
      <c r="B57" s="36" t="s">
        <v>263</v>
      </c>
      <c r="D57" s="35" t="s">
        <v>108</v>
      </c>
      <c r="E57" s="35" t="s">
        <v>109</v>
      </c>
      <c r="F57" s="35"/>
      <c r="G57" s="39" t="s">
        <v>265</v>
      </c>
      <c r="H57" s="39" t="s">
        <v>264</v>
      </c>
      <c r="I57" s="37">
        <v>29710</v>
      </c>
      <c r="J57" s="38"/>
      <c r="K57" s="38"/>
      <c r="L57" s="38"/>
      <c r="M57" s="38"/>
      <c r="N57" s="37">
        <v>9359.9999999999982</v>
      </c>
      <c r="O57" s="37">
        <v>0</v>
      </c>
      <c r="P57" s="37">
        <v>0</v>
      </c>
      <c r="Q57" s="37">
        <v>0</v>
      </c>
      <c r="R57" s="37">
        <v>0</v>
      </c>
      <c r="S57" s="39" t="s">
        <v>264</v>
      </c>
      <c r="T57" s="39" t="s">
        <v>265</v>
      </c>
    </row>
    <row r="58" spans="1:20" ht="18" x14ac:dyDescent="0.2">
      <c r="A58" s="35">
        <v>49</v>
      </c>
      <c r="B58" s="36" t="s">
        <v>266</v>
      </c>
      <c r="D58" s="35" t="s">
        <v>108</v>
      </c>
      <c r="E58" s="35" t="s">
        <v>109</v>
      </c>
      <c r="F58" s="35"/>
      <c r="G58" s="39" t="s">
        <v>268</v>
      </c>
      <c r="H58" s="39" t="s">
        <v>267</v>
      </c>
      <c r="I58" s="37">
        <v>23760</v>
      </c>
      <c r="J58" s="38"/>
      <c r="K58" s="38"/>
      <c r="L58" s="38"/>
      <c r="M58" s="38"/>
      <c r="N58" s="37">
        <v>6239.9999999999982</v>
      </c>
      <c r="O58" s="37">
        <v>0</v>
      </c>
      <c r="P58" s="37">
        <v>0</v>
      </c>
      <c r="Q58" s="37">
        <v>0</v>
      </c>
      <c r="R58" s="37">
        <v>0</v>
      </c>
      <c r="S58" s="39" t="s">
        <v>267</v>
      </c>
      <c r="T58" s="39" t="s">
        <v>268</v>
      </c>
    </row>
    <row r="59" spans="1:20" ht="18" x14ac:dyDescent="0.2">
      <c r="A59" s="35">
        <v>50</v>
      </c>
      <c r="B59" s="46" t="s">
        <v>269</v>
      </c>
      <c r="C59" t="s">
        <v>186</v>
      </c>
      <c r="D59" s="35" t="s">
        <v>108</v>
      </c>
      <c r="E59" s="35" t="s">
        <v>109</v>
      </c>
      <c r="F59" s="35"/>
      <c r="G59" s="39" t="s">
        <v>271</v>
      </c>
      <c r="H59" s="39" t="s">
        <v>270</v>
      </c>
      <c r="I59" s="43">
        <v>28320</v>
      </c>
      <c r="J59" s="45"/>
      <c r="K59" s="45"/>
      <c r="L59" s="45"/>
      <c r="M59" s="45"/>
      <c r="N59" s="37">
        <v>8580</v>
      </c>
      <c r="O59" s="37">
        <v>0</v>
      </c>
      <c r="P59" s="37">
        <v>0</v>
      </c>
      <c r="Q59" s="37">
        <v>0</v>
      </c>
      <c r="R59" s="37">
        <v>0</v>
      </c>
      <c r="S59" s="39" t="s">
        <v>270</v>
      </c>
      <c r="T59" s="39" t="s">
        <v>271</v>
      </c>
    </row>
    <row r="60" spans="1:20" ht="18" x14ac:dyDescent="0.2">
      <c r="A60" s="35">
        <v>50</v>
      </c>
      <c r="B60" s="46" t="s">
        <v>272</v>
      </c>
      <c r="C60" t="s">
        <v>186</v>
      </c>
      <c r="D60" s="35" t="s">
        <v>108</v>
      </c>
      <c r="E60" s="35" t="s">
        <v>109</v>
      </c>
      <c r="F60" s="35"/>
      <c r="G60" s="39" t="s">
        <v>273</v>
      </c>
      <c r="H60" s="39" t="s">
        <v>270</v>
      </c>
      <c r="I60" s="37">
        <v>25490</v>
      </c>
      <c r="J60" s="38"/>
      <c r="K60" s="38"/>
      <c r="L60" s="38"/>
      <c r="M60" s="38"/>
      <c r="N60" s="37">
        <v>7800</v>
      </c>
      <c r="O60" s="37">
        <v>0</v>
      </c>
      <c r="P60" s="37">
        <v>0</v>
      </c>
      <c r="Q60" s="37">
        <v>0</v>
      </c>
      <c r="R60" s="37">
        <v>0</v>
      </c>
      <c r="S60" s="39" t="s">
        <v>270</v>
      </c>
      <c r="T60" s="39" t="s">
        <v>273</v>
      </c>
    </row>
    <row r="61" spans="1:20" ht="18" x14ac:dyDescent="0.2">
      <c r="A61" s="35">
        <v>51</v>
      </c>
      <c r="B61" s="36" t="s">
        <v>274</v>
      </c>
      <c r="D61" s="35" t="s">
        <v>108</v>
      </c>
      <c r="E61" s="35" t="s">
        <v>109</v>
      </c>
      <c r="F61" s="35"/>
      <c r="G61" s="39" t="s">
        <v>276</v>
      </c>
      <c r="H61" s="39" t="s">
        <v>275</v>
      </c>
      <c r="I61" s="37">
        <v>23760</v>
      </c>
      <c r="J61" s="37">
        <v>15140</v>
      </c>
      <c r="K61" s="37">
        <v>12980</v>
      </c>
      <c r="L61" s="37">
        <v>10580</v>
      </c>
      <c r="M61" s="37">
        <v>8580</v>
      </c>
      <c r="N61" s="37">
        <v>6239.9999999999982</v>
      </c>
      <c r="O61" s="37">
        <v>0</v>
      </c>
      <c r="P61" s="37">
        <v>0</v>
      </c>
      <c r="Q61" s="37">
        <v>0</v>
      </c>
      <c r="R61" s="37">
        <v>0</v>
      </c>
      <c r="S61" s="39" t="s">
        <v>275</v>
      </c>
      <c r="T61" s="39" t="s">
        <v>276</v>
      </c>
    </row>
    <row r="62" spans="1:20" ht="18" x14ac:dyDescent="0.2">
      <c r="A62" s="35">
        <v>52</v>
      </c>
      <c r="B62" s="40" t="s">
        <v>277</v>
      </c>
      <c r="D62" s="35" t="s">
        <v>108</v>
      </c>
      <c r="E62" s="35" t="s">
        <v>109</v>
      </c>
      <c r="F62" s="35"/>
      <c r="G62" s="39" t="s">
        <v>279</v>
      </c>
      <c r="H62" s="39" t="s">
        <v>278</v>
      </c>
      <c r="I62" s="37">
        <v>23760</v>
      </c>
      <c r="J62" s="38"/>
      <c r="K62" s="38"/>
      <c r="L62" s="38"/>
      <c r="M62" s="38"/>
      <c r="N62" s="37">
        <v>6239.9999999999982</v>
      </c>
      <c r="O62" s="37">
        <v>0</v>
      </c>
      <c r="P62" s="37">
        <v>0</v>
      </c>
      <c r="Q62" s="37">
        <v>0</v>
      </c>
      <c r="R62" s="37">
        <v>0</v>
      </c>
      <c r="S62" s="39" t="s">
        <v>278</v>
      </c>
      <c r="T62" s="39" t="s">
        <v>279</v>
      </c>
    </row>
    <row r="63" spans="1:20" ht="18" x14ac:dyDescent="0.2">
      <c r="A63" s="35">
        <v>53</v>
      </c>
      <c r="B63" s="40" t="s">
        <v>280</v>
      </c>
      <c r="D63" s="35" t="s">
        <v>108</v>
      </c>
      <c r="E63" s="35" t="s">
        <v>109</v>
      </c>
      <c r="F63" s="35"/>
      <c r="G63" s="39" t="s">
        <v>282</v>
      </c>
      <c r="H63" s="39" t="s">
        <v>281</v>
      </c>
      <c r="I63" s="37">
        <v>23760</v>
      </c>
      <c r="J63" s="38"/>
      <c r="K63" s="38"/>
      <c r="L63" s="38"/>
      <c r="M63" s="38"/>
      <c r="N63" s="37">
        <v>6239.9999999999982</v>
      </c>
      <c r="O63" s="37">
        <v>0</v>
      </c>
      <c r="P63" s="37">
        <v>0</v>
      </c>
      <c r="Q63" s="37">
        <v>0</v>
      </c>
      <c r="R63" s="37">
        <v>0</v>
      </c>
      <c r="S63" s="39" t="s">
        <v>281</v>
      </c>
      <c r="T63" s="39" t="s">
        <v>282</v>
      </c>
    </row>
    <row r="64" spans="1:20" ht="18" x14ac:dyDescent="0.2">
      <c r="A64" s="35">
        <v>54</v>
      </c>
      <c r="B64" s="40" t="s">
        <v>283</v>
      </c>
      <c r="C64" t="s">
        <v>186</v>
      </c>
      <c r="D64" s="35" t="s">
        <v>108</v>
      </c>
      <c r="E64" s="35" t="s">
        <v>109</v>
      </c>
      <c r="F64" s="35"/>
      <c r="G64" s="39" t="s">
        <v>285</v>
      </c>
      <c r="H64" s="39" t="s">
        <v>284</v>
      </c>
      <c r="I64" s="43">
        <v>27780</v>
      </c>
      <c r="J64" s="45"/>
      <c r="K64" s="45"/>
      <c r="L64" s="45"/>
      <c r="M64" s="45"/>
      <c r="N64" s="37">
        <v>8424</v>
      </c>
      <c r="O64" s="37">
        <v>0</v>
      </c>
      <c r="P64" s="37">
        <v>0</v>
      </c>
      <c r="Q64" s="37">
        <v>0</v>
      </c>
      <c r="R64" s="37">
        <v>0</v>
      </c>
      <c r="S64" s="39" t="s">
        <v>284</v>
      </c>
      <c r="T64" s="39" t="s">
        <v>285</v>
      </c>
    </row>
    <row r="65" spans="1:20" ht="18" x14ac:dyDescent="0.2">
      <c r="A65" s="35">
        <v>55</v>
      </c>
      <c r="B65" s="46" t="s">
        <v>286</v>
      </c>
      <c r="C65" t="s">
        <v>186</v>
      </c>
      <c r="D65" s="35" t="s">
        <v>108</v>
      </c>
      <c r="E65" s="35" t="s">
        <v>109</v>
      </c>
      <c r="F65" s="35"/>
      <c r="G65" s="39" t="s">
        <v>288</v>
      </c>
      <c r="H65" s="39" t="s">
        <v>287</v>
      </c>
      <c r="I65" s="43">
        <v>27780</v>
      </c>
      <c r="J65" s="48"/>
      <c r="K65" s="45"/>
      <c r="L65" s="45"/>
      <c r="M65" s="45"/>
      <c r="N65" s="37">
        <v>8424</v>
      </c>
      <c r="O65" s="37">
        <v>0</v>
      </c>
      <c r="P65" s="37">
        <v>0</v>
      </c>
      <c r="Q65" s="37">
        <v>0</v>
      </c>
      <c r="R65" s="37">
        <v>0</v>
      </c>
      <c r="S65" s="39" t="s">
        <v>287</v>
      </c>
      <c r="T65" s="39" t="s">
        <v>288</v>
      </c>
    </row>
    <row r="66" spans="1:20" ht="18" x14ac:dyDescent="0.2">
      <c r="A66" s="35">
        <v>55</v>
      </c>
      <c r="B66" s="46" t="s">
        <v>289</v>
      </c>
      <c r="C66" t="s">
        <v>186</v>
      </c>
      <c r="D66" s="35" t="s">
        <v>108</v>
      </c>
      <c r="E66" s="35" t="s">
        <v>109</v>
      </c>
      <c r="F66" s="35"/>
      <c r="G66" s="39" t="s">
        <v>290</v>
      </c>
      <c r="H66" s="39" t="s">
        <v>287</v>
      </c>
      <c r="I66" s="43">
        <v>25490</v>
      </c>
      <c r="J66" s="43"/>
      <c r="K66" s="45"/>
      <c r="L66" s="45"/>
      <c r="M66" s="45"/>
      <c r="N66" s="37">
        <v>7800</v>
      </c>
      <c r="O66" s="37">
        <v>0</v>
      </c>
      <c r="P66" s="37">
        <v>0</v>
      </c>
      <c r="Q66" s="37">
        <v>0</v>
      </c>
      <c r="R66" s="37">
        <v>0</v>
      </c>
      <c r="S66" s="39" t="s">
        <v>287</v>
      </c>
      <c r="T66" s="39" t="s">
        <v>290</v>
      </c>
    </row>
    <row r="67" spans="1:20" ht="18" x14ac:dyDescent="0.2">
      <c r="A67" s="35">
        <v>56</v>
      </c>
      <c r="B67" s="40" t="s">
        <v>291</v>
      </c>
      <c r="C67" t="s">
        <v>186</v>
      </c>
      <c r="D67" s="35" t="s">
        <v>108</v>
      </c>
      <c r="E67" s="35" t="s">
        <v>109</v>
      </c>
      <c r="F67" s="35"/>
      <c r="G67" s="39" t="s">
        <v>293</v>
      </c>
      <c r="H67" s="39" t="s">
        <v>292</v>
      </c>
      <c r="I67" s="43">
        <v>27780</v>
      </c>
      <c r="J67" s="45"/>
      <c r="K67" s="45"/>
      <c r="L67" s="45"/>
      <c r="M67" s="45"/>
      <c r="N67" s="37">
        <v>8424</v>
      </c>
      <c r="O67" s="37">
        <v>0</v>
      </c>
      <c r="P67" s="37">
        <v>0</v>
      </c>
      <c r="Q67" s="37">
        <v>0</v>
      </c>
      <c r="R67" s="37">
        <v>0</v>
      </c>
      <c r="S67" s="39" t="s">
        <v>292</v>
      </c>
      <c r="T67" s="39" t="s">
        <v>293</v>
      </c>
    </row>
    <row r="68" spans="1:20" ht="18" x14ac:dyDescent="0.2">
      <c r="A68" s="35">
        <v>57</v>
      </c>
      <c r="B68" s="40" t="s">
        <v>294</v>
      </c>
      <c r="C68" t="s">
        <v>186</v>
      </c>
      <c r="D68" s="35" t="s">
        <v>108</v>
      </c>
      <c r="E68" s="35" t="s">
        <v>109</v>
      </c>
      <c r="F68" s="35"/>
      <c r="G68" s="39" t="s">
        <v>296</v>
      </c>
      <c r="H68" s="39" t="s">
        <v>295</v>
      </c>
      <c r="I68" s="43">
        <v>28320</v>
      </c>
      <c r="J68" s="45"/>
      <c r="K68" s="45"/>
      <c r="L68" s="45"/>
      <c r="M68" s="45"/>
      <c r="N68" s="37">
        <v>8424</v>
      </c>
      <c r="O68" s="37">
        <v>0</v>
      </c>
      <c r="P68" s="37">
        <v>0</v>
      </c>
      <c r="Q68" s="37">
        <v>0</v>
      </c>
      <c r="R68" s="37">
        <v>0</v>
      </c>
      <c r="S68" s="39" t="s">
        <v>295</v>
      </c>
      <c r="T68" s="39" t="s">
        <v>296</v>
      </c>
    </row>
    <row r="69" spans="1:20" ht="18" x14ac:dyDescent="0.2">
      <c r="A69" s="35">
        <v>58</v>
      </c>
      <c r="B69" s="40" t="s">
        <v>297</v>
      </c>
      <c r="C69" t="s">
        <v>186</v>
      </c>
      <c r="D69" s="35" t="s">
        <v>108</v>
      </c>
      <c r="E69" s="35" t="s">
        <v>109</v>
      </c>
      <c r="F69" s="35"/>
      <c r="G69" s="39" t="s">
        <v>299</v>
      </c>
      <c r="H69" s="39" t="s">
        <v>298</v>
      </c>
      <c r="I69" s="43">
        <v>27780</v>
      </c>
      <c r="J69" s="45"/>
      <c r="K69" s="45"/>
      <c r="L69" s="45"/>
      <c r="M69" s="45"/>
      <c r="N69" s="37">
        <v>8424</v>
      </c>
      <c r="O69" s="37">
        <v>0</v>
      </c>
      <c r="P69" s="37">
        <v>0</v>
      </c>
      <c r="Q69" s="37">
        <v>0</v>
      </c>
      <c r="R69" s="37">
        <v>0</v>
      </c>
      <c r="S69" s="39" t="s">
        <v>298</v>
      </c>
      <c r="T69" s="39" t="s">
        <v>299</v>
      </c>
    </row>
    <row r="70" spans="1:20" ht="18" x14ac:dyDescent="0.2">
      <c r="A70" s="35">
        <v>59</v>
      </c>
      <c r="B70" s="40" t="s">
        <v>300</v>
      </c>
      <c r="C70" t="s">
        <v>186</v>
      </c>
      <c r="D70" s="35" t="s">
        <v>108</v>
      </c>
      <c r="E70" s="35" t="s">
        <v>109</v>
      </c>
      <c r="F70" s="35"/>
      <c r="G70" s="39" t="s">
        <v>302</v>
      </c>
      <c r="H70" s="39" t="s">
        <v>301</v>
      </c>
      <c r="I70" s="43">
        <v>27780</v>
      </c>
      <c r="J70" s="45"/>
      <c r="K70" s="45"/>
      <c r="L70" s="45"/>
      <c r="M70" s="45"/>
      <c r="N70" s="37">
        <v>8424</v>
      </c>
      <c r="O70" s="37">
        <v>0</v>
      </c>
      <c r="P70" s="37">
        <v>0</v>
      </c>
      <c r="Q70" s="37">
        <v>0</v>
      </c>
      <c r="R70" s="37">
        <v>0</v>
      </c>
      <c r="S70" s="39" t="s">
        <v>301</v>
      </c>
      <c r="T70" s="39" t="s">
        <v>302</v>
      </c>
    </row>
    <row r="71" spans="1:20" ht="18" x14ac:dyDescent="0.2">
      <c r="A71" s="35">
        <v>60</v>
      </c>
      <c r="B71" s="40" t="s">
        <v>303</v>
      </c>
      <c r="C71" t="s">
        <v>186</v>
      </c>
      <c r="D71" s="35" t="s">
        <v>108</v>
      </c>
      <c r="E71" s="35" t="s">
        <v>109</v>
      </c>
      <c r="F71" s="35"/>
      <c r="G71" s="39" t="s">
        <v>305</v>
      </c>
      <c r="H71" s="39" t="s">
        <v>304</v>
      </c>
      <c r="I71" s="43">
        <v>27780</v>
      </c>
      <c r="J71" s="45"/>
      <c r="K71" s="45"/>
      <c r="L71" s="45"/>
      <c r="M71" s="45"/>
      <c r="N71" s="37">
        <v>8424</v>
      </c>
      <c r="O71" s="37">
        <v>0</v>
      </c>
      <c r="P71" s="37">
        <v>0</v>
      </c>
      <c r="Q71" s="37">
        <v>0</v>
      </c>
      <c r="R71" s="37">
        <v>0</v>
      </c>
      <c r="S71" s="39" t="s">
        <v>304</v>
      </c>
      <c r="T71" s="39" t="s">
        <v>305</v>
      </c>
    </row>
    <row r="72" spans="1:20" ht="18" x14ac:dyDescent="0.2">
      <c r="A72" s="35">
        <v>61</v>
      </c>
      <c r="B72" s="40" t="s">
        <v>306</v>
      </c>
      <c r="C72" t="s">
        <v>186</v>
      </c>
      <c r="D72" s="35" t="s">
        <v>108</v>
      </c>
      <c r="E72" s="35" t="s">
        <v>109</v>
      </c>
      <c r="F72" s="35"/>
      <c r="G72" s="39" t="s">
        <v>308</v>
      </c>
      <c r="H72" s="39" t="s">
        <v>307</v>
      </c>
      <c r="I72" s="43">
        <v>26450</v>
      </c>
      <c r="J72" s="45"/>
      <c r="K72" s="45"/>
      <c r="L72" s="45"/>
      <c r="M72" s="45"/>
      <c r="N72" s="37">
        <v>8424</v>
      </c>
      <c r="O72" s="37">
        <v>0</v>
      </c>
      <c r="P72" s="37">
        <v>0</v>
      </c>
      <c r="Q72" s="37">
        <v>0</v>
      </c>
      <c r="R72" s="37">
        <v>0</v>
      </c>
      <c r="S72" s="39" t="s">
        <v>307</v>
      </c>
      <c r="T72" s="39" t="s">
        <v>308</v>
      </c>
    </row>
    <row r="73" spans="1:20" ht="18" x14ac:dyDescent="0.2">
      <c r="A73" s="35">
        <v>62</v>
      </c>
      <c r="B73" s="36" t="s">
        <v>309</v>
      </c>
      <c r="D73" s="35" t="s">
        <v>108</v>
      </c>
      <c r="E73" s="35" t="s">
        <v>109</v>
      </c>
      <c r="F73" s="35"/>
      <c r="G73" s="39" t="s">
        <v>311</v>
      </c>
      <c r="H73" s="39" t="s">
        <v>310</v>
      </c>
      <c r="I73" s="37">
        <v>23210</v>
      </c>
      <c r="J73" s="38"/>
      <c r="K73" s="38"/>
      <c r="L73" s="38"/>
      <c r="M73" s="38"/>
      <c r="N73" s="37">
        <v>4399.9999999999991</v>
      </c>
      <c r="O73" s="37">
        <v>0</v>
      </c>
      <c r="P73" s="37">
        <v>0</v>
      </c>
      <c r="Q73" s="37">
        <v>0</v>
      </c>
      <c r="R73" s="37">
        <v>0</v>
      </c>
      <c r="S73" s="39" t="s">
        <v>310</v>
      </c>
      <c r="T73" s="39" t="s">
        <v>311</v>
      </c>
    </row>
    <row r="74" spans="1:20" ht="18" x14ac:dyDescent="0.2">
      <c r="A74" s="35">
        <v>63</v>
      </c>
      <c r="B74" s="36" t="s">
        <v>312</v>
      </c>
      <c r="D74" s="35" t="s">
        <v>108</v>
      </c>
      <c r="E74" s="35" t="s">
        <v>109</v>
      </c>
      <c r="F74" s="35"/>
      <c r="G74" s="39" t="s">
        <v>314</v>
      </c>
      <c r="H74" s="39" t="s">
        <v>313</v>
      </c>
      <c r="I74" s="37">
        <v>23210</v>
      </c>
      <c r="J74" s="37">
        <v>11200</v>
      </c>
      <c r="K74" s="37">
        <v>9620</v>
      </c>
      <c r="L74" s="37">
        <v>7870</v>
      </c>
      <c r="M74" s="37">
        <v>6410</v>
      </c>
      <c r="N74" s="37">
        <v>4399.9999999999991</v>
      </c>
      <c r="O74" s="37">
        <v>2380</v>
      </c>
      <c r="P74" s="37">
        <v>1959.9999999999998</v>
      </c>
      <c r="Q74" s="37">
        <v>1540.0000000000002</v>
      </c>
      <c r="R74" s="37">
        <v>1120</v>
      </c>
      <c r="S74" s="39" t="s">
        <v>313</v>
      </c>
      <c r="T74" s="39" t="s">
        <v>314</v>
      </c>
    </row>
    <row r="75" spans="1:20" ht="36" x14ac:dyDescent="0.2">
      <c r="A75" s="35">
        <v>64</v>
      </c>
      <c r="B75" s="39" t="s">
        <v>315</v>
      </c>
      <c r="D75" s="35" t="s">
        <v>108</v>
      </c>
      <c r="E75" s="35" t="s">
        <v>109</v>
      </c>
      <c r="F75" s="35"/>
      <c r="G75" s="39" t="s">
        <v>317</v>
      </c>
      <c r="H75" s="39" t="s">
        <v>316</v>
      </c>
      <c r="I75" s="37">
        <v>44520</v>
      </c>
      <c r="J75" s="37">
        <v>12530</v>
      </c>
      <c r="K75" s="37">
        <v>10690</v>
      </c>
      <c r="L75" s="37">
        <v>8750</v>
      </c>
      <c r="M75" s="37">
        <v>7140</v>
      </c>
      <c r="N75" s="37">
        <v>9359.9999999999982</v>
      </c>
      <c r="O75" s="37">
        <v>2550</v>
      </c>
      <c r="P75" s="37">
        <v>2100</v>
      </c>
      <c r="Q75" s="37">
        <v>1650.0000000000002</v>
      </c>
      <c r="R75" s="37">
        <v>1200</v>
      </c>
      <c r="S75" s="39" t="s">
        <v>316</v>
      </c>
      <c r="T75" s="39" t="s">
        <v>317</v>
      </c>
    </row>
    <row r="76" spans="1:20" ht="36" x14ac:dyDescent="0.2">
      <c r="A76" s="35">
        <v>64</v>
      </c>
      <c r="B76" s="39" t="s">
        <v>318</v>
      </c>
      <c r="D76" s="35" t="s">
        <v>108</v>
      </c>
      <c r="E76" s="35" t="s">
        <v>244</v>
      </c>
      <c r="F76" s="35"/>
      <c r="G76" s="39" t="s">
        <v>317</v>
      </c>
      <c r="H76" s="39" t="s">
        <v>316</v>
      </c>
      <c r="I76" s="37">
        <v>44520</v>
      </c>
      <c r="J76" s="37">
        <v>12530</v>
      </c>
      <c r="K76" s="37">
        <v>10690</v>
      </c>
      <c r="L76" s="37">
        <v>8750</v>
      </c>
      <c r="M76" s="37">
        <v>7140</v>
      </c>
      <c r="N76" s="37">
        <v>8579.9999999999964</v>
      </c>
      <c r="O76" s="37">
        <v>2550</v>
      </c>
      <c r="P76" s="37">
        <v>2100</v>
      </c>
      <c r="Q76" s="37">
        <v>1650.0000000000002</v>
      </c>
      <c r="R76" s="37">
        <v>1200</v>
      </c>
      <c r="S76" s="39" t="s">
        <v>316</v>
      </c>
      <c r="T76" s="39" t="s">
        <v>317</v>
      </c>
    </row>
    <row r="77" spans="1:20" ht="36" x14ac:dyDescent="0.2">
      <c r="A77" s="35">
        <v>64</v>
      </c>
      <c r="B77" s="39" t="s">
        <v>319</v>
      </c>
      <c r="D77" s="35" t="s">
        <v>108</v>
      </c>
      <c r="E77" s="35" t="s">
        <v>244</v>
      </c>
      <c r="F77" s="35"/>
      <c r="G77" s="39" t="s">
        <v>320</v>
      </c>
      <c r="H77" s="39" t="s">
        <v>316</v>
      </c>
      <c r="I77" s="37">
        <v>30780</v>
      </c>
      <c r="J77" s="37">
        <v>8420</v>
      </c>
      <c r="K77" s="37">
        <v>7270</v>
      </c>
      <c r="L77" s="37">
        <v>5990</v>
      </c>
      <c r="M77" s="37">
        <v>4930</v>
      </c>
      <c r="N77" s="37">
        <v>7799.9999999999973</v>
      </c>
      <c r="O77" s="37">
        <v>1955</v>
      </c>
      <c r="P77" s="37">
        <v>1610</v>
      </c>
      <c r="Q77" s="37">
        <v>1265</v>
      </c>
      <c r="R77" s="37">
        <v>920</v>
      </c>
      <c r="S77" s="39" t="s">
        <v>316</v>
      </c>
      <c r="T77" s="39" t="s">
        <v>320</v>
      </c>
    </row>
    <row r="78" spans="1:20" ht="18" x14ac:dyDescent="0.2">
      <c r="A78" s="35">
        <v>65</v>
      </c>
      <c r="B78" s="36" t="s">
        <v>321</v>
      </c>
      <c r="D78" s="35" t="s">
        <v>108</v>
      </c>
      <c r="E78" s="35" t="s">
        <v>109</v>
      </c>
      <c r="F78" s="35"/>
      <c r="G78" s="39" t="s">
        <v>323</v>
      </c>
      <c r="H78" s="39" t="s">
        <v>322</v>
      </c>
      <c r="I78" s="37">
        <v>21480</v>
      </c>
      <c r="J78" s="38"/>
      <c r="K78" s="38"/>
      <c r="L78" s="38"/>
      <c r="M78" s="38"/>
      <c r="N78" s="37">
        <v>3959.9999999999995</v>
      </c>
      <c r="O78" s="37">
        <v>0</v>
      </c>
      <c r="P78" s="37">
        <v>0</v>
      </c>
      <c r="Q78" s="37">
        <v>0</v>
      </c>
      <c r="R78" s="37">
        <v>0</v>
      </c>
      <c r="S78" s="39" t="s">
        <v>322</v>
      </c>
      <c r="T78" s="39" t="s">
        <v>323</v>
      </c>
    </row>
    <row r="79" spans="1:20" ht="18" x14ac:dyDescent="0.2">
      <c r="A79" s="35">
        <v>66</v>
      </c>
      <c r="B79" s="36" t="s">
        <v>324</v>
      </c>
      <c r="D79" s="35" t="s">
        <v>108</v>
      </c>
      <c r="E79" s="35" t="s">
        <v>109</v>
      </c>
      <c r="F79" s="35"/>
      <c r="G79" s="39" t="s">
        <v>326</v>
      </c>
      <c r="H79" s="39" t="s">
        <v>325</v>
      </c>
      <c r="I79" s="37">
        <v>21300</v>
      </c>
      <c r="J79" s="38"/>
      <c r="K79" s="38"/>
      <c r="L79" s="38"/>
      <c r="M79" s="38"/>
      <c r="N79" s="37">
        <v>3959.9999999999995</v>
      </c>
      <c r="O79" s="37">
        <v>0</v>
      </c>
      <c r="P79" s="37">
        <v>0</v>
      </c>
      <c r="Q79" s="37">
        <v>0</v>
      </c>
      <c r="R79" s="37">
        <v>0</v>
      </c>
      <c r="S79" s="39" t="s">
        <v>325</v>
      </c>
      <c r="T79" s="39" t="s">
        <v>326</v>
      </c>
    </row>
    <row r="80" spans="1:20" ht="18" x14ac:dyDescent="0.2">
      <c r="A80" s="35">
        <v>67</v>
      </c>
      <c r="B80" s="36" t="s">
        <v>327</v>
      </c>
      <c r="D80" s="35" t="s">
        <v>108</v>
      </c>
      <c r="E80" s="35" t="s">
        <v>109</v>
      </c>
      <c r="F80" s="35"/>
      <c r="G80" s="39" t="s">
        <v>329</v>
      </c>
      <c r="H80" s="39" t="s">
        <v>328</v>
      </c>
      <c r="I80" s="37">
        <v>21920</v>
      </c>
      <c r="J80" s="38"/>
      <c r="K80" s="38"/>
      <c r="L80" s="38"/>
      <c r="M80" s="38"/>
      <c r="N80" s="37">
        <v>4399.9999999999991</v>
      </c>
      <c r="O80" s="37">
        <v>0</v>
      </c>
      <c r="P80" s="37">
        <v>0</v>
      </c>
      <c r="Q80" s="37">
        <v>0</v>
      </c>
      <c r="R80" s="37">
        <v>0</v>
      </c>
      <c r="S80" s="39" t="s">
        <v>328</v>
      </c>
      <c r="T80" s="39" t="s">
        <v>329</v>
      </c>
    </row>
    <row r="81" spans="1:20" ht="36" x14ac:dyDescent="0.2">
      <c r="A81" s="35">
        <v>68</v>
      </c>
      <c r="B81" s="36" t="s">
        <v>330</v>
      </c>
      <c r="D81" s="35" t="s">
        <v>108</v>
      </c>
      <c r="E81" s="35" t="s">
        <v>109</v>
      </c>
      <c r="F81" s="35"/>
      <c r="G81" s="39" t="s">
        <v>332</v>
      </c>
      <c r="H81" s="39" t="s">
        <v>331</v>
      </c>
      <c r="I81" s="37">
        <v>14460</v>
      </c>
      <c r="J81" s="38"/>
      <c r="K81" s="38"/>
      <c r="L81" s="38"/>
      <c r="M81" s="38"/>
      <c r="N81" s="37">
        <v>3959.9999999999995</v>
      </c>
      <c r="O81" s="37">
        <v>0</v>
      </c>
      <c r="P81" s="37">
        <v>0</v>
      </c>
      <c r="Q81" s="37">
        <v>0</v>
      </c>
      <c r="R81" s="37">
        <v>0</v>
      </c>
      <c r="S81" s="39" t="s">
        <v>331</v>
      </c>
      <c r="T81" s="39" t="s">
        <v>332</v>
      </c>
    </row>
    <row r="82" spans="1:20" ht="36" x14ac:dyDescent="0.2">
      <c r="A82" s="35">
        <v>68</v>
      </c>
      <c r="B82" s="36" t="s">
        <v>333</v>
      </c>
      <c r="D82" s="35" t="s">
        <v>108</v>
      </c>
      <c r="E82" s="35" t="s">
        <v>109</v>
      </c>
      <c r="F82" s="35"/>
      <c r="G82" s="39" t="s">
        <v>334</v>
      </c>
      <c r="H82" s="39" t="s">
        <v>331</v>
      </c>
      <c r="I82" s="37">
        <v>21920</v>
      </c>
      <c r="J82" s="38"/>
      <c r="K82" s="38"/>
      <c r="L82" s="38"/>
      <c r="M82" s="38"/>
      <c r="N82" s="37">
        <v>3959.9999999999995</v>
      </c>
      <c r="O82" s="37">
        <v>0</v>
      </c>
      <c r="P82" s="37">
        <v>0</v>
      </c>
      <c r="Q82" s="37">
        <v>0</v>
      </c>
      <c r="R82" s="37">
        <v>0</v>
      </c>
      <c r="S82" s="39" t="s">
        <v>331</v>
      </c>
      <c r="T82" s="39" t="s">
        <v>334</v>
      </c>
    </row>
    <row r="83" spans="1:20" ht="18" x14ac:dyDescent="0.2">
      <c r="A83" s="35">
        <v>69</v>
      </c>
      <c r="B83" s="39" t="s">
        <v>335</v>
      </c>
      <c r="D83" s="35" t="s">
        <v>108</v>
      </c>
      <c r="E83" s="35" t="s">
        <v>336</v>
      </c>
      <c r="F83" s="35"/>
      <c r="G83" s="39" t="s">
        <v>338</v>
      </c>
      <c r="H83" s="39" t="s">
        <v>337</v>
      </c>
      <c r="I83" s="37">
        <v>40800</v>
      </c>
      <c r="J83" s="38"/>
      <c r="K83" s="38"/>
      <c r="L83" s="38"/>
      <c r="M83" s="38"/>
      <c r="N83" s="37">
        <v>12149.999999999996</v>
      </c>
      <c r="O83" s="37">
        <v>0</v>
      </c>
      <c r="P83" s="37">
        <v>0</v>
      </c>
      <c r="Q83" s="37">
        <v>0</v>
      </c>
      <c r="R83" s="37">
        <v>0</v>
      </c>
      <c r="S83" s="39" t="s">
        <v>337</v>
      </c>
      <c r="T83" s="39" t="s">
        <v>338</v>
      </c>
    </row>
    <row r="84" spans="1:20" ht="18" x14ac:dyDescent="0.2">
      <c r="A84" s="35">
        <v>69</v>
      </c>
      <c r="B84" s="39" t="s">
        <v>339</v>
      </c>
      <c r="D84" s="35" t="s">
        <v>108</v>
      </c>
      <c r="E84" s="35" t="s">
        <v>336</v>
      </c>
      <c r="F84" s="35"/>
      <c r="G84" s="39" t="s">
        <v>340</v>
      </c>
      <c r="H84" s="39" t="s">
        <v>337</v>
      </c>
      <c r="I84" s="37">
        <v>23090</v>
      </c>
      <c r="J84" s="38"/>
      <c r="K84" s="38"/>
      <c r="L84" s="38"/>
      <c r="M84" s="38"/>
      <c r="N84" s="37">
        <v>7019.9999999999973</v>
      </c>
      <c r="O84" s="37">
        <v>0</v>
      </c>
      <c r="P84" s="37">
        <v>0</v>
      </c>
      <c r="Q84" s="37">
        <v>0</v>
      </c>
      <c r="R84" s="37">
        <v>0</v>
      </c>
      <c r="S84" s="39" t="s">
        <v>337</v>
      </c>
      <c r="T84" s="39" t="s">
        <v>340</v>
      </c>
    </row>
    <row r="85" spans="1:20" ht="18" x14ac:dyDescent="0.2">
      <c r="A85" s="35">
        <v>70</v>
      </c>
      <c r="B85" s="36" t="s">
        <v>341</v>
      </c>
      <c r="D85" s="35" t="s">
        <v>108</v>
      </c>
      <c r="E85" s="35" t="s">
        <v>109</v>
      </c>
      <c r="F85" s="35"/>
      <c r="G85" s="39" t="s">
        <v>343</v>
      </c>
      <c r="H85" s="39" t="s">
        <v>342</v>
      </c>
      <c r="I85" s="37">
        <v>20950</v>
      </c>
      <c r="J85" s="38"/>
      <c r="K85" s="38"/>
      <c r="L85" s="38"/>
      <c r="M85" s="38"/>
      <c r="N85" s="37">
        <v>3959.9999999999995</v>
      </c>
      <c r="O85" s="37">
        <v>0</v>
      </c>
      <c r="P85" s="37">
        <v>0</v>
      </c>
      <c r="Q85" s="37">
        <v>0</v>
      </c>
      <c r="R85" s="37">
        <v>0</v>
      </c>
      <c r="S85" s="39" t="s">
        <v>342</v>
      </c>
      <c r="T85" s="39" t="s">
        <v>343</v>
      </c>
    </row>
    <row r="86" spans="1:20" ht="18" x14ac:dyDescent="0.2">
      <c r="A86" s="35">
        <v>71</v>
      </c>
      <c r="B86" s="36" t="s">
        <v>344</v>
      </c>
      <c r="D86" s="35" t="s">
        <v>108</v>
      </c>
      <c r="E86" s="35" t="s">
        <v>109</v>
      </c>
      <c r="F86" s="35"/>
      <c r="G86" s="39" t="s">
        <v>346</v>
      </c>
      <c r="H86" s="39" t="s">
        <v>345</v>
      </c>
      <c r="I86" s="37">
        <v>20950</v>
      </c>
      <c r="J86" s="38"/>
      <c r="K86" s="38"/>
      <c r="L86" s="38"/>
      <c r="M86" s="38"/>
      <c r="N86" s="37">
        <v>3959.9999999999995</v>
      </c>
      <c r="O86" s="37">
        <v>0</v>
      </c>
      <c r="P86" s="37">
        <v>0</v>
      </c>
      <c r="Q86" s="37">
        <v>0</v>
      </c>
      <c r="R86" s="37">
        <v>0</v>
      </c>
      <c r="S86" s="39" t="s">
        <v>345</v>
      </c>
      <c r="T86" s="39" t="s">
        <v>346</v>
      </c>
    </row>
    <row r="87" spans="1:20" ht="18" x14ac:dyDescent="0.2">
      <c r="A87" s="35">
        <v>72</v>
      </c>
      <c r="B87" s="36" t="s">
        <v>347</v>
      </c>
      <c r="D87" s="35" t="s">
        <v>108</v>
      </c>
      <c r="E87" s="35" t="s">
        <v>109</v>
      </c>
      <c r="F87" s="35"/>
      <c r="G87" s="39" t="s">
        <v>349</v>
      </c>
      <c r="H87" s="39" t="s">
        <v>348</v>
      </c>
      <c r="I87" s="37">
        <v>20950</v>
      </c>
      <c r="J87" s="38"/>
      <c r="K87" s="38"/>
      <c r="L87" s="38"/>
      <c r="M87" s="38"/>
      <c r="N87" s="37">
        <v>3959.9999999999995</v>
      </c>
      <c r="O87" s="37">
        <v>0</v>
      </c>
      <c r="P87" s="37">
        <v>0</v>
      </c>
      <c r="Q87" s="37">
        <v>0</v>
      </c>
      <c r="R87" s="37">
        <v>0</v>
      </c>
      <c r="S87" s="39" t="s">
        <v>348</v>
      </c>
      <c r="T87" s="39" t="s">
        <v>349</v>
      </c>
    </row>
    <row r="88" spans="1:20" ht="18" x14ac:dyDescent="0.2">
      <c r="A88" s="35">
        <v>73</v>
      </c>
      <c r="B88" s="36" t="s">
        <v>350</v>
      </c>
      <c r="D88" s="35" t="s">
        <v>108</v>
      </c>
      <c r="E88" s="35" t="s">
        <v>109</v>
      </c>
      <c r="F88" s="35"/>
      <c r="G88" s="39" t="s">
        <v>352</v>
      </c>
      <c r="H88" s="39" t="s">
        <v>351</v>
      </c>
      <c r="I88" s="37">
        <v>21330</v>
      </c>
      <c r="J88" s="38"/>
      <c r="K88" s="38"/>
      <c r="L88" s="38"/>
      <c r="M88" s="38"/>
      <c r="N88" s="37">
        <v>3959.9999999999995</v>
      </c>
      <c r="O88" s="37">
        <v>0</v>
      </c>
      <c r="P88" s="37">
        <v>0</v>
      </c>
      <c r="Q88" s="37">
        <v>0</v>
      </c>
      <c r="R88" s="37">
        <v>0</v>
      </c>
      <c r="S88" s="39" t="s">
        <v>351</v>
      </c>
      <c r="T88" s="39" t="s">
        <v>352</v>
      </c>
    </row>
    <row r="89" spans="1:20" ht="18" x14ac:dyDescent="0.2">
      <c r="A89" s="35">
        <v>74</v>
      </c>
      <c r="B89" s="36" t="s">
        <v>353</v>
      </c>
      <c r="D89" s="35" t="s">
        <v>108</v>
      </c>
      <c r="E89" s="35" t="s">
        <v>109</v>
      </c>
      <c r="F89" s="35"/>
      <c r="G89" s="39" t="s">
        <v>355</v>
      </c>
      <c r="H89" s="39" t="s">
        <v>354</v>
      </c>
      <c r="I89" s="37">
        <v>21330</v>
      </c>
      <c r="J89" s="38"/>
      <c r="K89" s="38"/>
      <c r="L89" s="38"/>
      <c r="M89" s="38"/>
      <c r="N89" s="37">
        <v>3959.9999999999995</v>
      </c>
      <c r="O89" s="37">
        <v>0</v>
      </c>
      <c r="P89" s="37">
        <v>0</v>
      </c>
      <c r="Q89" s="37">
        <v>0</v>
      </c>
      <c r="R89" s="37">
        <v>0</v>
      </c>
      <c r="S89" s="39" t="s">
        <v>354</v>
      </c>
      <c r="T89" s="39" t="s">
        <v>355</v>
      </c>
    </row>
    <row r="90" spans="1:20" ht="18" x14ac:dyDescent="0.2">
      <c r="A90" s="35">
        <v>75</v>
      </c>
      <c r="B90" s="36" t="s">
        <v>356</v>
      </c>
      <c r="D90" s="35" t="s">
        <v>108</v>
      </c>
      <c r="E90" s="35" t="s">
        <v>109</v>
      </c>
      <c r="F90" s="35"/>
      <c r="G90" s="39" t="s">
        <v>358</v>
      </c>
      <c r="H90" s="39" t="s">
        <v>357</v>
      </c>
      <c r="I90" s="37">
        <v>21330</v>
      </c>
      <c r="J90" s="38"/>
      <c r="K90" s="38"/>
      <c r="L90" s="38"/>
      <c r="M90" s="38"/>
      <c r="N90" s="37">
        <v>3959.9999999999995</v>
      </c>
      <c r="O90" s="37">
        <v>0</v>
      </c>
      <c r="P90" s="37">
        <v>0</v>
      </c>
      <c r="Q90" s="37">
        <v>0</v>
      </c>
      <c r="R90" s="37">
        <v>0</v>
      </c>
      <c r="S90" s="39" t="s">
        <v>357</v>
      </c>
      <c r="T90" s="39" t="s">
        <v>358</v>
      </c>
    </row>
    <row r="91" spans="1:20" ht="18" x14ac:dyDescent="0.2">
      <c r="A91" s="35">
        <v>76</v>
      </c>
      <c r="B91" s="36" t="s">
        <v>359</v>
      </c>
      <c r="D91" s="35" t="s">
        <v>108</v>
      </c>
      <c r="E91" s="35" t="s">
        <v>109</v>
      </c>
      <c r="F91" s="35"/>
      <c r="G91" s="39" t="s">
        <v>361</v>
      </c>
      <c r="H91" s="39" t="s">
        <v>360</v>
      </c>
      <c r="I91" s="37">
        <v>21330</v>
      </c>
      <c r="J91" s="38"/>
      <c r="K91" s="38"/>
      <c r="L91" s="38"/>
      <c r="M91" s="38"/>
      <c r="N91" s="37">
        <v>3959.9999999999995</v>
      </c>
      <c r="O91" s="37">
        <v>0</v>
      </c>
      <c r="P91" s="37">
        <v>0</v>
      </c>
      <c r="Q91" s="37">
        <v>0</v>
      </c>
      <c r="R91" s="37">
        <v>0</v>
      </c>
      <c r="S91" s="39" t="s">
        <v>360</v>
      </c>
      <c r="T91" s="39" t="s">
        <v>361</v>
      </c>
    </row>
    <row r="92" spans="1:20" ht="18" x14ac:dyDescent="0.2">
      <c r="A92" s="35">
        <v>77</v>
      </c>
      <c r="B92" s="36" t="s">
        <v>362</v>
      </c>
      <c r="D92" s="35" t="s">
        <v>108</v>
      </c>
      <c r="E92" s="35" t="s">
        <v>109</v>
      </c>
      <c r="F92" s="35"/>
      <c r="G92" s="39" t="s">
        <v>364</v>
      </c>
      <c r="H92" s="39" t="s">
        <v>363</v>
      </c>
      <c r="I92" s="37">
        <v>21330</v>
      </c>
      <c r="J92" s="38"/>
      <c r="K92" s="38"/>
      <c r="L92" s="38"/>
      <c r="M92" s="38"/>
      <c r="N92" s="37">
        <v>3959.9999999999995</v>
      </c>
      <c r="O92" s="37">
        <v>0</v>
      </c>
      <c r="P92" s="37">
        <v>0</v>
      </c>
      <c r="Q92" s="37">
        <v>0</v>
      </c>
      <c r="R92" s="37">
        <v>0</v>
      </c>
      <c r="S92" s="39" t="s">
        <v>363</v>
      </c>
      <c r="T92" s="39" t="s">
        <v>364</v>
      </c>
    </row>
    <row r="93" spans="1:20" ht="18" x14ac:dyDescent="0.2">
      <c r="A93" s="35">
        <v>78</v>
      </c>
      <c r="B93" s="36" t="s">
        <v>365</v>
      </c>
      <c r="D93" s="35" t="s">
        <v>108</v>
      </c>
      <c r="E93" s="35" t="s">
        <v>109</v>
      </c>
      <c r="F93" s="35"/>
      <c r="G93" s="39" t="s">
        <v>367</v>
      </c>
      <c r="H93" s="39" t="s">
        <v>366</v>
      </c>
      <c r="I93" s="37">
        <v>18530</v>
      </c>
      <c r="J93" s="38"/>
      <c r="K93" s="38"/>
      <c r="L93" s="38"/>
      <c r="M93" s="38"/>
      <c r="N93" s="37">
        <v>3519.9999999999995</v>
      </c>
      <c r="O93" s="37">
        <v>0</v>
      </c>
      <c r="P93" s="37">
        <v>0</v>
      </c>
      <c r="Q93" s="37">
        <v>0</v>
      </c>
      <c r="R93" s="37">
        <v>0</v>
      </c>
      <c r="S93" s="39" t="s">
        <v>366</v>
      </c>
      <c r="T93" s="39" t="s">
        <v>367</v>
      </c>
    </row>
    <row r="94" spans="1:20" ht="18" x14ac:dyDescent="0.2">
      <c r="A94" s="35">
        <v>79</v>
      </c>
      <c r="B94" s="40" t="s">
        <v>368</v>
      </c>
      <c r="D94" s="35" t="s">
        <v>108</v>
      </c>
      <c r="E94" s="35" t="s">
        <v>109</v>
      </c>
      <c r="F94" s="35"/>
      <c r="G94" s="39" t="s">
        <v>370</v>
      </c>
      <c r="H94" s="39" t="s">
        <v>369</v>
      </c>
      <c r="I94" s="37">
        <v>20020</v>
      </c>
      <c r="J94" s="38"/>
      <c r="K94" s="38"/>
      <c r="L94" s="38"/>
      <c r="M94" s="38"/>
      <c r="N94" s="37">
        <v>3959.9999999999995</v>
      </c>
      <c r="O94" s="37">
        <v>0</v>
      </c>
      <c r="P94" s="37">
        <v>0</v>
      </c>
      <c r="Q94" s="37">
        <v>0</v>
      </c>
      <c r="R94" s="37">
        <v>0</v>
      </c>
      <c r="S94" s="39" t="s">
        <v>369</v>
      </c>
      <c r="T94" s="39" t="s">
        <v>370</v>
      </c>
    </row>
    <row r="95" spans="1:20" ht="18" x14ac:dyDescent="0.2">
      <c r="A95" s="35">
        <v>80</v>
      </c>
      <c r="B95" s="40" t="s">
        <v>371</v>
      </c>
      <c r="D95" s="35" t="s">
        <v>108</v>
      </c>
      <c r="E95" s="35" t="s">
        <v>109</v>
      </c>
      <c r="F95" s="35"/>
      <c r="G95" s="39" t="s">
        <v>373</v>
      </c>
      <c r="H95" s="39" t="s">
        <v>372</v>
      </c>
      <c r="I95" s="37">
        <v>20020</v>
      </c>
      <c r="J95" s="38"/>
      <c r="K95" s="38"/>
      <c r="L95" s="38"/>
      <c r="M95" s="38"/>
      <c r="N95" s="37">
        <v>3959.9999999999995</v>
      </c>
      <c r="O95" s="37">
        <v>0</v>
      </c>
      <c r="P95" s="37">
        <v>0</v>
      </c>
      <c r="Q95" s="37">
        <v>0</v>
      </c>
      <c r="R95" s="37">
        <v>0</v>
      </c>
      <c r="S95" s="39" t="s">
        <v>372</v>
      </c>
      <c r="T95" s="39" t="s">
        <v>373</v>
      </c>
    </row>
    <row r="96" spans="1:20" ht="18" x14ac:dyDescent="0.2">
      <c r="A96" s="35">
        <v>81</v>
      </c>
      <c r="B96" s="40" t="s">
        <v>374</v>
      </c>
      <c r="D96" s="35" t="s">
        <v>108</v>
      </c>
      <c r="E96" s="35" t="s">
        <v>109</v>
      </c>
      <c r="F96" s="35"/>
      <c r="G96" s="39" t="s">
        <v>376</v>
      </c>
      <c r="H96" s="39" t="s">
        <v>375</v>
      </c>
      <c r="I96" s="37">
        <v>20020</v>
      </c>
      <c r="J96" s="38"/>
      <c r="K96" s="38"/>
      <c r="L96" s="38"/>
      <c r="M96" s="38"/>
      <c r="N96" s="37">
        <v>3959.9999999999995</v>
      </c>
      <c r="O96" s="37">
        <v>0</v>
      </c>
      <c r="P96" s="37">
        <v>0</v>
      </c>
      <c r="Q96" s="37">
        <v>0</v>
      </c>
      <c r="R96" s="37">
        <v>0</v>
      </c>
      <c r="S96" s="39" t="s">
        <v>375</v>
      </c>
      <c r="T96" s="39" t="s">
        <v>376</v>
      </c>
    </row>
    <row r="97" spans="1:21" ht="18" x14ac:dyDescent="0.2">
      <c r="A97" s="35">
        <v>82</v>
      </c>
      <c r="B97" s="40" t="s">
        <v>377</v>
      </c>
      <c r="D97" s="35" t="s">
        <v>108</v>
      </c>
      <c r="E97" s="35" t="s">
        <v>109</v>
      </c>
      <c r="F97" s="35"/>
      <c r="G97" s="39" t="s">
        <v>379</v>
      </c>
      <c r="H97" s="39" t="s">
        <v>378</v>
      </c>
      <c r="I97" s="37">
        <v>20020</v>
      </c>
      <c r="J97" s="38"/>
      <c r="K97" s="38"/>
      <c r="L97" s="38"/>
      <c r="M97" s="38"/>
      <c r="N97" s="37">
        <v>3959.9999999999995</v>
      </c>
      <c r="O97" s="37">
        <v>0</v>
      </c>
      <c r="P97" s="37">
        <v>0</v>
      </c>
      <c r="Q97" s="37">
        <v>0</v>
      </c>
      <c r="R97" s="37">
        <v>0</v>
      </c>
      <c r="S97" s="39" t="s">
        <v>378</v>
      </c>
      <c r="T97" s="39" t="s">
        <v>379</v>
      </c>
    </row>
    <row r="98" spans="1:21" ht="18" x14ac:dyDescent="0.2">
      <c r="A98" s="35">
        <v>83</v>
      </c>
      <c r="B98" s="40" t="s">
        <v>380</v>
      </c>
      <c r="D98" s="35" t="s">
        <v>108</v>
      </c>
      <c r="E98" s="35" t="s">
        <v>109</v>
      </c>
      <c r="F98" s="35"/>
      <c r="G98" s="39" t="s">
        <v>382</v>
      </c>
      <c r="H98" s="39" t="s">
        <v>381</v>
      </c>
      <c r="I98" s="43">
        <v>20020</v>
      </c>
      <c r="J98" s="49"/>
      <c r="K98" s="49"/>
      <c r="L98" s="49"/>
      <c r="M98" s="49"/>
      <c r="N98" s="37" t="e">
        <v>#N/A</v>
      </c>
      <c r="O98" s="37" t="e">
        <v>#N/A</v>
      </c>
      <c r="P98" s="37" t="e">
        <v>#N/A</v>
      </c>
      <c r="Q98" s="37" t="e">
        <v>#N/A</v>
      </c>
      <c r="R98" s="37" t="e">
        <v>#N/A</v>
      </c>
      <c r="S98" s="39" t="s">
        <v>381</v>
      </c>
      <c r="T98" s="39" t="s">
        <v>382</v>
      </c>
      <c r="U98" s="50" t="s">
        <v>383</v>
      </c>
    </row>
    <row r="99" spans="1:21" ht="18" x14ac:dyDescent="0.2">
      <c r="A99" s="35">
        <v>84</v>
      </c>
      <c r="B99" s="40" t="s">
        <v>384</v>
      </c>
      <c r="D99" s="35" t="s">
        <v>108</v>
      </c>
      <c r="E99" s="35" t="s">
        <v>109</v>
      </c>
      <c r="F99" s="35"/>
      <c r="G99" s="39" t="s">
        <v>386</v>
      </c>
      <c r="H99" s="39" t="s">
        <v>385</v>
      </c>
      <c r="I99" s="43">
        <v>20020</v>
      </c>
      <c r="J99" s="49"/>
      <c r="K99" s="49"/>
      <c r="L99" s="49"/>
      <c r="M99" s="49"/>
      <c r="N99" s="37" t="e">
        <v>#N/A</v>
      </c>
      <c r="O99" s="37" t="e">
        <v>#N/A</v>
      </c>
      <c r="P99" s="37" t="e">
        <v>#N/A</v>
      </c>
      <c r="Q99" s="37" t="e">
        <v>#N/A</v>
      </c>
      <c r="R99" s="37" t="e">
        <v>#N/A</v>
      </c>
      <c r="S99" s="39" t="s">
        <v>385</v>
      </c>
      <c r="T99" s="39" t="s">
        <v>386</v>
      </c>
    </row>
    <row r="100" spans="1:21" ht="18" x14ac:dyDescent="0.2">
      <c r="A100" s="35">
        <v>85</v>
      </c>
      <c r="B100" s="40" t="s">
        <v>387</v>
      </c>
      <c r="D100" s="35" t="s">
        <v>108</v>
      </c>
      <c r="E100" s="35" t="s">
        <v>109</v>
      </c>
      <c r="F100" s="35"/>
      <c r="G100" s="39" t="s">
        <v>389</v>
      </c>
      <c r="H100" s="39" t="s">
        <v>388</v>
      </c>
      <c r="I100" s="43">
        <v>20020</v>
      </c>
      <c r="J100" s="49"/>
      <c r="K100" s="49"/>
      <c r="L100" s="49"/>
      <c r="M100" s="49"/>
      <c r="N100" s="37" t="e">
        <v>#N/A</v>
      </c>
      <c r="O100" s="37" t="e">
        <v>#N/A</v>
      </c>
      <c r="P100" s="37" t="e">
        <v>#N/A</v>
      </c>
      <c r="Q100" s="37" t="e">
        <v>#N/A</v>
      </c>
      <c r="R100" s="37" t="e">
        <v>#N/A</v>
      </c>
      <c r="S100" s="39" t="s">
        <v>388</v>
      </c>
      <c r="T100" s="39" t="s">
        <v>389</v>
      </c>
    </row>
    <row r="101" spans="1:21" ht="18" x14ac:dyDescent="0.2">
      <c r="A101" s="35">
        <v>86</v>
      </c>
      <c r="B101" s="40" t="s">
        <v>390</v>
      </c>
      <c r="D101" s="35" t="s">
        <v>108</v>
      </c>
      <c r="E101" s="35" t="s">
        <v>109</v>
      </c>
      <c r="F101" s="35"/>
      <c r="G101" s="39" t="s">
        <v>392</v>
      </c>
      <c r="H101" s="39" t="s">
        <v>391</v>
      </c>
      <c r="I101" s="43">
        <v>20020</v>
      </c>
      <c r="J101" s="49"/>
      <c r="K101" s="49"/>
      <c r="L101" s="49"/>
      <c r="M101" s="49"/>
      <c r="N101" s="37" t="e">
        <v>#N/A</v>
      </c>
      <c r="O101" s="37" t="e">
        <v>#N/A</v>
      </c>
      <c r="P101" s="37" t="e">
        <v>#N/A</v>
      </c>
      <c r="Q101" s="37" t="e">
        <v>#N/A</v>
      </c>
      <c r="R101" s="37" t="e">
        <v>#N/A</v>
      </c>
      <c r="S101" s="39" t="s">
        <v>391</v>
      </c>
      <c r="T101" s="39" t="s">
        <v>392</v>
      </c>
    </row>
    <row r="102" spans="1:21" ht="18" x14ac:dyDescent="0.2">
      <c r="A102" s="35">
        <v>87</v>
      </c>
      <c r="B102" s="36" t="s">
        <v>393</v>
      </c>
      <c r="D102" s="35" t="s">
        <v>108</v>
      </c>
      <c r="E102" s="35" t="s">
        <v>109</v>
      </c>
      <c r="F102" s="35"/>
      <c r="G102" s="39" t="s">
        <v>395</v>
      </c>
      <c r="H102" s="39" t="s">
        <v>394</v>
      </c>
      <c r="I102" s="37">
        <v>25400</v>
      </c>
      <c r="J102" s="37">
        <v>11390</v>
      </c>
      <c r="K102" s="37">
        <v>9790</v>
      </c>
      <c r="L102" s="37">
        <v>8010</v>
      </c>
      <c r="M102" s="37">
        <v>6530</v>
      </c>
      <c r="N102" s="37">
        <v>5720</v>
      </c>
      <c r="O102" s="37">
        <v>2125</v>
      </c>
      <c r="P102" s="37">
        <v>1750</v>
      </c>
      <c r="Q102" s="37">
        <v>1375</v>
      </c>
      <c r="R102" s="37">
        <v>1000</v>
      </c>
      <c r="S102" s="39" t="s">
        <v>394</v>
      </c>
      <c r="T102" s="39" t="s">
        <v>395</v>
      </c>
    </row>
    <row r="103" spans="1:21" ht="36" x14ac:dyDescent="0.2">
      <c r="A103" s="35">
        <v>88</v>
      </c>
      <c r="B103" s="39" t="s">
        <v>396</v>
      </c>
      <c r="D103" s="35" t="s">
        <v>108</v>
      </c>
      <c r="E103" s="35" t="s">
        <v>109</v>
      </c>
      <c r="F103" s="35"/>
      <c r="G103" s="39" t="s">
        <v>398</v>
      </c>
      <c r="H103" s="39" t="s">
        <v>397</v>
      </c>
      <c r="I103" s="37">
        <v>16870</v>
      </c>
      <c r="J103" s="37">
        <v>11200</v>
      </c>
      <c r="K103" s="37">
        <v>9620</v>
      </c>
      <c r="L103" s="37">
        <v>7870</v>
      </c>
      <c r="M103" s="37">
        <v>6410</v>
      </c>
      <c r="N103" s="37">
        <v>4399.9999999999991</v>
      </c>
      <c r="O103" s="37">
        <v>2550</v>
      </c>
      <c r="P103" s="37">
        <v>2100</v>
      </c>
      <c r="Q103" s="37">
        <v>1650.0000000000002</v>
      </c>
      <c r="R103" s="37">
        <v>1200</v>
      </c>
      <c r="S103" s="39" t="s">
        <v>397</v>
      </c>
      <c r="T103" s="39" t="s">
        <v>398</v>
      </c>
    </row>
    <row r="104" spans="1:21" ht="18" x14ac:dyDescent="0.2">
      <c r="A104" s="35">
        <v>88</v>
      </c>
      <c r="B104" s="39" t="s">
        <v>399</v>
      </c>
      <c r="D104" s="35" t="s">
        <v>108</v>
      </c>
      <c r="E104" s="35" t="s">
        <v>109</v>
      </c>
      <c r="F104" s="35"/>
      <c r="G104" s="39" t="s">
        <v>400</v>
      </c>
      <c r="H104" s="39" t="s">
        <v>397</v>
      </c>
      <c r="I104" s="37">
        <v>12240</v>
      </c>
      <c r="J104" s="37">
        <v>10300</v>
      </c>
      <c r="K104" s="37">
        <v>8900</v>
      </c>
      <c r="L104" s="37">
        <v>7260</v>
      </c>
      <c r="M104" s="37">
        <v>5900</v>
      </c>
      <c r="N104" s="37">
        <v>2879.9999999999995</v>
      </c>
      <c r="O104" s="37">
        <v>850</v>
      </c>
      <c r="P104" s="37">
        <v>700</v>
      </c>
      <c r="Q104" s="37">
        <v>550</v>
      </c>
      <c r="R104" s="37">
        <v>400</v>
      </c>
      <c r="S104" s="39" t="s">
        <v>397</v>
      </c>
      <c r="T104" s="39" t="s">
        <v>400</v>
      </c>
    </row>
    <row r="105" spans="1:21" ht="18" x14ac:dyDescent="0.2">
      <c r="A105" s="35">
        <v>89</v>
      </c>
      <c r="B105" s="36" t="s">
        <v>401</v>
      </c>
      <c r="D105" s="35" t="s">
        <v>108</v>
      </c>
      <c r="E105" s="35" t="s">
        <v>109</v>
      </c>
      <c r="F105" s="35"/>
      <c r="G105" s="39" t="s">
        <v>403</v>
      </c>
      <c r="H105" s="39" t="s">
        <v>402</v>
      </c>
      <c r="I105" s="37">
        <v>23870</v>
      </c>
      <c r="J105" s="38"/>
      <c r="K105" s="38"/>
      <c r="L105" s="38"/>
      <c r="M105" s="38"/>
      <c r="N105" s="37">
        <v>4399.9999999999991</v>
      </c>
      <c r="O105" s="37">
        <v>0</v>
      </c>
      <c r="P105" s="37">
        <v>0</v>
      </c>
      <c r="Q105" s="37">
        <v>0</v>
      </c>
      <c r="R105" s="37">
        <v>0</v>
      </c>
      <c r="S105" s="39" t="s">
        <v>402</v>
      </c>
      <c r="T105" s="39" t="s">
        <v>403</v>
      </c>
    </row>
    <row r="106" spans="1:21" ht="18" x14ac:dyDescent="0.2">
      <c r="A106" s="35">
        <v>90</v>
      </c>
      <c r="B106" s="36" t="s">
        <v>404</v>
      </c>
      <c r="D106" s="35" t="s">
        <v>108</v>
      </c>
      <c r="E106" s="35" t="s">
        <v>109</v>
      </c>
      <c r="F106" s="35"/>
      <c r="G106" s="39" t="s">
        <v>406</v>
      </c>
      <c r="H106" s="39" t="s">
        <v>405</v>
      </c>
      <c r="I106" s="37">
        <v>37090</v>
      </c>
      <c r="J106" s="37">
        <v>11390</v>
      </c>
      <c r="K106" s="37">
        <v>9790</v>
      </c>
      <c r="L106" s="37">
        <v>8010</v>
      </c>
      <c r="M106" s="37">
        <v>6530</v>
      </c>
      <c r="N106" s="37">
        <v>7019.9999999999973</v>
      </c>
      <c r="O106" s="37">
        <v>2125</v>
      </c>
      <c r="P106" s="37">
        <v>1750</v>
      </c>
      <c r="Q106" s="37">
        <v>1375</v>
      </c>
      <c r="R106" s="37">
        <v>1000</v>
      </c>
      <c r="S106" s="39" t="s">
        <v>405</v>
      </c>
      <c r="T106" s="39" t="s">
        <v>406</v>
      </c>
    </row>
    <row r="107" spans="1:21" ht="18" x14ac:dyDescent="0.2">
      <c r="A107" s="35">
        <v>91</v>
      </c>
      <c r="B107" s="36" t="s">
        <v>407</v>
      </c>
      <c r="D107" s="35" t="s">
        <v>108</v>
      </c>
      <c r="E107" s="51" t="s">
        <v>109</v>
      </c>
      <c r="F107" s="51"/>
      <c r="G107" s="39" t="s">
        <v>409</v>
      </c>
      <c r="H107" s="39" t="s">
        <v>408</v>
      </c>
      <c r="I107" s="43">
        <v>14460</v>
      </c>
      <c r="J107" s="44"/>
      <c r="K107" s="44"/>
      <c r="L107" s="44"/>
      <c r="M107" s="44"/>
      <c r="N107" s="37" t="e">
        <v>#N/A</v>
      </c>
      <c r="O107" s="37" t="e">
        <v>#N/A</v>
      </c>
      <c r="P107" s="37" t="e">
        <v>#N/A</v>
      </c>
      <c r="Q107" s="37" t="e">
        <v>#N/A</v>
      </c>
      <c r="R107" s="37" t="e">
        <v>#N/A</v>
      </c>
      <c r="S107" s="39" t="s">
        <v>408</v>
      </c>
      <c r="T107" s="39" t="s">
        <v>409</v>
      </c>
      <c r="U107" t="s">
        <v>410</v>
      </c>
    </row>
    <row r="108" spans="1:21" ht="18" x14ac:dyDescent="0.2">
      <c r="A108" s="35">
        <v>92</v>
      </c>
      <c r="B108" s="36" t="s">
        <v>411</v>
      </c>
      <c r="D108" s="35" t="s">
        <v>108</v>
      </c>
      <c r="E108" s="35" t="s">
        <v>244</v>
      </c>
      <c r="F108" s="35"/>
      <c r="G108" s="39" t="s">
        <v>413</v>
      </c>
      <c r="H108" s="39" t="s">
        <v>412</v>
      </c>
      <c r="I108" s="37">
        <v>34220</v>
      </c>
      <c r="J108" s="37">
        <v>6290</v>
      </c>
      <c r="K108" s="37">
        <v>5390</v>
      </c>
      <c r="L108" s="37">
        <v>4410</v>
      </c>
      <c r="M108" s="37">
        <v>3600</v>
      </c>
      <c r="N108" s="37">
        <v>6239.9999999999982</v>
      </c>
      <c r="O108" s="37">
        <v>1700</v>
      </c>
      <c r="P108" s="37">
        <v>1400</v>
      </c>
      <c r="Q108" s="37">
        <v>1100</v>
      </c>
      <c r="R108" s="37">
        <v>800</v>
      </c>
      <c r="S108" s="39" t="s">
        <v>412</v>
      </c>
      <c r="T108" s="39" t="s">
        <v>413</v>
      </c>
    </row>
    <row r="109" spans="1:21" ht="18" x14ac:dyDescent="0.2">
      <c r="A109" s="35">
        <v>93</v>
      </c>
      <c r="B109" s="36" t="s">
        <v>414</v>
      </c>
      <c r="D109" s="35" t="s">
        <v>108</v>
      </c>
      <c r="E109" s="35" t="s">
        <v>109</v>
      </c>
      <c r="F109" s="35"/>
      <c r="G109" s="39" t="s">
        <v>416</v>
      </c>
      <c r="H109" s="39" t="s">
        <v>415</v>
      </c>
      <c r="I109" s="37">
        <v>20000</v>
      </c>
      <c r="J109" s="38"/>
      <c r="K109" s="38"/>
      <c r="L109" s="38"/>
      <c r="M109" s="38"/>
      <c r="N109" s="37">
        <v>4399.9999999999991</v>
      </c>
      <c r="O109" s="37">
        <v>0</v>
      </c>
      <c r="P109" s="37">
        <v>0</v>
      </c>
      <c r="Q109" s="37">
        <v>0</v>
      </c>
      <c r="R109" s="37">
        <v>0</v>
      </c>
      <c r="S109" s="39" t="s">
        <v>415</v>
      </c>
      <c r="T109" s="39" t="s">
        <v>416</v>
      </c>
    </row>
    <row r="110" spans="1:21" ht="18" x14ac:dyDescent="0.2">
      <c r="A110" s="35">
        <v>94</v>
      </c>
      <c r="B110" s="36" t="s">
        <v>417</v>
      </c>
      <c r="D110" s="35" t="s">
        <v>108</v>
      </c>
      <c r="E110" s="35" t="s">
        <v>109</v>
      </c>
      <c r="F110" s="35"/>
      <c r="G110" s="39" t="s">
        <v>419</v>
      </c>
      <c r="H110" s="39" t="s">
        <v>418</v>
      </c>
      <c r="I110" s="37">
        <v>20000</v>
      </c>
      <c r="J110" s="38"/>
      <c r="K110" s="38"/>
      <c r="L110" s="38"/>
      <c r="M110" s="38"/>
      <c r="N110" s="37">
        <v>4399.9999999999991</v>
      </c>
      <c r="O110" s="37">
        <v>0</v>
      </c>
      <c r="P110" s="37">
        <v>0</v>
      </c>
      <c r="Q110" s="37">
        <v>0</v>
      </c>
      <c r="R110" s="37">
        <v>0</v>
      </c>
      <c r="S110" s="39" t="s">
        <v>418</v>
      </c>
      <c r="T110" s="39" t="s">
        <v>419</v>
      </c>
    </row>
    <row r="111" spans="1:21" ht="18" x14ac:dyDescent="0.2">
      <c r="A111" s="35">
        <v>95</v>
      </c>
      <c r="B111" s="40" t="s">
        <v>420</v>
      </c>
      <c r="D111" s="35" t="s">
        <v>108</v>
      </c>
      <c r="E111" s="35" t="s">
        <v>109</v>
      </c>
      <c r="F111" s="35"/>
      <c r="G111" s="39" t="s">
        <v>422</v>
      </c>
      <c r="H111" s="39" t="s">
        <v>421</v>
      </c>
      <c r="I111" s="37">
        <v>20020</v>
      </c>
      <c r="J111" s="38"/>
      <c r="K111" s="38"/>
      <c r="L111" s="38"/>
      <c r="M111" s="38"/>
      <c r="N111" s="37">
        <v>3959.9999999999995</v>
      </c>
      <c r="O111" s="37">
        <v>0</v>
      </c>
      <c r="P111" s="37">
        <v>0</v>
      </c>
      <c r="Q111" s="37">
        <v>0</v>
      </c>
      <c r="R111" s="37">
        <v>0</v>
      </c>
      <c r="S111" s="39" t="s">
        <v>421</v>
      </c>
      <c r="T111" s="39" t="s">
        <v>422</v>
      </c>
    </row>
    <row r="112" spans="1:21" ht="18" x14ac:dyDescent="0.2">
      <c r="A112" s="35">
        <v>96</v>
      </c>
      <c r="B112" s="36" t="s">
        <v>423</v>
      </c>
      <c r="D112" s="35" t="s">
        <v>108</v>
      </c>
      <c r="E112" s="35" t="s">
        <v>244</v>
      </c>
      <c r="F112" s="35"/>
      <c r="G112" s="39" t="s">
        <v>425</v>
      </c>
      <c r="H112" s="39" t="s">
        <v>424</v>
      </c>
      <c r="I112" s="37">
        <v>22900</v>
      </c>
      <c r="J112" s="38"/>
      <c r="K112" s="38"/>
      <c r="L112" s="38"/>
      <c r="M112" s="38"/>
      <c r="N112" s="37">
        <v>3959.9999999999995</v>
      </c>
      <c r="O112" s="37">
        <v>0</v>
      </c>
      <c r="P112" s="37">
        <v>0</v>
      </c>
      <c r="Q112" s="37">
        <v>0</v>
      </c>
      <c r="R112" s="37">
        <v>0</v>
      </c>
      <c r="S112" s="39" t="s">
        <v>424</v>
      </c>
      <c r="T112" s="39" t="s">
        <v>425</v>
      </c>
    </row>
    <row r="113" spans="1:20" ht="18" x14ac:dyDescent="0.2">
      <c r="A113" s="35">
        <v>97</v>
      </c>
      <c r="B113" s="36" t="s">
        <v>426</v>
      </c>
      <c r="D113" s="35" t="s">
        <v>108</v>
      </c>
      <c r="E113" s="35" t="s">
        <v>109</v>
      </c>
      <c r="F113" s="35"/>
      <c r="G113" s="39" t="s">
        <v>428</v>
      </c>
      <c r="H113" s="39" t="s">
        <v>427</v>
      </c>
      <c r="I113" s="37">
        <v>30680</v>
      </c>
      <c r="J113" s="37">
        <v>15140</v>
      </c>
      <c r="K113" s="37">
        <v>12980</v>
      </c>
      <c r="L113" s="37">
        <v>10580</v>
      </c>
      <c r="M113" s="37">
        <v>8580</v>
      </c>
      <c r="N113" s="37">
        <v>9359.9999999999982</v>
      </c>
      <c r="O113" s="37">
        <v>3230</v>
      </c>
      <c r="P113" s="37">
        <v>2660</v>
      </c>
      <c r="Q113" s="37">
        <v>2090</v>
      </c>
      <c r="R113" s="37">
        <v>1520</v>
      </c>
      <c r="S113" s="39" t="s">
        <v>427</v>
      </c>
      <c r="T113" s="39" t="s">
        <v>428</v>
      </c>
    </row>
    <row r="114" spans="1:20" ht="18" x14ac:dyDescent="0.2">
      <c r="A114" s="35">
        <v>98</v>
      </c>
      <c r="B114" s="36" t="s">
        <v>429</v>
      </c>
      <c r="D114" s="35" t="s">
        <v>108</v>
      </c>
      <c r="E114" s="35" t="s">
        <v>109</v>
      </c>
      <c r="F114" s="35"/>
      <c r="G114" s="39" t="s">
        <v>431</v>
      </c>
      <c r="H114" s="39" t="s">
        <v>430</v>
      </c>
      <c r="I114" s="37">
        <v>19440</v>
      </c>
      <c r="J114" s="38"/>
      <c r="K114" s="37"/>
      <c r="L114" s="37"/>
      <c r="M114" s="37"/>
      <c r="N114" s="37">
        <v>3519.9999999999995</v>
      </c>
      <c r="O114" s="37">
        <v>0</v>
      </c>
      <c r="P114" s="37">
        <v>0</v>
      </c>
      <c r="Q114" s="37">
        <v>0</v>
      </c>
      <c r="R114" s="37">
        <v>0</v>
      </c>
      <c r="S114" s="39" t="s">
        <v>430</v>
      </c>
      <c r="T114" s="39" t="s">
        <v>431</v>
      </c>
    </row>
    <row r="115" spans="1:20" ht="18" x14ac:dyDescent="0.2">
      <c r="A115" s="35">
        <v>99</v>
      </c>
      <c r="B115" s="36" t="s">
        <v>432</v>
      </c>
      <c r="C115" t="s">
        <v>433</v>
      </c>
      <c r="D115" s="35" t="s">
        <v>108</v>
      </c>
      <c r="E115" s="35" t="s">
        <v>109</v>
      </c>
      <c r="F115" s="35"/>
      <c r="G115" s="39" t="s">
        <v>435</v>
      </c>
      <c r="H115" s="39" t="s">
        <v>434</v>
      </c>
      <c r="I115" s="37">
        <v>26000</v>
      </c>
      <c r="J115" s="38"/>
      <c r="K115" s="38"/>
      <c r="L115" s="38"/>
      <c r="M115" s="38"/>
      <c r="N115" s="37">
        <v>5720</v>
      </c>
      <c r="O115" s="37">
        <v>0</v>
      </c>
      <c r="P115" s="37">
        <v>0</v>
      </c>
      <c r="Q115" s="37">
        <v>0</v>
      </c>
      <c r="R115" s="37">
        <v>0</v>
      </c>
      <c r="S115" s="39" t="s">
        <v>434</v>
      </c>
      <c r="T115" s="39" t="s">
        <v>435</v>
      </c>
    </row>
    <row r="116" spans="1:20" ht="18" x14ac:dyDescent="0.2">
      <c r="A116" s="35">
        <v>100</v>
      </c>
      <c r="B116" s="36" t="s">
        <v>436</v>
      </c>
      <c r="D116" s="35" t="s">
        <v>108</v>
      </c>
      <c r="E116" s="35" t="s">
        <v>109</v>
      </c>
      <c r="F116" s="35"/>
      <c r="G116" s="39" t="s">
        <v>438</v>
      </c>
      <c r="H116" s="39" t="s">
        <v>437</v>
      </c>
      <c r="I116" s="37">
        <v>20530</v>
      </c>
      <c r="J116" s="38"/>
      <c r="K116" s="38"/>
      <c r="L116" s="38"/>
      <c r="M116" s="38"/>
      <c r="N116" s="37">
        <v>4399.9999999999991</v>
      </c>
      <c r="O116" s="37">
        <v>0</v>
      </c>
      <c r="P116" s="37">
        <v>0</v>
      </c>
      <c r="Q116" s="37">
        <v>0</v>
      </c>
      <c r="R116" s="37">
        <v>0</v>
      </c>
      <c r="S116" s="39" t="s">
        <v>437</v>
      </c>
      <c r="T116" s="39" t="s">
        <v>438</v>
      </c>
    </row>
    <row r="117" spans="1:20" ht="18" x14ac:dyDescent="0.2">
      <c r="A117" s="35">
        <v>101</v>
      </c>
      <c r="B117" s="36" t="s">
        <v>439</v>
      </c>
      <c r="D117" s="35" t="s">
        <v>108</v>
      </c>
      <c r="E117" s="35" t="s">
        <v>109</v>
      </c>
      <c r="F117" s="35"/>
      <c r="G117" s="39" t="s">
        <v>441</v>
      </c>
      <c r="H117" s="39" t="s">
        <v>440</v>
      </c>
      <c r="I117" s="37">
        <v>20530</v>
      </c>
      <c r="J117" s="38"/>
      <c r="K117" s="38"/>
      <c r="L117" s="38"/>
      <c r="M117" s="38"/>
      <c r="N117" s="37">
        <v>4399.9999999999991</v>
      </c>
      <c r="O117" s="37">
        <v>0</v>
      </c>
      <c r="P117" s="37">
        <v>0</v>
      </c>
      <c r="Q117" s="37">
        <v>0</v>
      </c>
      <c r="R117" s="37">
        <v>0</v>
      </c>
      <c r="S117" s="39" t="s">
        <v>440</v>
      </c>
      <c r="T117" s="39" t="s">
        <v>441</v>
      </c>
    </row>
    <row r="118" spans="1:20" ht="36" x14ac:dyDescent="0.2">
      <c r="A118" s="35">
        <v>102</v>
      </c>
      <c r="B118" s="36" t="s">
        <v>442</v>
      </c>
      <c r="D118" s="35" t="s">
        <v>108</v>
      </c>
      <c r="E118" s="35" t="s">
        <v>109</v>
      </c>
      <c r="F118" s="35"/>
      <c r="G118" s="39" t="s">
        <v>444</v>
      </c>
      <c r="H118" s="39" t="s">
        <v>443</v>
      </c>
      <c r="I118" s="37">
        <v>15520</v>
      </c>
      <c r="J118" s="37">
        <v>11390</v>
      </c>
      <c r="K118" s="37">
        <v>9790</v>
      </c>
      <c r="L118" s="37">
        <v>8010</v>
      </c>
      <c r="M118" s="37">
        <v>6530</v>
      </c>
      <c r="N118" s="37">
        <v>3199.9999999999995</v>
      </c>
      <c r="O118" s="37">
        <v>2125</v>
      </c>
      <c r="P118" s="37">
        <v>1750</v>
      </c>
      <c r="Q118" s="37">
        <v>1375</v>
      </c>
      <c r="R118" s="37">
        <v>1000</v>
      </c>
      <c r="S118" s="39" t="s">
        <v>443</v>
      </c>
      <c r="T118" s="39" t="s">
        <v>444</v>
      </c>
    </row>
    <row r="119" spans="1:20" ht="18" x14ac:dyDescent="0.2">
      <c r="A119" s="35">
        <v>103</v>
      </c>
      <c r="B119" s="36" t="s">
        <v>445</v>
      </c>
      <c r="D119" s="35" t="s">
        <v>108</v>
      </c>
      <c r="E119" s="35" t="s">
        <v>109</v>
      </c>
      <c r="F119" s="35"/>
      <c r="G119" s="39" t="s">
        <v>447</v>
      </c>
      <c r="H119" s="39" t="s">
        <v>446</v>
      </c>
      <c r="I119" s="37">
        <v>26000</v>
      </c>
      <c r="J119" s="38"/>
      <c r="K119" s="38"/>
      <c r="L119" s="38"/>
      <c r="M119" s="38"/>
      <c r="N119" s="37">
        <v>5720</v>
      </c>
      <c r="O119" s="37">
        <v>0</v>
      </c>
      <c r="P119" s="37">
        <v>0</v>
      </c>
      <c r="Q119" s="37">
        <v>0</v>
      </c>
      <c r="R119" s="37">
        <v>0</v>
      </c>
      <c r="S119" s="39" t="s">
        <v>446</v>
      </c>
      <c r="T119" s="39" t="s">
        <v>447</v>
      </c>
    </row>
    <row r="120" spans="1:20" ht="18" x14ac:dyDescent="0.2">
      <c r="A120" s="35">
        <v>104</v>
      </c>
      <c r="B120" s="40" t="s">
        <v>448</v>
      </c>
      <c r="D120" s="35" t="s">
        <v>108</v>
      </c>
      <c r="E120" s="35" t="s">
        <v>109</v>
      </c>
      <c r="F120" s="35"/>
      <c r="G120" s="39" t="s">
        <v>450</v>
      </c>
      <c r="H120" s="39" t="s">
        <v>449</v>
      </c>
      <c r="I120" s="37">
        <v>26060</v>
      </c>
      <c r="J120" s="37">
        <v>11820</v>
      </c>
      <c r="K120" s="37">
        <v>10130</v>
      </c>
      <c r="L120" s="37">
        <v>8290</v>
      </c>
      <c r="M120" s="37">
        <v>6760</v>
      </c>
      <c r="N120" s="37">
        <v>5720</v>
      </c>
      <c r="O120" s="37">
        <v>2975</v>
      </c>
      <c r="P120" s="37">
        <v>2450</v>
      </c>
      <c r="Q120" s="37">
        <v>1925.0000000000002</v>
      </c>
      <c r="R120" s="37">
        <v>1400</v>
      </c>
      <c r="S120" s="39" t="s">
        <v>449</v>
      </c>
      <c r="T120" s="39" t="s">
        <v>450</v>
      </c>
    </row>
    <row r="121" spans="1:20" ht="18" x14ac:dyDescent="0.2">
      <c r="A121" s="35">
        <v>105</v>
      </c>
      <c r="B121" s="40" t="s">
        <v>451</v>
      </c>
      <c r="D121" s="35" t="s">
        <v>108</v>
      </c>
      <c r="E121" s="35" t="s">
        <v>336</v>
      </c>
      <c r="F121" s="35"/>
      <c r="G121" s="39" t="s">
        <v>453</v>
      </c>
      <c r="H121" s="39" t="s">
        <v>452</v>
      </c>
      <c r="I121" s="37">
        <v>18150</v>
      </c>
      <c r="J121" s="38"/>
      <c r="K121" s="38"/>
      <c r="L121" s="38"/>
      <c r="M121" s="38"/>
      <c r="N121" s="37">
        <v>4399.9999999999991</v>
      </c>
      <c r="O121" s="37">
        <v>0</v>
      </c>
      <c r="P121" s="37">
        <v>0</v>
      </c>
      <c r="Q121" s="37">
        <v>0</v>
      </c>
      <c r="R121" s="37">
        <v>0</v>
      </c>
      <c r="S121" s="39" t="s">
        <v>452</v>
      </c>
      <c r="T121" s="39" t="s">
        <v>453</v>
      </c>
    </row>
    <row r="122" spans="1:20" ht="36" x14ac:dyDescent="0.2">
      <c r="A122" s="35">
        <v>106</v>
      </c>
      <c r="B122" s="46" t="s">
        <v>454</v>
      </c>
      <c r="D122" s="35" t="s">
        <v>108</v>
      </c>
      <c r="E122" s="35" t="s">
        <v>109</v>
      </c>
      <c r="F122" s="35"/>
      <c r="G122" s="39" t="s">
        <v>456</v>
      </c>
      <c r="H122" s="39" t="s">
        <v>455</v>
      </c>
      <c r="I122" s="37">
        <v>29240</v>
      </c>
      <c r="J122" s="37">
        <v>15140</v>
      </c>
      <c r="K122" s="37">
        <v>12980</v>
      </c>
      <c r="L122" s="37">
        <v>10580</v>
      </c>
      <c r="M122" s="37">
        <v>8580</v>
      </c>
      <c r="N122" s="37">
        <v>7799.9999999999973</v>
      </c>
      <c r="O122" s="37">
        <v>2975</v>
      </c>
      <c r="P122" s="37">
        <v>2450</v>
      </c>
      <c r="Q122" s="37">
        <v>1925.0000000000002</v>
      </c>
      <c r="R122" s="37">
        <v>1400</v>
      </c>
      <c r="S122" s="39" t="s">
        <v>455</v>
      </c>
      <c r="T122" s="39" t="s">
        <v>456</v>
      </c>
    </row>
    <row r="123" spans="1:20" ht="36" x14ac:dyDescent="0.2">
      <c r="A123" s="35">
        <v>106</v>
      </c>
      <c r="B123" s="52" t="s">
        <v>457</v>
      </c>
      <c r="D123" s="53" t="s">
        <v>108</v>
      </c>
      <c r="E123" s="53" t="s">
        <v>109</v>
      </c>
      <c r="F123" s="53"/>
      <c r="G123" s="39" t="s">
        <v>458</v>
      </c>
      <c r="H123" s="39" t="s">
        <v>455</v>
      </c>
      <c r="I123" s="54">
        <v>19000</v>
      </c>
      <c r="J123" s="54">
        <v>12110</v>
      </c>
      <c r="K123" s="54">
        <v>10380</v>
      </c>
      <c r="L123" s="54">
        <v>8460</v>
      </c>
      <c r="M123" s="54">
        <v>6860</v>
      </c>
      <c r="N123" s="37">
        <v>7799.9999999999973</v>
      </c>
      <c r="O123" s="37">
        <v>2975</v>
      </c>
      <c r="P123" s="37">
        <v>2450</v>
      </c>
      <c r="Q123" s="37">
        <v>1925.0000000000002</v>
      </c>
      <c r="R123" s="37">
        <v>1400</v>
      </c>
      <c r="S123" s="39" t="s">
        <v>455</v>
      </c>
      <c r="T123" s="39" t="s">
        <v>458</v>
      </c>
    </row>
    <row r="124" spans="1:20" ht="18" x14ac:dyDescent="0.2">
      <c r="A124" s="35">
        <v>107</v>
      </c>
      <c r="B124" s="36" t="s">
        <v>459</v>
      </c>
      <c r="D124" s="35" t="s">
        <v>108</v>
      </c>
      <c r="E124" s="35" t="s">
        <v>109</v>
      </c>
      <c r="F124" s="35"/>
      <c r="G124" s="39" t="s">
        <v>461</v>
      </c>
      <c r="H124" s="39" t="s">
        <v>460</v>
      </c>
      <c r="I124" s="37">
        <v>22090</v>
      </c>
      <c r="J124" s="38"/>
      <c r="K124" s="38"/>
      <c r="L124" s="38"/>
      <c r="M124" s="38"/>
      <c r="N124" s="37">
        <v>4399.9999999999991</v>
      </c>
      <c r="O124" s="37">
        <v>0</v>
      </c>
      <c r="P124" s="37">
        <v>0</v>
      </c>
      <c r="Q124" s="37">
        <v>0</v>
      </c>
      <c r="R124" s="37">
        <v>0</v>
      </c>
      <c r="S124" s="39" t="s">
        <v>460</v>
      </c>
      <c r="T124" s="39" t="s">
        <v>461</v>
      </c>
    </row>
    <row r="125" spans="1:20" ht="18" x14ac:dyDescent="0.2">
      <c r="A125" s="35">
        <v>108</v>
      </c>
      <c r="B125" s="36" t="s">
        <v>462</v>
      </c>
      <c r="D125" s="35" t="s">
        <v>108</v>
      </c>
      <c r="E125" s="35" t="s">
        <v>109</v>
      </c>
      <c r="F125" s="35"/>
      <c r="G125" s="39" t="s">
        <v>464</v>
      </c>
      <c r="H125" s="39" t="s">
        <v>463</v>
      </c>
      <c r="I125" s="37">
        <v>20530</v>
      </c>
      <c r="J125" s="38"/>
      <c r="K125" s="38"/>
      <c r="L125" s="38"/>
      <c r="M125" s="38"/>
      <c r="N125" s="37">
        <v>4399.9999999999991</v>
      </c>
      <c r="O125" s="37">
        <v>0</v>
      </c>
      <c r="P125" s="37">
        <v>0</v>
      </c>
      <c r="Q125" s="37">
        <v>0</v>
      </c>
      <c r="R125" s="37">
        <v>0</v>
      </c>
      <c r="S125" s="39" t="s">
        <v>463</v>
      </c>
      <c r="T125" s="39" t="s">
        <v>464</v>
      </c>
    </row>
    <row r="126" spans="1:20" ht="36" x14ac:dyDescent="0.2">
      <c r="A126" s="35">
        <v>109</v>
      </c>
      <c r="B126" s="39" t="s">
        <v>465</v>
      </c>
      <c r="D126" s="35" t="s">
        <v>108</v>
      </c>
      <c r="E126" s="35" t="s">
        <v>244</v>
      </c>
      <c r="F126" s="35"/>
      <c r="G126" s="39" t="s">
        <v>467</v>
      </c>
      <c r="H126" s="39" t="s">
        <v>466</v>
      </c>
      <c r="I126" s="37">
        <v>52890</v>
      </c>
      <c r="J126" s="37">
        <v>8880</v>
      </c>
      <c r="K126" s="37">
        <v>7640</v>
      </c>
      <c r="L126" s="37">
        <v>6300</v>
      </c>
      <c r="M126" s="37">
        <v>5180</v>
      </c>
      <c r="N126" s="37">
        <v>14849.999999999995</v>
      </c>
      <c r="O126" s="37">
        <v>2125</v>
      </c>
      <c r="P126" s="37">
        <v>1750</v>
      </c>
      <c r="Q126" s="37">
        <v>1375</v>
      </c>
      <c r="R126" s="37">
        <v>1000</v>
      </c>
      <c r="S126" s="39" t="s">
        <v>466</v>
      </c>
      <c r="T126" s="39" t="s">
        <v>467</v>
      </c>
    </row>
    <row r="127" spans="1:20" ht="18" x14ac:dyDescent="0.2">
      <c r="A127" s="35">
        <v>110</v>
      </c>
      <c r="B127" s="36" t="s">
        <v>468</v>
      </c>
      <c r="D127" s="35" t="s">
        <v>108</v>
      </c>
      <c r="E127" s="35" t="s">
        <v>109</v>
      </c>
      <c r="F127" s="35"/>
      <c r="G127" s="39" t="s">
        <v>470</v>
      </c>
      <c r="H127" s="39" t="s">
        <v>469</v>
      </c>
      <c r="I127" s="37">
        <v>21480</v>
      </c>
      <c r="J127" s="38"/>
      <c r="K127" s="38"/>
      <c r="L127" s="38"/>
      <c r="M127" s="38"/>
      <c r="N127" s="37">
        <v>3959.9999999999995</v>
      </c>
      <c r="O127" s="37">
        <v>0</v>
      </c>
      <c r="P127" s="37">
        <v>0</v>
      </c>
      <c r="Q127" s="37">
        <v>0</v>
      </c>
      <c r="R127" s="37">
        <v>0</v>
      </c>
      <c r="S127" s="39" t="s">
        <v>469</v>
      </c>
      <c r="T127" s="39" t="s">
        <v>470</v>
      </c>
    </row>
    <row r="128" spans="1:20" ht="36" x14ac:dyDescent="0.2">
      <c r="A128" s="35">
        <v>111</v>
      </c>
      <c r="B128" s="39" t="s">
        <v>471</v>
      </c>
      <c r="D128" s="35" t="s">
        <v>108</v>
      </c>
      <c r="E128" s="35" t="s">
        <v>109</v>
      </c>
      <c r="F128" s="35"/>
      <c r="G128" s="39" t="s">
        <v>473</v>
      </c>
      <c r="H128" s="39" t="s">
        <v>472</v>
      </c>
      <c r="I128" s="37">
        <v>83080</v>
      </c>
      <c r="J128" s="37">
        <v>16970</v>
      </c>
      <c r="K128" s="37">
        <v>14450</v>
      </c>
      <c r="L128" s="37">
        <v>12350</v>
      </c>
      <c r="M128" s="37">
        <v>10580</v>
      </c>
      <c r="N128" s="37">
        <v>25999.999999999993</v>
      </c>
      <c r="O128" s="37">
        <v>3400</v>
      </c>
      <c r="P128" s="37">
        <v>2800</v>
      </c>
      <c r="Q128" s="37">
        <v>2200</v>
      </c>
      <c r="R128" s="37">
        <v>1600</v>
      </c>
      <c r="S128" s="39" t="s">
        <v>472</v>
      </c>
      <c r="T128" s="39" t="s">
        <v>473</v>
      </c>
    </row>
    <row r="129" spans="1:23" ht="18" x14ac:dyDescent="0.2">
      <c r="A129" s="35">
        <v>112</v>
      </c>
      <c r="B129" s="36" t="s">
        <v>474</v>
      </c>
      <c r="D129" s="35" t="s">
        <v>108</v>
      </c>
      <c r="E129" s="35" t="s">
        <v>109</v>
      </c>
      <c r="F129" s="35"/>
      <c r="G129" s="39" t="s">
        <v>476</v>
      </c>
      <c r="H129" s="39" t="s">
        <v>475</v>
      </c>
      <c r="I129" s="37">
        <v>21480</v>
      </c>
      <c r="J129" s="38"/>
      <c r="K129" s="38"/>
      <c r="L129" s="38"/>
      <c r="M129" s="38"/>
      <c r="N129" s="37">
        <v>3959.9999999999995</v>
      </c>
      <c r="O129" s="37">
        <v>0</v>
      </c>
      <c r="P129" s="37">
        <v>0</v>
      </c>
      <c r="Q129" s="37">
        <v>0</v>
      </c>
      <c r="R129" s="37">
        <v>0</v>
      </c>
      <c r="S129" s="39" t="s">
        <v>475</v>
      </c>
      <c r="T129" s="39" t="s">
        <v>476</v>
      </c>
    </row>
    <row r="130" spans="1:23" ht="18" x14ac:dyDescent="0.2">
      <c r="A130" s="35">
        <v>113</v>
      </c>
      <c r="B130" s="40" t="s">
        <v>477</v>
      </c>
      <c r="D130" s="35" t="s">
        <v>108</v>
      </c>
      <c r="E130" s="35" t="s">
        <v>109</v>
      </c>
      <c r="F130" s="35"/>
      <c r="G130" s="39" t="s">
        <v>479</v>
      </c>
      <c r="H130" s="39" t="s">
        <v>478</v>
      </c>
      <c r="I130" s="43">
        <v>28810</v>
      </c>
      <c r="J130" s="45"/>
      <c r="K130" s="45"/>
      <c r="L130" s="45"/>
      <c r="M130" s="45"/>
      <c r="N130" s="37">
        <v>9360</v>
      </c>
      <c r="O130" s="37">
        <v>0</v>
      </c>
      <c r="P130" s="37">
        <v>0</v>
      </c>
      <c r="Q130" s="37">
        <v>0</v>
      </c>
      <c r="R130" s="37">
        <v>0</v>
      </c>
      <c r="S130" s="39" t="s">
        <v>478</v>
      </c>
      <c r="T130" s="39" t="s">
        <v>479</v>
      </c>
    </row>
    <row r="131" spans="1:23" ht="18" x14ac:dyDescent="0.2">
      <c r="A131" s="35">
        <v>113</v>
      </c>
      <c r="B131" s="40" t="s">
        <v>480</v>
      </c>
      <c r="D131" s="35" t="s">
        <v>108</v>
      </c>
      <c r="E131" s="35" t="s">
        <v>109</v>
      </c>
      <c r="F131" s="35"/>
      <c r="G131" s="39" t="s">
        <v>481</v>
      </c>
      <c r="H131" s="39" t="s">
        <v>478</v>
      </c>
      <c r="I131" s="37">
        <v>25930</v>
      </c>
      <c r="J131" s="37">
        <v>15140</v>
      </c>
      <c r="K131" s="37">
        <v>12980</v>
      </c>
      <c r="L131" s="37">
        <v>10580</v>
      </c>
      <c r="M131" s="37">
        <v>8580</v>
      </c>
      <c r="N131" s="37">
        <v>7800</v>
      </c>
      <c r="O131" s="37">
        <v>2975</v>
      </c>
      <c r="P131" s="37">
        <v>2450</v>
      </c>
      <c r="Q131" s="37">
        <v>1925</v>
      </c>
      <c r="R131" s="37">
        <v>1400</v>
      </c>
      <c r="S131" s="39" t="s">
        <v>478</v>
      </c>
      <c r="T131" s="39" t="s">
        <v>481</v>
      </c>
    </row>
    <row r="132" spans="1:23" ht="18" x14ac:dyDescent="0.2">
      <c r="A132" s="35">
        <v>114</v>
      </c>
      <c r="B132" s="36" t="s">
        <v>482</v>
      </c>
      <c r="D132" s="51" t="s">
        <v>108</v>
      </c>
      <c r="E132" s="51" t="s">
        <v>109</v>
      </c>
      <c r="F132" s="51"/>
      <c r="G132" s="39" t="s">
        <v>484</v>
      </c>
      <c r="H132" s="39" t="s">
        <v>483</v>
      </c>
      <c r="I132" s="43">
        <v>15880</v>
      </c>
      <c r="J132" s="43">
        <v>10300</v>
      </c>
      <c r="K132" s="43">
        <v>8900</v>
      </c>
      <c r="L132" s="43">
        <v>7260</v>
      </c>
      <c r="M132" s="43">
        <v>5900</v>
      </c>
      <c r="N132" s="37" t="e">
        <v>#N/A</v>
      </c>
      <c r="O132" s="37" t="e">
        <v>#N/A</v>
      </c>
      <c r="P132" s="37" t="e">
        <v>#N/A</v>
      </c>
      <c r="Q132" s="37" t="e">
        <v>#N/A</v>
      </c>
      <c r="R132" s="37" t="e">
        <v>#N/A</v>
      </c>
      <c r="S132" s="39" t="s">
        <v>483</v>
      </c>
      <c r="T132" s="39" t="s">
        <v>484</v>
      </c>
      <c r="U132" t="s">
        <v>485</v>
      </c>
      <c r="W132" t="s">
        <v>486</v>
      </c>
    </row>
    <row r="133" spans="1:23" ht="18" x14ac:dyDescent="0.2">
      <c r="A133" s="35">
        <v>115</v>
      </c>
      <c r="B133" s="40" t="s">
        <v>487</v>
      </c>
      <c r="D133" s="35" t="s">
        <v>108</v>
      </c>
      <c r="E133" s="35" t="s">
        <v>109</v>
      </c>
      <c r="F133" s="35"/>
      <c r="G133" s="39" t="s">
        <v>489</v>
      </c>
      <c r="H133" s="39" t="s">
        <v>488</v>
      </c>
      <c r="I133" s="37">
        <v>27300</v>
      </c>
      <c r="J133" s="37">
        <v>11390</v>
      </c>
      <c r="K133" s="37">
        <v>9790</v>
      </c>
      <c r="L133" s="37">
        <v>8010</v>
      </c>
      <c r="M133" s="37">
        <v>6530</v>
      </c>
      <c r="N133" s="37" t="e">
        <v>#N/A</v>
      </c>
      <c r="O133" s="37" t="e">
        <v>#N/A</v>
      </c>
      <c r="P133" s="37" t="e">
        <v>#N/A</v>
      </c>
      <c r="Q133" s="37" t="e">
        <v>#N/A</v>
      </c>
      <c r="R133" s="37" t="e">
        <v>#N/A</v>
      </c>
      <c r="S133" s="39" t="s">
        <v>488</v>
      </c>
      <c r="T133" s="39" t="s">
        <v>489</v>
      </c>
      <c r="U133" t="s">
        <v>490</v>
      </c>
    </row>
    <row r="134" spans="1:23" ht="18" x14ac:dyDescent="0.2">
      <c r="A134" s="35">
        <v>116</v>
      </c>
      <c r="B134" s="36" t="s">
        <v>491</v>
      </c>
      <c r="D134" s="35" t="s">
        <v>108</v>
      </c>
      <c r="E134" s="35" t="s">
        <v>109</v>
      </c>
      <c r="F134" s="35"/>
      <c r="G134" s="39" t="s">
        <v>493</v>
      </c>
      <c r="H134" s="39" t="s">
        <v>492</v>
      </c>
      <c r="I134" s="37">
        <v>19670</v>
      </c>
      <c r="J134" s="37">
        <v>10300</v>
      </c>
      <c r="K134" s="37">
        <v>8900</v>
      </c>
      <c r="L134" s="37">
        <v>7260</v>
      </c>
      <c r="M134" s="37">
        <v>5900</v>
      </c>
      <c r="N134" s="37">
        <v>5280</v>
      </c>
      <c r="O134" s="37">
        <v>0</v>
      </c>
      <c r="P134" s="37">
        <v>0</v>
      </c>
      <c r="Q134" s="37">
        <v>0</v>
      </c>
      <c r="R134" s="37">
        <v>0</v>
      </c>
      <c r="S134" s="39" t="s">
        <v>492</v>
      </c>
      <c r="T134" s="39" t="s">
        <v>493</v>
      </c>
    </row>
    <row r="135" spans="1:23" ht="36" x14ac:dyDescent="0.2">
      <c r="A135" s="55">
        <v>117</v>
      </c>
      <c r="B135" s="56" t="s">
        <v>494</v>
      </c>
      <c r="D135" s="57" t="s">
        <v>108</v>
      </c>
      <c r="E135" s="57" t="s">
        <v>109</v>
      </c>
      <c r="F135" s="57"/>
      <c r="G135" s="39" t="s">
        <v>496</v>
      </c>
      <c r="H135" s="39" t="s">
        <v>495</v>
      </c>
      <c r="I135" s="58">
        <v>14530</v>
      </c>
      <c r="J135" s="37"/>
      <c r="K135" s="37"/>
      <c r="L135" s="37"/>
      <c r="M135" s="37"/>
      <c r="N135" s="37">
        <v>4400</v>
      </c>
      <c r="O135" s="37"/>
      <c r="P135" s="37"/>
      <c r="Q135" s="37"/>
      <c r="R135" s="37"/>
      <c r="S135" s="39" t="s">
        <v>495</v>
      </c>
      <c r="T135" s="39" t="s">
        <v>496</v>
      </c>
    </row>
    <row r="136" spans="1:23" ht="36" x14ac:dyDescent="0.2">
      <c r="A136" s="55">
        <v>117</v>
      </c>
      <c r="B136" s="56" t="s">
        <v>497</v>
      </c>
      <c r="D136" s="57" t="s">
        <v>108</v>
      </c>
      <c r="E136" s="57" t="s">
        <v>109</v>
      </c>
      <c r="F136" s="57"/>
      <c r="G136" s="39" t="s">
        <v>498</v>
      </c>
      <c r="H136" s="39" t="s">
        <v>495</v>
      </c>
      <c r="I136" s="58">
        <v>16060</v>
      </c>
      <c r="J136" s="37"/>
      <c r="K136" s="37"/>
      <c r="L136" s="37"/>
      <c r="M136" s="37"/>
      <c r="N136" s="37">
        <v>5000</v>
      </c>
      <c r="O136" s="37"/>
      <c r="P136" s="37"/>
      <c r="Q136" s="37"/>
      <c r="R136" s="37"/>
      <c r="S136" s="39" t="s">
        <v>495</v>
      </c>
      <c r="T136" s="39" t="s">
        <v>498</v>
      </c>
    </row>
    <row r="137" spans="1:23" ht="18" x14ac:dyDescent="0.2">
      <c r="A137" s="55">
        <v>118</v>
      </c>
      <c r="B137" s="56" t="s">
        <v>499</v>
      </c>
      <c r="D137" s="57" t="s">
        <v>108</v>
      </c>
      <c r="E137" s="57" t="s">
        <v>109</v>
      </c>
      <c r="F137" s="57"/>
      <c r="G137" s="39" t="s">
        <v>501</v>
      </c>
      <c r="H137" s="39" t="s">
        <v>500</v>
      </c>
      <c r="I137" s="58">
        <v>25260</v>
      </c>
      <c r="J137" s="37"/>
      <c r="K137" s="37"/>
      <c r="L137" s="37"/>
      <c r="M137" s="37"/>
      <c r="N137" s="37">
        <v>6000</v>
      </c>
      <c r="O137" s="37"/>
      <c r="P137" s="37"/>
      <c r="Q137" s="37"/>
      <c r="R137" s="37"/>
      <c r="S137" s="39" t="s">
        <v>500</v>
      </c>
      <c r="T137" s="39" t="s">
        <v>501</v>
      </c>
    </row>
    <row r="138" spans="1:23" ht="18" x14ac:dyDescent="0.2">
      <c r="A138" s="55">
        <v>119</v>
      </c>
      <c r="B138" s="56" t="s">
        <v>502</v>
      </c>
      <c r="D138" s="57" t="s">
        <v>108</v>
      </c>
      <c r="E138" s="57" t="s">
        <v>109</v>
      </c>
      <c r="F138" s="57"/>
      <c r="G138" s="39" t="s">
        <v>504</v>
      </c>
      <c r="H138" s="39" t="s">
        <v>503</v>
      </c>
      <c r="I138" s="58">
        <v>10710</v>
      </c>
      <c r="J138" s="37"/>
      <c r="K138" s="37"/>
      <c r="L138" s="37"/>
      <c r="M138" s="37"/>
      <c r="N138" s="37">
        <v>3200</v>
      </c>
      <c r="O138" s="37"/>
      <c r="P138" s="37"/>
      <c r="Q138" s="37"/>
      <c r="R138" s="37"/>
      <c r="S138" s="39" t="s">
        <v>503</v>
      </c>
      <c r="T138" s="39" t="s">
        <v>504</v>
      </c>
    </row>
    <row r="139" spans="1:23" ht="36" x14ac:dyDescent="0.2">
      <c r="A139" s="55">
        <v>120</v>
      </c>
      <c r="B139" s="59" t="s">
        <v>505</v>
      </c>
      <c r="D139" s="57" t="s">
        <v>108</v>
      </c>
      <c r="E139" s="57" t="s">
        <v>109</v>
      </c>
      <c r="F139" s="57"/>
      <c r="G139" s="39" t="s">
        <v>507</v>
      </c>
      <c r="H139" s="39" t="s">
        <v>506</v>
      </c>
      <c r="I139" s="58">
        <v>19160</v>
      </c>
      <c r="J139" s="37"/>
      <c r="K139" s="37"/>
      <c r="L139" s="37"/>
      <c r="M139" s="37"/>
      <c r="N139" s="37">
        <v>3500</v>
      </c>
      <c r="O139" s="37"/>
      <c r="P139" s="37"/>
      <c r="Q139" s="37"/>
      <c r="R139" s="37"/>
      <c r="S139" s="39" t="s">
        <v>506</v>
      </c>
      <c r="T139" s="39" t="s">
        <v>507</v>
      </c>
    </row>
    <row r="140" spans="1:23" ht="36" x14ac:dyDescent="0.2">
      <c r="A140" s="55">
        <v>120</v>
      </c>
      <c r="B140" s="56" t="s">
        <v>508</v>
      </c>
      <c r="D140" s="57" t="s">
        <v>108</v>
      </c>
      <c r="E140" s="57" t="s">
        <v>109</v>
      </c>
      <c r="F140" s="57"/>
      <c r="G140" s="39" t="s">
        <v>509</v>
      </c>
      <c r="H140" s="39" t="s">
        <v>506</v>
      </c>
      <c r="I140" s="58">
        <v>22090</v>
      </c>
      <c r="J140" s="37"/>
      <c r="K140" s="37"/>
      <c r="L140" s="37"/>
      <c r="M140" s="37"/>
      <c r="N140" s="37">
        <v>5000</v>
      </c>
      <c r="O140" s="37"/>
      <c r="P140" s="37"/>
      <c r="Q140" s="37"/>
      <c r="R140" s="37"/>
      <c r="S140" s="39" t="s">
        <v>506</v>
      </c>
      <c r="T140" s="39" t="s">
        <v>509</v>
      </c>
    </row>
    <row r="141" spans="1:23" ht="36" x14ac:dyDescent="0.2">
      <c r="A141" s="55">
        <v>120</v>
      </c>
      <c r="B141" s="56" t="s">
        <v>510</v>
      </c>
      <c r="D141" s="57" t="s">
        <v>108</v>
      </c>
      <c r="E141" s="57" t="s">
        <v>109</v>
      </c>
      <c r="F141" s="57"/>
      <c r="G141" s="39" t="s">
        <v>511</v>
      </c>
      <c r="H141" s="39" t="s">
        <v>506</v>
      </c>
      <c r="I141" s="58">
        <v>27300</v>
      </c>
      <c r="J141" s="37"/>
      <c r="K141" s="37"/>
      <c r="L141" s="37"/>
      <c r="M141" s="37"/>
      <c r="N141" s="37">
        <v>6000</v>
      </c>
      <c r="O141" s="37"/>
      <c r="P141" s="37"/>
      <c r="Q141" s="37"/>
      <c r="R141" s="37"/>
      <c r="S141" s="39" t="s">
        <v>506</v>
      </c>
      <c r="T141" s="39" t="s">
        <v>511</v>
      </c>
    </row>
    <row r="142" spans="1:23" ht="18" x14ac:dyDescent="0.2">
      <c r="A142" s="55">
        <v>121</v>
      </c>
      <c r="B142" s="56" t="s">
        <v>512</v>
      </c>
      <c r="D142" s="57" t="s">
        <v>108</v>
      </c>
      <c r="E142" s="57" t="s">
        <v>109</v>
      </c>
      <c r="F142" s="57"/>
      <c r="G142" s="39" t="s">
        <v>514</v>
      </c>
      <c r="H142" s="39" t="s">
        <v>513</v>
      </c>
      <c r="I142" s="58">
        <v>14220</v>
      </c>
      <c r="J142" s="37"/>
      <c r="K142" s="37"/>
      <c r="L142" s="37"/>
      <c r="M142" s="37"/>
      <c r="N142" s="37">
        <v>2667</v>
      </c>
      <c r="O142" s="37"/>
      <c r="P142" s="37"/>
      <c r="Q142" s="37"/>
      <c r="R142" s="37"/>
      <c r="S142" s="39" t="s">
        <v>513</v>
      </c>
      <c r="T142" s="39" t="s">
        <v>514</v>
      </c>
    </row>
    <row r="143" spans="1:23" ht="18" x14ac:dyDescent="0.2">
      <c r="A143" s="55">
        <v>121</v>
      </c>
      <c r="B143" s="56" t="s">
        <v>515</v>
      </c>
      <c r="D143" s="57" t="s">
        <v>108</v>
      </c>
      <c r="E143" s="57" t="s">
        <v>109</v>
      </c>
      <c r="F143" s="57"/>
      <c r="G143" s="39" t="s">
        <v>516</v>
      </c>
      <c r="H143" s="39" t="s">
        <v>513</v>
      </c>
      <c r="I143" s="58">
        <v>16610</v>
      </c>
      <c r="J143" s="37"/>
      <c r="K143" s="37"/>
      <c r="L143" s="37"/>
      <c r="M143" s="37"/>
      <c r="N143" s="37">
        <v>3200</v>
      </c>
      <c r="O143" s="37"/>
      <c r="P143" s="37"/>
      <c r="Q143" s="37"/>
      <c r="R143" s="37"/>
      <c r="S143" s="39" t="s">
        <v>513</v>
      </c>
      <c r="T143" s="39" t="s">
        <v>516</v>
      </c>
    </row>
    <row r="144" spans="1:23" ht="18" x14ac:dyDescent="0.2">
      <c r="A144" s="55">
        <v>121</v>
      </c>
      <c r="B144" s="56" t="s">
        <v>517</v>
      </c>
      <c r="D144" s="57" t="s">
        <v>108</v>
      </c>
      <c r="E144" s="57" t="s">
        <v>109</v>
      </c>
      <c r="F144" s="57"/>
      <c r="G144" s="39" t="s">
        <v>518</v>
      </c>
      <c r="H144" s="39" t="s">
        <v>513</v>
      </c>
      <c r="I144" s="58">
        <v>19390</v>
      </c>
      <c r="J144" s="37"/>
      <c r="K144" s="37"/>
      <c r="L144" s="37"/>
      <c r="M144" s="37"/>
      <c r="N144" s="37">
        <v>3840</v>
      </c>
      <c r="O144" s="37"/>
      <c r="P144" s="37"/>
      <c r="Q144" s="37"/>
      <c r="R144" s="37"/>
      <c r="S144" s="39" t="s">
        <v>513</v>
      </c>
      <c r="T144" s="39" t="s">
        <v>518</v>
      </c>
    </row>
    <row r="145" spans="1:22" ht="36" x14ac:dyDescent="0.2">
      <c r="A145" s="55">
        <v>122</v>
      </c>
      <c r="B145" s="56" t="s">
        <v>519</v>
      </c>
      <c r="C145" t="s">
        <v>520</v>
      </c>
      <c r="D145" s="57" t="s">
        <v>108</v>
      </c>
      <c r="E145" s="57" t="s">
        <v>109</v>
      </c>
      <c r="F145" s="57"/>
      <c r="G145" s="39"/>
      <c r="H145" s="39" t="s">
        <v>521</v>
      </c>
      <c r="I145" s="58">
        <v>13100</v>
      </c>
      <c r="J145" s="37"/>
      <c r="K145" s="37"/>
      <c r="L145" s="37"/>
      <c r="M145" s="37"/>
      <c r="N145" s="42">
        <v>3840</v>
      </c>
      <c r="O145" s="37"/>
      <c r="P145" s="37"/>
      <c r="Q145" s="37"/>
      <c r="R145" s="37"/>
      <c r="S145" s="39" t="s">
        <v>521</v>
      </c>
      <c r="T145" s="39"/>
    </row>
    <row r="146" spans="1:22" ht="36" x14ac:dyDescent="0.2">
      <c r="A146" s="55">
        <v>122</v>
      </c>
      <c r="B146" s="56" t="s">
        <v>522</v>
      </c>
      <c r="D146" s="57" t="s">
        <v>108</v>
      </c>
      <c r="E146" s="57" t="s">
        <v>109</v>
      </c>
      <c r="F146" s="57"/>
      <c r="G146" s="39" t="s">
        <v>523</v>
      </c>
      <c r="H146" s="39" t="s">
        <v>521</v>
      </c>
      <c r="I146" s="58">
        <v>15460</v>
      </c>
      <c r="J146" s="37"/>
      <c r="K146" s="37"/>
      <c r="L146" s="37"/>
      <c r="M146" s="37"/>
      <c r="N146" s="37">
        <v>3840</v>
      </c>
      <c r="O146" s="37"/>
      <c r="P146" s="37"/>
      <c r="Q146" s="37"/>
      <c r="R146" s="37"/>
      <c r="S146" s="39" t="s">
        <v>521</v>
      </c>
      <c r="T146" s="39" t="s">
        <v>523</v>
      </c>
    </row>
    <row r="147" spans="1:22" ht="36" x14ac:dyDescent="0.2">
      <c r="A147" s="55">
        <v>122</v>
      </c>
      <c r="B147" s="56" t="s">
        <v>524</v>
      </c>
      <c r="D147" s="57" t="s">
        <v>108</v>
      </c>
      <c r="E147" s="57" t="s">
        <v>109</v>
      </c>
      <c r="F147" s="57"/>
      <c r="G147" s="39" t="s">
        <v>525</v>
      </c>
      <c r="H147" s="39" t="s">
        <v>521</v>
      </c>
      <c r="I147" s="58">
        <v>20130</v>
      </c>
      <c r="J147" s="37"/>
      <c r="K147" s="37"/>
      <c r="L147" s="37"/>
      <c r="M147" s="37"/>
      <c r="N147" s="37">
        <v>4608</v>
      </c>
      <c r="O147" s="37"/>
      <c r="P147" s="37"/>
      <c r="Q147" s="37"/>
      <c r="R147" s="37"/>
      <c r="S147" s="39" t="s">
        <v>521</v>
      </c>
      <c r="T147" s="39" t="s">
        <v>525</v>
      </c>
    </row>
    <row r="148" spans="1:22" ht="72" x14ac:dyDescent="0.2">
      <c r="A148" s="55">
        <v>123</v>
      </c>
      <c r="B148" s="56" t="s">
        <v>526</v>
      </c>
      <c r="D148" s="57" t="s">
        <v>108</v>
      </c>
      <c r="E148" s="57" t="s">
        <v>109</v>
      </c>
      <c r="F148" s="57"/>
      <c r="G148" s="39" t="s">
        <v>528</v>
      </c>
      <c r="H148" s="39" t="s">
        <v>527</v>
      </c>
      <c r="I148" s="58">
        <v>19640</v>
      </c>
      <c r="J148" s="37"/>
      <c r="K148" s="37"/>
      <c r="L148" s="37"/>
      <c r="M148" s="37"/>
      <c r="N148" s="37"/>
      <c r="O148" s="37"/>
      <c r="P148" s="37"/>
      <c r="Q148" s="37"/>
      <c r="R148" s="37"/>
      <c r="S148" s="39" t="s">
        <v>527</v>
      </c>
      <c r="T148" s="39" t="s">
        <v>528</v>
      </c>
    </row>
    <row r="149" spans="1:22" ht="72" x14ac:dyDescent="0.2">
      <c r="A149" s="55">
        <v>123</v>
      </c>
      <c r="B149" s="56" t="s">
        <v>529</v>
      </c>
      <c r="D149" s="57" t="s">
        <v>108</v>
      </c>
      <c r="E149" s="57" t="s">
        <v>109</v>
      </c>
      <c r="F149" s="57"/>
      <c r="G149" s="39" t="s">
        <v>530</v>
      </c>
      <c r="H149" s="39" t="s">
        <v>527</v>
      </c>
      <c r="I149" s="58">
        <v>24580</v>
      </c>
      <c r="J149" s="37"/>
      <c r="K149" s="37"/>
      <c r="L149" s="37"/>
      <c r="M149" s="37"/>
      <c r="N149" s="37"/>
      <c r="O149" s="37"/>
      <c r="P149" s="37"/>
      <c r="Q149" s="37"/>
      <c r="R149" s="37"/>
      <c r="S149" s="39" t="s">
        <v>527</v>
      </c>
      <c r="T149" s="39" t="s">
        <v>530</v>
      </c>
    </row>
    <row r="150" spans="1:22" ht="36" x14ac:dyDescent="0.2">
      <c r="A150" s="55">
        <v>124</v>
      </c>
      <c r="B150" s="56" t="s">
        <v>531</v>
      </c>
      <c r="D150" s="57" t="s">
        <v>108</v>
      </c>
      <c r="E150" s="57" t="s">
        <v>109</v>
      </c>
      <c r="F150" s="57"/>
      <c r="G150" s="39" t="s">
        <v>533</v>
      </c>
      <c r="H150" s="39" t="s">
        <v>532</v>
      </c>
      <c r="I150" s="58">
        <v>19010</v>
      </c>
      <c r="J150" s="37"/>
      <c r="K150" s="37"/>
      <c r="L150" s="37"/>
      <c r="M150" s="37"/>
      <c r="N150" s="37"/>
      <c r="O150" s="37"/>
      <c r="P150" s="37"/>
      <c r="Q150" s="37"/>
      <c r="R150" s="37"/>
      <c r="S150" s="39" t="s">
        <v>532</v>
      </c>
      <c r="T150" s="39" t="s">
        <v>533</v>
      </c>
    </row>
    <row r="151" spans="1:22" ht="18" x14ac:dyDescent="0.2">
      <c r="A151" s="55">
        <v>125</v>
      </c>
      <c r="B151" s="56" t="s">
        <v>534</v>
      </c>
      <c r="C151" t="s">
        <v>520</v>
      </c>
      <c r="D151" s="57" t="s">
        <v>108</v>
      </c>
      <c r="E151" s="57" t="s">
        <v>109</v>
      </c>
      <c r="F151" s="57"/>
      <c r="G151" s="39" t="e">
        <v>#N/A</v>
      </c>
      <c r="H151" s="39" t="e">
        <v>#N/A</v>
      </c>
      <c r="I151" s="58">
        <v>23870</v>
      </c>
      <c r="J151" s="37"/>
      <c r="K151" s="37"/>
      <c r="L151" s="37"/>
      <c r="M151" s="37"/>
      <c r="N151" s="37"/>
      <c r="O151" s="37"/>
      <c r="P151" s="37"/>
      <c r="Q151" s="37"/>
      <c r="R151" s="37"/>
      <c r="S151" s="39" t="e">
        <v>#N/A</v>
      </c>
      <c r="T151" s="39" t="e">
        <v>#N/A</v>
      </c>
      <c r="U151" t="s">
        <v>535</v>
      </c>
    </row>
    <row r="152" spans="1:22" ht="18" x14ac:dyDescent="0.2">
      <c r="A152" s="55">
        <v>125</v>
      </c>
      <c r="B152" s="56" t="s">
        <v>536</v>
      </c>
      <c r="C152" t="s">
        <v>520</v>
      </c>
      <c r="D152" s="57" t="s">
        <v>108</v>
      </c>
      <c r="E152" s="57" t="s">
        <v>109</v>
      </c>
      <c r="F152" s="57"/>
      <c r="G152" s="39" t="e">
        <v>#N/A</v>
      </c>
      <c r="H152" s="39" t="e">
        <v>#N/A</v>
      </c>
      <c r="I152" s="58">
        <v>29342</v>
      </c>
      <c r="J152" s="37"/>
      <c r="K152" s="37"/>
      <c r="L152" s="37"/>
      <c r="M152" s="37"/>
      <c r="N152" s="37"/>
      <c r="O152" s="37"/>
      <c r="P152" s="37"/>
      <c r="Q152" s="37"/>
      <c r="R152" s="37"/>
      <c r="S152" s="39" t="e">
        <v>#N/A</v>
      </c>
      <c r="T152" s="39" t="e">
        <v>#N/A</v>
      </c>
    </row>
    <row r="153" spans="1:22" ht="18" x14ac:dyDescent="0.2">
      <c r="A153" s="60">
        <v>126</v>
      </c>
      <c r="B153" s="61" t="s">
        <v>537</v>
      </c>
      <c r="C153" t="s">
        <v>538</v>
      </c>
      <c r="D153" s="62" t="s">
        <v>108</v>
      </c>
      <c r="E153" s="62" t="s">
        <v>109</v>
      </c>
      <c r="F153" s="63">
        <v>14460</v>
      </c>
      <c r="G153" s="65" t="s">
        <v>540</v>
      </c>
      <c r="H153" s="65" t="s">
        <v>539</v>
      </c>
      <c r="I153" s="63">
        <v>14460</v>
      </c>
      <c r="J153" s="42"/>
      <c r="K153" s="42"/>
      <c r="L153" s="42"/>
      <c r="M153" s="42"/>
      <c r="N153" s="64">
        <v>3200</v>
      </c>
      <c r="O153" s="42">
        <v>0</v>
      </c>
      <c r="P153" s="42">
        <v>0</v>
      </c>
      <c r="Q153" s="42">
        <v>0</v>
      </c>
      <c r="R153" s="42">
        <v>0</v>
      </c>
      <c r="S153" s="65" t="s">
        <v>539</v>
      </c>
      <c r="T153" s="65" t="s">
        <v>540</v>
      </c>
      <c r="U153" t="s">
        <v>407</v>
      </c>
      <c r="V153" s="50" t="s">
        <v>541</v>
      </c>
    </row>
    <row r="154" spans="1:22" ht="36" x14ac:dyDescent="0.2">
      <c r="A154" s="60">
        <v>127</v>
      </c>
      <c r="B154" s="61" t="s">
        <v>542</v>
      </c>
      <c r="C154" t="s">
        <v>538</v>
      </c>
      <c r="D154" s="62" t="s">
        <v>108</v>
      </c>
      <c r="E154" s="62" t="s">
        <v>109</v>
      </c>
      <c r="F154" s="63">
        <v>23210</v>
      </c>
      <c r="G154" s="39" t="e">
        <v>#VALUE!</v>
      </c>
      <c r="H154" s="39" t="e">
        <v>#VALUE!</v>
      </c>
      <c r="I154" s="63">
        <v>23210</v>
      </c>
      <c r="J154" s="42"/>
      <c r="K154" s="42"/>
      <c r="L154" s="42"/>
      <c r="M154" s="42"/>
      <c r="N154" s="42">
        <v>4399.9999999999991</v>
      </c>
      <c r="O154" s="42"/>
      <c r="P154" s="42"/>
      <c r="Q154" s="42"/>
      <c r="R154" s="42"/>
      <c r="S154" s="39" t="e">
        <v>#VALUE!</v>
      </c>
      <c r="T154" s="39" t="e">
        <v>#VALUE!</v>
      </c>
      <c r="U154" t="s">
        <v>543</v>
      </c>
    </row>
    <row r="155" spans="1:22" ht="54" x14ac:dyDescent="0.2">
      <c r="A155" s="60">
        <v>128</v>
      </c>
      <c r="B155" s="66" t="s">
        <v>544</v>
      </c>
      <c r="C155" t="s">
        <v>538</v>
      </c>
      <c r="D155" s="62" t="s">
        <v>108</v>
      </c>
      <c r="E155" s="62" t="s">
        <v>109</v>
      </c>
      <c r="F155" s="63">
        <v>20000</v>
      </c>
      <c r="G155" s="39"/>
      <c r="H155" s="39" t="s">
        <v>434</v>
      </c>
      <c r="I155" s="63">
        <v>20000</v>
      </c>
      <c r="J155" s="42"/>
      <c r="K155" s="42"/>
      <c r="L155" s="42"/>
      <c r="M155" s="42"/>
      <c r="N155" s="42">
        <v>5720</v>
      </c>
      <c r="O155" s="42"/>
      <c r="P155" s="42"/>
      <c r="Q155" s="42"/>
      <c r="R155" s="42"/>
      <c r="S155" s="39" t="s">
        <v>434</v>
      </c>
      <c r="T155" s="39"/>
      <c r="U155" t="s">
        <v>545</v>
      </c>
    </row>
    <row r="156" spans="1:22" ht="18" x14ac:dyDescent="0.2">
      <c r="A156" s="60">
        <v>129</v>
      </c>
      <c r="B156" s="61" t="s">
        <v>546</v>
      </c>
      <c r="C156" t="s">
        <v>538</v>
      </c>
      <c r="D156" s="62" t="s">
        <v>108</v>
      </c>
      <c r="E156" s="62" t="s">
        <v>109</v>
      </c>
      <c r="F156" s="63">
        <v>20000</v>
      </c>
      <c r="G156" s="39" t="e">
        <v>#N/A</v>
      </c>
      <c r="H156" s="39" t="e">
        <v>#N/A</v>
      </c>
      <c r="I156" s="63">
        <v>20000</v>
      </c>
      <c r="J156" s="42"/>
      <c r="K156" s="42"/>
      <c r="L156" s="42"/>
      <c r="M156" s="42"/>
      <c r="N156" s="42"/>
      <c r="O156" s="42"/>
      <c r="P156" s="42"/>
      <c r="Q156" s="42"/>
      <c r="R156" s="42"/>
      <c r="S156" s="39" t="e">
        <v>#N/A</v>
      </c>
      <c r="T156" s="39" t="e">
        <v>#N/A</v>
      </c>
      <c r="U156" t="s">
        <v>547</v>
      </c>
    </row>
    <row r="157" spans="1:22" ht="18" x14ac:dyDescent="0.2">
      <c r="A157" s="60">
        <v>129</v>
      </c>
      <c r="B157" s="61" t="s">
        <v>548</v>
      </c>
      <c r="C157" t="s">
        <v>538</v>
      </c>
      <c r="D157" s="62" t="s">
        <v>108</v>
      </c>
      <c r="E157" s="62" t="s">
        <v>109</v>
      </c>
      <c r="F157" s="63">
        <v>17000</v>
      </c>
      <c r="G157" s="39" t="s">
        <v>820</v>
      </c>
      <c r="H157" s="39" t="s">
        <v>819</v>
      </c>
      <c r="I157" s="63">
        <v>17000</v>
      </c>
      <c r="J157" s="42"/>
      <c r="K157" s="42"/>
      <c r="L157" s="42"/>
      <c r="M157" s="42"/>
      <c r="N157" s="42"/>
      <c r="O157" s="42"/>
      <c r="P157" s="42"/>
      <c r="Q157" s="42"/>
      <c r="R157" s="42"/>
      <c r="S157" s="39" t="e">
        <v>#N/A</v>
      </c>
      <c r="T157" s="39" t="e">
        <v>#N/A</v>
      </c>
      <c r="U157" t="s">
        <v>547</v>
      </c>
    </row>
    <row r="158" spans="1:22" ht="18" x14ac:dyDescent="0.2">
      <c r="A158" s="60">
        <v>130</v>
      </c>
      <c r="B158" s="61" t="s">
        <v>549</v>
      </c>
      <c r="C158" t="s">
        <v>538</v>
      </c>
      <c r="D158" s="62" t="s">
        <v>108</v>
      </c>
      <c r="E158" s="62" t="s">
        <v>109</v>
      </c>
      <c r="F158" s="63">
        <v>15300</v>
      </c>
      <c r="G158" s="65" t="s">
        <v>551</v>
      </c>
      <c r="H158" s="65" t="s">
        <v>550</v>
      </c>
      <c r="I158" s="63">
        <v>15300</v>
      </c>
      <c r="J158" s="42"/>
      <c r="K158" s="42"/>
      <c r="L158" s="42"/>
      <c r="M158" s="42"/>
      <c r="N158" s="42"/>
      <c r="O158" s="42"/>
      <c r="P158" s="42"/>
      <c r="Q158" s="42"/>
      <c r="R158" s="42"/>
      <c r="S158" s="65" t="s">
        <v>550</v>
      </c>
      <c r="T158" s="65" t="s">
        <v>551</v>
      </c>
      <c r="U158" s="50" t="s">
        <v>552</v>
      </c>
    </row>
    <row r="159" spans="1:22" ht="18" x14ac:dyDescent="0.2">
      <c r="A159" s="60">
        <v>131</v>
      </c>
      <c r="B159" s="61" t="s">
        <v>553</v>
      </c>
      <c r="C159" t="s">
        <v>538</v>
      </c>
      <c r="D159" s="62" t="s">
        <v>108</v>
      </c>
      <c r="E159" s="62" t="s">
        <v>109</v>
      </c>
      <c r="F159" s="63">
        <v>20000</v>
      </c>
      <c r="G159" s="65" t="s">
        <v>555</v>
      </c>
      <c r="H159" s="65" t="s">
        <v>554</v>
      </c>
      <c r="I159" s="63">
        <v>20000</v>
      </c>
      <c r="J159" s="42"/>
      <c r="K159" s="42"/>
      <c r="L159" s="42"/>
      <c r="M159" s="42"/>
      <c r="N159" s="42"/>
      <c r="O159" s="42"/>
      <c r="P159" s="42"/>
      <c r="Q159" s="42"/>
      <c r="R159" s="42"/>
      <c r="S159" s="65" t="s">
        <v>554</v>
      </c>
      <c r="T159" s="65" t="s">
        <v>555</v>
      </c>
      <c r="U159" s="50" t="s">
        <v>556</v>
      </c>
    </row>
  </sheetData>
  <mergeCells count="11">
    <mergeCell ref="N5:R5"/>
    <mergeCell ref="S5:S6"/>
    <mergeCell ref="T5:T6"/>
    <mergeCell ref="K2:M2"/>
    <mergeCell ref="A5:A6"/>
    <mergeCell ref="B5:B6"/>
    <mergeCell ref="D5:D6"/>
    <mergeCell ref="E5:E6"/>
    <mergeCell ref="H5:H6"/>
    <mergeCell ref="G5:G6"/>
    <mergeCell ref="I5:M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B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t="e">
        <f>VLOOKUP(R8,' Data_Đường'!$H$7:$M$159,RIGHT(S8)+1,0)</f>
        <v>#VALUE!</v>
      </c>
      <c r="B1">
        <v>7</v>
      </c>
    </row>
    <row r="2" spans="1:2" x14ac:dyDescent="0.2">
      <c r="A2" t="e">
        <f>VLOOKUP(R5,' Data_Đường'!$H$7:$R$159,RIGHT(Sheet1!S5)+6,0)</f>
        <v>#N/A</v>
      </c>
      <c r="B2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HH</vt:lpstr>
      <vt:lpstr>HQ</vt:lpstr>
      <vt:lpstr>Sheet1</vt:lpstr>
      <vt:lpstr>KM</vt:lpstr>
      <vt:lpstr>Thêm dòng</vt:lpstr>
      <vt:lpstr>Sheet1 (2)</vt:lpstr>
      <vt:lpstr> Data_Đường</vt:lpstr>
      <vt:lpstr>Lấy tên đường</vt:lpstr>
      <vt:lpstr>Công thức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2024-04-03T02:49:57Z</dcterms:modified>
</cp:coreProperties>
</file>