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4370" windowHeight="5910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S26" i="1"/>
  <c r="S24" i="1"/>
  <c r="T24" i="1"/>
  <c r="S28" i="1"/>
  <c r="T28" i="1"/>
  <c r="S13" i="1"/>
  <c r="T13" i="1"/>
  <c r="S21" i="1"/>
  <c r="T21" i="1"/>
  <c r="K6" i="2" l="1"/>
  <c r="M6" i="2"/>
  <c r="M4" i="2"/>
  <c r="K4" i="2"/>
  <c r="L4" i="2" s="1"/>
  <c r="K3" i="2"/>
  <c r="L3" i="2" s="1"/>
  <c r="M3" i="2"/>
  <c r="L6" i="2" l="1"/>
  <c r="K2" i="2"/>
  <c r="L2" i="2" s="1"/>
  <c r="M2" i="2"/>
  <c r="K9" i="2"/>
  <c r="L9" i="2" s="1"/>
  <c r="M9" i="2"/>
  <c r="K8" i="2"/>
  <c r="L8" i="2" s="1"/>
  <c r="M8" i="2"/>
  <c r="K7" i="2"/>
  <c r="L7" i="2" s="1"/>
  <c r="M7" i="2"/>
  <c r="K10" i="2"/>
  <c r="L10" i="2" s="1"/>
  <c r="M10" i="2"/>
  <c r="S11" i="1"/>
  <c r="S12" i="1"/>
  <c r="S14" i="1"/>
  <c r="S15" i="1"/>
  <c r="S16" i="1"/>
  <c r="S17" i="1"/>
  <c r="S18" i="1"/>
  <c r="S19" i="1"/>
  <c r="S20" i="1"/>
  <c r="S22" i="1"/>
  <c r="S23" i="1"/>
  <c r="S25" i="1"/>
  <c r="S27" i="1"/>
  <c r="T11" i="1"/>
  <c r="T12" i="1"/>
  <c r="T14" i="1"/>
  <c r="T15" i="1"/>
  <c r="T16" i="1"/>
  <c r="T17" i="1"/>
  <c r="T18" i="1"/>
  <c r="T19" i="1"/>
  <c r="T20" i="1"/>
  <c r="T22" i="1"/>
  <c r="T23" i="1"/>
  <c r="T25" i="1"/>
  <c r="T27" i="1"/>
  <c r="S2" i="1" l="1"/>
  <c r="S3" i="1"/>
  <c r="S4" i="1"/>
  <c r="S5" i="1"/>
  <c r="S6" i="1"/>
  <c r="S7" i="1"/>
  <c r="S8" i="1"/>
  <c r="S9" i="1"/>
  <c r="S10" i="1"/>
  <c r="T10" i="1"/>
  <c r="T9" i="1"/>
  <c r="T8" i="1"/>
  <c r="T7" i="1"/>
  <c r="T6" i="1"/>
  <c r="T5" i="1"/>
  <c r="T4" i="1"/>
  <c r="T3" i="1"/>
  <c r="T2" i="1"/>
  <c r="M11" i="2"/>
  <c r="M12" i="2"/>
  <c r="M13" i="2"/>
  <c r="M14" i="2"/>
  <c r="M18" i="2"/>
  <c r="M15" i="2"/>
  <c r="M16" i="2"/>
  <c r="M17" i="2"/>
  <c r="M23" i="2"/>
  <c r="M24" i="2"/>
  <c r="M25" i="2"/>
  <c r="M19" i="2"/>
  <c r="M20" i="2"/>
  <c r="M26" i="2"/>
  <c r="M30" i="2"/>
  <c r="M31" i="2"/>
  <c r="M27" i="2"/>
  <c r="M28" i="2"/>
  <c r="M32" i="2"/>
  <c r="M33" i="2"/>
  <c r="M34" i="2"/>
  <c r="M35" i="2"/>
  <c r="M36" i="2"/>
  <c r="M29" i="2"/>
  <c r="M37" i="2"/>
  <c r="M38" i="2"/>
  <c r="M39" i="2"/>
  <c r="M40" i="2"/>
  <c r="M41" i="2"/>
  <c r="M42" i="2"/>
  <c r="M21" i="2"/>
  <c r="M22" i="2"/>
  <c r="M43" i="2"/>
  <c r="M44" i="2"/>
  <c r="M45" i="2"/>
  <c r="M46" i="2"/>
  <c r="M50" i="2"/>
  <c r="M47" i="2"/>
  <c r="M48" i="2"/>
  <c r="M49" i="2"/>
  <c r="M51" i="2"/>
  <c r="M52" i="2"/>
  <c r="M53" i="2"/>
  <c r="M54" i="2"/>
  <c r="M55" i="2"/>
  <c r="M56" i="2"/>
  <c r="M57" i="2"/>
  <c r="M58" i="2"/>
  <c r="M62" i="2"/>
  <c r="M65" i="2"/>
  <c r="M63" i="2"/>
  <c r="M64" i="2"/>
  <c r="M59" i="2"/>
  <c r="M60" i="2"/>
  <c r="M61" i="2"/>
  <c r="M66" i="2"/>
  <c r="M67" i="2"/>
  <c r="M68" i="2"/>
  <c r="M69" i="2"/>
  <c r="M5" i="2"/>
  <c r="K65" i="2"/>
  <c r="L65" i="2" s="1"/>
  <c r="K5" i="2"/>
  <c r="L5" i="2" s="1"/>
  <c r="K11" i="2"/>
  <c r="L11" i="2" s="1"/>
  <c r="K12" i="2"/>
  <c r="L12" i="2" s="1"/>
  <c r="K13" i="2"/>
  <c r="L13" i="2" s="1"/>
  <c r="K14" i="2"/>
  <c r="L14" i="2" s="1"/>
  <c r="K18" i="2"/>
  <c r="L18" i="2" s="1"/>
  <c r="K15" i="2"/>
  <c r="L15" i="2" s="1"/>
  <c r="K16" i="2"/>
  <c r="L16" i="2" s="1"/>
  <c r="K17" i="2"/>
  <c r="L17" i="2" s="1"/>
  <c r="K23" i="2"/>
  <c r="L23" i="2" s="1"/>
  <c r="K24" i="2"/>
  <c r="L24" i="2" s="1"/>
  <c r="K25" i="2"/>
  <c r="L25" i="2" s="1"/>
  <c r="K19" i="2"/>
  <c r="L19" i="2" s="1"/>
  <c r="K20" i="2"/>
  <c r="L20" i="2" s="1"/>
  <c r="K26" i="2"/>
  <c r="L26" i="2" s="1"/>
  <c r="K30" i="2"/>
  <c r="L30" i="2" s="1"/>
  <c r="K31" i="2"/>
  <c r="L31" i="2" s="1"/>
  <c r="K27" i="2"/>
  <c r="L27" i="2" s="1"/>
  <c r="K28" i="2"/>
  <c r="L28" i="2" s="1"/>
  <c r="K32" i="2"/>
  <c r="L32" i="2" s="1"/>
  <c r="K33" i="2"/>
  <c r="L33" i="2" s="1"/>
  <c r="K34" i="2"/>
  <c r="L34" i="2" s="1"/>
  <c r="K35" i="2"/>
  <c r="L35" i="2" s="1"/>
  <c r="K36" i="2"/>
  <c r="L36" i="2" s="1"/>
  <c r="K29" i="2"/>
  <c r="L29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21" i="2"/>
  <c r="L21" i="2" s="1"/>
  <c r="K22" i="2"/>
  <c r="L22" i="2" s="1"/>
  <c r="K43" i="2"/>
  <c r="L43" i="2" s="1"/>
  <c r="K44" i="2"/>
  <c r="L44" i="2" s="1"/>
  <c r="K45" i="2"/>
  <c r="L45" i="2" s="1"/>
  <c r="K46" i="2"/>
  <c r="L46" i="2" s="1"/>
  <c r="K50" i="2"/>
  <c r="L50" i="2" s="1"/>
  <c r="K47" i="2"/>
  <c r="L47" i="2" s="1"/>
  <c r="K48" i="2"/>
  <c r="L48" i="2" s="1"/>
  <c r="K49" i="2"/>
  <c r="L49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62" i="2"/>
  <c r="L62" i="2" s="1"/>
  <c r="K63" i="2"/>
  <c r="L63" i="2" s="1"/>
  <c r="K64" i="2"/>
  <c r="L64" i="2" s="1"/>
  <c r="K59" i="2"/>
  <c r="L59" i="2" s="1"/>
  <c r="K60" i="2"/>
  <c r="L60" i="2" s="1"/>
  <c r="K61" i="2"/>
  <c r="L61" i="2" s="1"/>
  <c r="K66" i="2"/>
  <c r="L66" i="2" s="1"/>
  <c r="K67" i="2"/>
  <c r="L67" i="2" s="1"/>
  <c r="K68" i="2"/>
  <c r="L68" i="2" s="1"/>
  <c r="K69" i="2"/>
  <c r="L69" i="2" s="1"/>
</calcChain>
</file>

<file path=xl/sharedStrings.xml><?xml version="1.0" encoding="utf-8"?>
<sst xmlns="http://schemas.openxmlformats.org/spreadsheetml/2006/main" count="1161" uniqueCount="260">
  <si>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</si>
  <si>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</si>
  <si>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</si>
  <si>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</si>
  <si>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</si>
  <si>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</si>
  <si>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</si>
  <si>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</si>
  <si>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</si>
  <si>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</si>
  <si>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</si>
  <si>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</si>
  <si>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</si>
  <si>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</si>
  <si>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</si>
  <si>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</si>
  <si>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</si>
  <si>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</si>
  <si>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</si>
  <si>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</si>
  <si>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</si>
  <si>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</si>
  <si>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</si>
  <si>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</si>
  <si>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</si>
  <si>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</si>
  <si>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</si>
  <si>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</si>
  <si>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</si>
  <si>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</si>
  <si>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</si>
  <si>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</si>
  <si>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</si>
  <si>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</si>
  <si>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</si>
  <si>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</si>
  <si>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</si>
  <si>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</si>
  <si>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</si>
  <si>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</si>
  <si>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</si>
  <si>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</si>
  <si>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</si>
  <si>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</si>
  <si>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</si>
  <si>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</si>
  <si>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</si>
  <si>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</si>
  <si>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</si>
  <si>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</si>
  <si>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</si>
  <si>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</si>
  <si>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</si>
  <si>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</si>
  <si>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</si>
  <si>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</si>
  <si>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</si>
  <si>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</si>
  <si>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</si>
  <si>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</si>
  <si>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</si>
  <si>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</si>
  <si>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</si>
  <si>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</si>
  <si>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</si>
  <si>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</si>
  <si>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</si>
  <si>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</si>
  <si>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</si>
  <si>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</si>
  <si>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</si>
  <si>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</si>
  <si>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</si>
  <si>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</si>
  <si>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</si>
  <si>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</si>
  <si>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</si>
  <si>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</si>
  <si>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</si>
  <si>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</si>
  <si>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</si>
  <si>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</si>
  <si>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</si>
  <si>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</si>
  <si>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</si>
  <si>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</si>
  <si>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</si>
  <si>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</si>
  <si>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</si>
  <si>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</si>
  <si>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</si>
  <si>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</si>
  <si>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</si>
  <si>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</si>
  <si>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</si>
  <si>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</si>
  <si>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</si>
  <si>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</si>
  <si>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</si>
  <si>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</si>
  <si>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</si>
  <si>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</si>
  <si>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</si>
  <si>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</si>
  <si>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</si>
  <si>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</si>
  <si>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</si>
  <si>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</si>
  <si>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</si>
  <si>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</si>
  <si>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</si>
  <si>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</si>
  <si>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</si>
  <si>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</si>
  <si>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</si>
  <si>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</si>
  <si>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</si>
  <si>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</si>
  <si>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</si>
  <si>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</si>
  <si>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</si>
  <si>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</si>
  <si>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</si>
  <si>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</si>
  <si>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</si>
  <si>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</si>
  <si>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</si>
  <si>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</si>
  <si>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</si>
  <si>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</si>
  <si>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</si>
  <si>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</si>
  <si>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</si>
  <si>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</si>
  <si>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</si>
  <si>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</si>
  <si>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</si>
  <si>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</si>
  <si>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</si>
  <si>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</si>
  <si>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</si>
  <si>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</si>
  <si>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</si>
  <si>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</si>
  <si>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</si>
  <si>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</si>
  <si>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</si>
  <si>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</si>
  <si>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item_due_date</t>
  </si>
  <si>
    <t>item_record_id</t>
  </si>
  <si>
    <t>item_location</t>
  </si>
  <si>
    <t>item_call_number</t>
  </si>
  <si>
    <t>item_status</t>
  </si>
  <si>
    <t>item_type</t>
  </si>
  <si>
    <t>holdings_record_id</t>
  </si>
  <si>
    <t>holdings_call_number</t>
  </si>
  <si>
    <t>Unique identifier for an item record in host institution's ILS. Could be record number or barcode.</t>
  </si>
  <si>
    <t>Item ID</t>
  </si>
  <si>
    <t>i</t>
  </si>
  <si>
    <t>i1=9 AND i2=1</t>
  </si>
  <si>
    <t>brief record, full record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</si>
  <si>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</si>
  <si>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</si>
  <si>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</si>
  <si>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</si>
  <si>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</si>
  <si>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</si>
  <si>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Shelving location code for item</t>
  </si>
  <si>
    <t>Inform user what section/area of stacks to go to in order to find the item</t>
  </si>
  <si>
    <t>Location_property</t>
  </si>
  <si>
    <t>CODE, not display value</t>
  </si>
  <si>
    <t>Map to readable label for display</t>
  </si>
  <si>
    <t>l</t>
  </si>
  <si>
    <t>o</t>
  </si>
  <si>
    <t>Provide specific information at the copy or volume level. Assist in select and obtain user tasks</t>
  </si>
  <si>
    <t>ItemNotes</t>
  </si>
  <si>
    <t>Used to sort by popularity</t>
  </si>
  <si>
    <t>Circulation Level</t>
  </si>
  <si>
    <t>circulation_count</t>
  </si>
  <si>
    <t>Total of circulation counts for all items attached to bibliographic record</t>
  </si>
  <si>
    <t>SUM of circulation count for items attached to bib</t>
  </si>
  <si>
    <t xml:space="preserve">Do we plan on keeping Sort by Popularity function? It doesn't work well at all. </t>
  </si>
  <si>
    <t>SUM of this value across all attached item records</t>
  </si>
  <si>
    <t>calculated</t>
  </si>
  <si>
    <t>DUKE</t>
  </si>
  <si>
    <t>b</t>
  </si>
  <si>
    <t>NCSU</t>
  </si>
  <si>
    <t>NCCU</t>
  </si>
  <si>
    <t>date_catalogedNCCU...</t>
  </si>
  <si>
    <t>Need to find out where this is in their data.</t>
  </si>
  <si>
    <t>required</t>
  </si>
  <si>
    <t>Limit/narrow results by language. Many resources are in more than one language. Users studying languages should be able to find materials that are in "English and French" ;;; Display language names in record</t>
  </si>
  <si>
    <t>Of possible use for requesting or other features</t>
  </si>
  <si>
    <t>(none)</t>
  </si>
  <si>
    <t>Status: Due #{date}</t>
  </si>
  <si>
    <t>item_note</t>
  </si>
  <si>
    <t>call number</t>
  </si>
  <si>
    <t>Full call number from item record (classification number + shelving cutter + shelf marks + volume/copy designators)</t>
  </si>
  <si>
    <t>Library building/branch/larger location in which the shelving location is found</t>
  </si>
  <si>
    <t>Inform user what library building or main section/area to go to in order to find the item</t>
  </si>
  <si>
    <t>Libraries</t>
  </si>
  <si>
    <t>Subjects;;;Subject Headings</t>
  </si>
  <si>
    <t>Display in record (in order); adaptive hyperlinking for browsing/exploring; feed into autosuggest and/or "related titles" features</t>
  </si>
  <si>
    <t>subject heading</t>
  </si>
  <si>
    <t>Scheme (LCC, DDC, NLM, SUDOC, etc) from which item_call_number was assigned</t>
  </si>
  <si>
    <t>Obtain resource</t>
  </si>
  <si>
    <t>Support/control features behind the scenes -- gives info on further processing of this info into other fields</t>
  </si>
  <si>
    <t>Call Number</t>
  </si>
  <si>
    <t>item_classification_scheme</t>
  </si>
  <si>
    <t>999Class (prepipeline field)</t>
  </si>
  <si>
    <t>An item may have more than one item note. They should be displayed in order.</t>
  </si>
  <si>
    <t>Empty if not checked out</t>
  </si>
  <si>
    <t>documentation</t>
  </si>
  <si>
    <t>Map language codes to preferred language terms for display (if not storage/indexing) -- http://id.loc.gov/vocabulary/languages.html or http://www.loc.gov/standards/codelists/languages.xml ;;; Retain order because 008 language code is the "main" or first language in the item; in 041, codes are assigned in order of importance/amount of content</t>
  </si>
  <si>
    <t>https://github.com/trln/data-documentation/blob/master/argot/processing_rules_and_procedures.md#all-fields-that-become-facet-values</t>
  </si>
  <si>
    <t>parent</t>
  </si>
  <si>
    <t>items</t>
  </si>
  <si>
    <t>item_requestable</t>
  </si>
  <si>
    <t>Status of individual item</t>
  </si>
  <si>
    <t>Shows user whether item is available, library use only, checked out (and when due), missing, etc. Feeds into bib availability value</t>
  </si>
  <si>
    <t>Statuses</t>
  </si>
  <si>
    <t xml:space="preserve">Develop/agree upon a standard set of statuses, and how they map to bib_availability value? </t>
  </si>
  <si>
    <t>Type/format for individual item</t>
  </si>
  <si>
    <t>Do we need this in Argot/Argon? Will any features use it? Not sure if any do in Endeca.</t>
  </si>
  <si>
    <t>ItemTypes</t>
  </si>
  <si>
    <t>Placeholder for possibility of representing this in data/index instead of on-the-fly</t>
  </si>
  <si>
    <t>holdings</t>
  </si>
  <si>
    <t>holdings_note</t>
  </si>
  <si>
    <t>item_location_library</t>
  </si>
  <si>
    <t>item_location_shelf</t>
  </si>
  <si>
    <t>holdings_location_library</t>
  </si>
  <si>
    <t>holdings_location_shelf</t>
  </si>
  <si>
    <t>resource_type</t>
  </si>
  <si>
    <t>search limit?</t>
  </si>
  <si>
    <t>in advanced search options?</t>
  </si>
  <si>
    <t>Broad category of resources that might be helpful for limiting searches.</t>
  </si>
  <si>
    <t>The analogous Endeca property looks like it is only used by NCSU, but it could have broader use</t>
  </si>
  <si>
    <t>DocType</t>
  </si>
  <si>
    <t>in Endeca, categories include "Gov Doc" and "Reference"</t>
  </si>
  <si>
    <t xml:space="preserve">Collaboratively maintain a vocabulary/set of types to use here, to avoid bizarre behavior after "expand to..." </t>
  </si>
  <si>
    <t>Use case for this? Does NCSU still need? Anyone else?</t>
  </si>
  <si>
    <t xml:space="preserve">For serials (and for some institutions, monographic series or sets), statement indicating what the library/location has for the title (volumes/years held, gaps, etc) </t>
  </si>
  <si>
    <t>institution- and/or format-specific decision (brief record, full record)</t>
  </si>
  <si>
    <t>Obtain resource; sort items in display into a logical order</t>
  </si>
  <si>
    <t>See what the library/location has without having to look through all the individual items/volumes</t>
  </si>
  <si>
    <t>SerialHoldingsSummary &gt; Serial Summary</t>
  </si>
  <si>
    <t>Inform user what library building or main section/area to go to in order to find the items covered by holdings statement</t>
  </si>
  <si>
    <t>SerialHoldingsSummary &gt; Library</t>
  </si>
  <si>
    <t>Shelving location code for items covered by the holdings statement</t>
  </si>
  <si>
    <t>Inform user what section/area of stacks to go to in order to find the items covered by holdings statement</t>
  </si>
  <si>
    <t>SerialHoldingsSummary &gt; Location</t>
  </si>
  <si>
    <t xml:space="preserve">Unique identifier for source data holdings record in host institution's ILS. </t>
  </si>
  <si>
    <t>Of possible use for requesting or other features;;;UNC uses this to link to "Latest Received" display from our Sierra OPAC</t>
  </si>
  <si>
    <t>Full call number from holdings record (classification number + shelving cutter + shelf marks + volume/copy designators)</t>
  </si>
  <si>
    <t>SerialHoldingsSummary &gt; Call #</t>
  </si>
  <si>
    <t>holdings_summary</t>
  </si>
  <si>
    <t>Public notes from the item record</t>
  </si>
  <si>
    <t>Public notes from the holdings record</t>
  </si>
  <si>
    <t xml:space="preserve">Provide information on the run/span of items described that cannot be recorded elsewhere in holdings record. </t>
  </si>
  <si>
    <t>SerialHoldingsSummary &gt; Item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</si>
</sst>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0" fillId="0" borderId="3" xfId="0" applyFont="1" applyFill="1" applyBorder="1"/>
    <xf numFmtId="0" fontId="0" fillId="0" borderId="4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T28" totalsRowShown="0">
  <autoFilter ref="A1:T28"/>
  <tableColumns count="20">
    <tableColumn id="2" name="field"/>
    <tableColumn id="1" name="provisional"/>
    <tableColumn id="3" name="local"/>
    <tableColumn id="18" name="parent"/>
    <tableColumn id="19" name="required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20" name="documentation"/>
    <tableColumn id="16" name="issue ct" dataDxfId="11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C11" totalsRowShown="0" headerRowDxfId="10" dataDxfId="9">
  <autoFilter ref="A1:C11"/>
  <tableColumns count="3">
    <tableColumn id="1" name="field" dataDxfId="8"/>
    <tableColumn id="3" name="desc" dataDxfId="7"/>
    <tableColumn id="4" name="doc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M69" totalsRowShown="0">
  <autoFilter ref="A1:M69"/>
  <sortState ref="A2:M69">
    <sortCondition ref="A2:A69"/>
    <sortCondition ref="C2:C69"/>
    <sortCondition ref="D2:D69"/>
    <sortCondition ref="B2:B69"/>
    <sortCondition ref="E2:E69"/>
  </sortState>
  <tableColumns count="13">
    <tableColumn id="1" name="field"/>
    <tableColumn id="2" name="source data format"/>
    <tableColumn id="11" name="provisional?"/>
    <tableColumn id="3" name="institution"/>
    <tableColumn id="4" name="element/field" dataDxfId="5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4">
      <calculatedColumnFormula>mappings[field]&amp;mappings[institution]&amp;mappings[element/field]&amp;mappings[subelement/field(s)]&amp;mappings[constraints]</calculatedColumnFormula>
    </tableColumn>
    <tableColumn id="12" name="mapping issue ct" dataDxfId="3">
      <calculatedColumnFormula>IF(ISNUMBER(MATCH(mappings[mapping_id],issuesmap[mappingID],0)),COUNTIF(issuesmap[mappingID],mappings[mapping_id]),0)</calculatedColumnFormula>
    </tableColumn>
    <tableColumn id="13" name="field issue ct" dataDxfId="2">
      <calculatedColumnFormula>IF(ISNUMBER(MATCH(mappings[field],issuesfield[field],0)),COUNTIF(issuesfield[field],mappings[field]),0)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8" totalsRowShown="0">
  <autoFilter ref="A1:D8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xSplit="1" topLeftCell="P1" activePane="topRight" state="frozen"/>
      <selection pane="topRight" activeCell="S27" sqref="S27"/>
    </sheetView>
  </sheetViews>
  <sheetFormatPr defaultRowHeight="15" x14ac:dyDescent="0.25"/>
  <cols>
    <col min="1" max="1" width="36.42578125" customWidth="1"/>
    <col min="2" max="2" width="13" customWidth="1"/>
    <col min="4" max="4" width="14.85546875" customWidth="1"/>
    <col min="5" max="5" width="11" bestFit="1" customWidth="1"/>
    <col min="7" max="8" width="14.85546875" customWidth="1"/>
    <col min="11" max="11" width="13.7109375" customWidth="1"/>
    <col min="13" max="13" width="11.7109375" customWidth="1"/>
    <col min="15" max="15" width="12" customWidth="1"/>
    <col min="16" max="16" width="11.140625" customWidth="1"/>
    <col min="17" max="17" width="24.85546875" customWidth="1"/>
    <col min="18" max="18" width="17" bestFit="1" customWidth="1"/>
    <col min="19" max="19" width="19.5703125" customWidth="1"/>
    <col min="21" max="21" width="24" customWidth="1"/>
    <col min="22" max="22" width="9.85546875" bestFit="1" customWidth="1"/>
    <col min="23" max="23" width="11.42578125" customWidth="1"/>
  </cols>
  <sheetData>
    <row r="1" spans="1:20" x14ac:dyDescent="0.25">
      <c r="A1" t="s">
        <v>68</v>
      </c>
      <c r="B1" t="s">
        <v>67</v>
      </c>
      <c r="C1" t="s">
        <v>69</v>
      </c>
      <c r="D1" t="s">
        <v>215</v>
      </c>
      <c r="E1" t="s">
        <v>190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65</v>
      </c>
      <c r="Q1" t="s">
        <v>80</v>
      </c>
      <c r="R1" t="s">
        <v>212</v>
      </c>
      <c r="S1" t="s">
        <v>147</v>
      </c>
      <c r="T1" t="s">
        <v>146</v>
      </c>
    </row>
    <row r="2" spans="1:20" x14ac:dyDescent="0.25">
      <c r="A2" t="s">
        <v>38</v>
      </c>
      <c r="B2" t="s">
        <v>2</v>
      </c>
      <c r="C2" t="s">
        <v>2</v>
      </c>
      <c r="D2" t="s">
        <v>41</v>
      </c>
      <c r="E2" t="s">
        <v>158</v>
      </c>
      <c r="F2" t="s">
        <v>3</v>
      </c>
      <c r="G2" t="s">
        <v>73</v>
      </c>
      <c r="H2" t="s">
        <v>2</v>
      </c>
      <c r="I2" t="s">
        <v>81</v>
      </c>
      <c r="J2" t="s">
        <v>82</v>
      </c>
      <c r="K2" t="s">
        <v>41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214</v>
      </c>
      <c r="S2">
        <f>IF(ISNUMBER(MATCH(fields[field],issuesfield[field],0)),COUNTIF(issuesfield[field],fields[field]),0)</f>
        <v>1</v>
      </c>
      <c r="T2">
        <f>IF(ISNUMBER(MATCH(fields[field],mappings[field],0)),COUNTIF(mappings[field],fields[field]),0)</f>
        <v>19</v>
      </c>
    </row>
    <row r="3" spans="1:20" x14ac:dyDescent="0.25">
      <c r="A3" t="s">
        <v>10</v>
      </c>
      <c r="B3" t="s">
        <v>2</v>
      </c>
      <c r="C3" t="s">
        <v>2</v>
      </c>
      <c r="D3" t="s">
        <v>41</v>
      </c>
      <c r="E3" t="s">
        <v>158</v>
      </c>
      <c r="F3" t="s">
        <v>3</v>
      </c>
      <c r="G3" t="s">
        <v>73</v>
      </c>
      <c r="H3" t="s">
        <v>2</v>
      </c>
      <c r="I3" t="s">
        <v>90</v>
      </c>
      <c r="J3" t="s">
        <v>82</v>
      </c>
      <c r="K3" t="s">
        <v>41</v>
      </c>
      <c r="L3" t="s">
        <v>91</v>
      </c>
      <c r="M3" t="s">
        <v>92</v>
      </c>
      <c r="N3" t="s">
        <v>86</v>
      </c>
      <c r="O3" t="s">
        <v>93</v>
      </c>
      <c r="P3" t="s">
        <v>94</v>
      </c>
      <c r="Q3" t="s">
        <v>214</v>
      </c>
      <c r="S3">
        <f>IF(ISNUMBER(MATCH(fields[field],issuesfield[field],0)),COUNTIF(issuesfield[field],fields[field]),0)</f>
        <v>2</v>
      </c>
      <c r="T3">
        <f>IF(ISNUMBER(MATCH(fields[field],mappings[field],0)),COUNTIF(mappings[field],fields[field]),0)</f>
        <v>24</v>
      </c>
    </row>
    <row r="4" spans="1:20" x14ac:dyDescent="0.25">
      <c r="A4" t="s">
        <v>0</v>
      </c>
      <c r="B4" t="s">
        <v>2</v>
      </c>
      <c r="C4" t="s">
        <v>2</v>
      </c>
      <c r="D4" t="s">
        <v>41</v>
      </c>
      <c r="E4" t="s">
        <v>158</v>
      </c>
      <c r="F4" t="s">
        <v>3</v>
      </c>
      <c r="G4" t="s">
        <v>73</v>
      </c>
      <c r="H4" t="s">
        <v>2</v>
      </c>
      <c r="I4" t="s">
        <v>95</v>
      </c>
      <c r="J4" t="s">
        <v>82</v>
      </c>
      <c r="K4" t="s">
        <v>41</v>
      </c>
      <c r="L4" t="s">
        <v>96</v>
      </c>
      <c r="M4" t="s">
        <v>97</v>
      </c>
      <c r="N4" t="s">
        <v>86</v>
      </c>
      <c r="O4" t="s">
        <v>98</v>
      </c>
      <c r="P4" t="s">
        <v>99</v>
      </c>
      <c r="Q4" t="s">
        <v>214</v>
      </c>
      <c r="S4">
        <f>IF(ISNUMBER(MATCH(fields[field],issuesfield[field],0)),COUNTIF(issuesfield[field],fields[field]),0)</f>
        <v>1</v>
      </c>
      <c r="T4">
        <f>IF(ISNUMBER(MATCH(fields[field],mappings[field],0)),COUNTIF(mappings[field],fields[field]),0)</f>
        <v>8</v>
      </c>
    </row>
    <row r="5" spans="1:20" x14ac:dyDescent="0.25">
      <c r="A5" t="s">
        <v>36</v>
      </c>
      <c r="B5" t="s">
        <v>2</v>
      </c>
      <c r="C5" t="s">
        <v>2</v>
      </c>
      <c r="D5" t="s">
        <v>41</v>
      </c>
      <c r="E5" t="s">
        <v>158</v>
      </c>
      <c r="F5" t="s">
        <v>3</v>
      </c>
      <c r="G5" t="s">
        <v>73</v>
      </c>
      <c r="H5" t="s">
        <v>2</v>
      </c>
      <c r="I5" t="s">
        <v>100</v>
      </c>
      <c r="J5" t="s">
        <v>82</v>
      </c>
      <c r="K5" t="s">
        <v>41</v>
      </c>
      <c r="L5" t="s">
        <v>101</v>
      </c>
      <c r="M5" t="s">
        <v>102</v>
      </c>
      <c r="N5" t="s">
        <v>86</v>
      </c>
      <c r="O5" t="s">
        <v>103</v>
      </c>
      <c r="P5" t="s">
        <v>99</v>
      </c>
      <c r="Q5" t="s">
        <v>214</v>
      </c>
      <c r="S5">
        <f>IF(ISNUMBER(MATCH(fields[field],issuesfield[field],0)),COUNTIF(issuesfield[field],fields[field]),0)</f>
        <v>1</v>
      </c>
      <c r="T5">
        <f>IF(ISNUMBER(MATCH(fields[field],mappings[field],0)),COUNTIF(mappings[field],fields[field]),0)</f>
        <v>8</v>
      </c>
    </row>
    <row r="6" spans="1:20" x14ac:dyDescent="0.25">
      <c r="A6" t="s">
        <v>52</v>
      </c>
      <c r="B6" t="s">
        <v>2</v>
      </c>
      <c r="C6" t="s">
        <v>3</v>
      </c>
      <c r="D6" t="s">
        <v>41</v>
      </c>
      <c r="E6" t="s">
        <v>158</v>
      </c>
      <c r="F6" t="s">
        <v>2</v>
      </c>
      <c r="G6" t="s">
        <v>73</v>
      </c>
      <c r="H6" t="s">
        <v>41</v>
      </c>
      <c r="I6" t="s">
        <v>104</v>
      </c>
      <c r="J6" t="s">
        <v>105</v>
      </c>
      <c r="K6" t="s">
        <v>41</v>
      </c>
      <c r="L6" t="s">
        <v>106</v>
      </c>
      <c r="M6" t="s">
        <v>107</v>
      </c>
      <c r="N6" t="s">
        <v>83</v>
      </c>
      <c r="O6" t="s">
        <v>108</v>
      </c>
      <c r="P6" t="s">
        <v>41</v>
      </c>
      <c r="Q6" t="s">
        <v>109</v>
      </c>
      <c r="S6">
        <f>IF(ISNUMBER(MATCH(fields[field],issuesfield[field],0)),COUNTIF(issuesfield[field],fields[field]),0)</f>
        <v>0</v>
      </c>
      <c r="T6">
        <f>IF(ISNUMBER(MATCH(fields[field],mappings[field],0)),COUNTIF(mappings[field],fields[field]),0)</f>
        <v>4</v>
      </c>
    </row>
    <row r="7" spans="1:20" x14ac:dyDescent="0.25">
      <c r="A7" t="s">
        <v>110</v>
      </c>
      <c r="B7" t="s">
        <v>2</v>
      </c>
      <c r="C7" t="s">
        <v>2</v>
      </c>
      <c r="D7" t="s">
        <v>41</v>
      </c>
      <c r="E7" t="s">
        <v>158</v>
      </c>
      <c r="F7" t="s">
        <v>3</v>
      </c>
      <c r="G7" t="s">
        <v>73</v>
      </c>
      <c r="H7" t="s">
        <v>3</v>
      </c>
      <c r="I7" t="s">
        <v>111</v>
      </c>
      <c r="J7" t="s">
        <v>112</v>
      </c>
      <c r="K7" t="s">
        <v>113</v>
      </c>
      <c r="L7" t="s">
        <v>114</v>
      </c>
      <c r="M7" t="s">
        <v>191</v>
      </c>
      <c r="N7" t="s">
        <v>83</v>
      </c>
      <c r="O7" t="s">
        <v>111</v>
      </c>
      <c r="P7" t="s">
        <v>41</v>
      </c>
      <c r="Q7" t="s">
        <v>213</v>
      </c>
      <c r="S7">
        <f>IF(ISNUMBER(MATCH(fields[field],issuesfield[field],0)),COUNTIF(issuesfield[field],fields[field]),0)</f>
        <v>0</v>
      </c>
      <c r="T7">
        <f>IF(ISNUMBER(MATCH(fields[field],mappings[field],0)),COUNTIF(mappings[field],fields[field]),0)</f>
        <v>0</v>
      </c>
    </row>
    <row r="8" spans="1:20" x14ac:dyDescent="0.25">
      <c r="A8" t="s">
        <v>115</v>
      </c>
      <c r="B8" t="s">
        <v>3</v>
      </c>
      <c r="C8" t="s">
        <v>2</v>
      </c>
      <c r="D8" t="s">
        <v>41</v>
      </c>
      <c r="E8" t="s">
        <v>158</v>
      </c>
      <c r="F8" t="s">
        <v>3</v>
      </c>
      <c r="G8" t="s">
        <v>73</v>
      </c>
      <c r="H8" t="s">
        <v>2</v>
      </c>
      <c r="I8" t="s">
        <v>116</v>
      </c>
      <c r="J8" t="s">
        <v>82</v>
      </c>
      <c r="K8" t="s">
        <v>41</v>
      </c>
      <c r="L8" t="s">
        <v>117</v>
      </c>
      <c r="M8" t="s">
        <v>118</v>
      </c>
      <c r="N8" t="s">
        <v>86</v>
      </c>
      <c r="O8" t="s">
        <v>119</v>
      </c>
      <c r="P8" t="s">
        <v>41</v>
      </c>
      <c r="Q8" t="s">
        <v>6</v>
      </c>
      <c r="S8">
        <f>IF(ISNUMBER(MATCH(fields[field],issuesfield[field],0)),COUNTIF(issuesfield[field],fields[field]),0)</f>
        <v>1</v>
      </c>
      <c r="T8">
        <f>IF(ISNUMBER(MATCH(fields[field],mappings[field],0)),COUNTIF(mappings[field],fields[field]),0)</f>
        <v>0</v>
      </c>
    </row>
    <row r="9" spans="1:20" x14ac:dyDescent="0.25">
      <c r="A9" t="s">
        <v>120</v>
      </c>
      <c r="B9" t="s">
        <v>3</v>
      </c>
      <c r="C9" t="s">
        <v>2</v>
      </c>
      <c r="D9" t="s">
        <v>41</v>
      </c>
      <c r="E9" t="s">
        <v>158</v>
      </c>
      <c r="F9" t="s">
        <v>3</v>
      </c>
      <c r="G9" t="s">
        <v>73</v>
      </c>
      <c r="H9" t="s">
        <v>2</v>
      </c>
      <c r="I9" t="s">
        <v>81</v>
      </c>
      <c r="J9" t="s">
        <v>82</v>
      </c>
      <c r="K9" t="s">
        <v>41</v>
      </c>
      <c r="L9" t="s">
        <v>121</v>
      </c>
      <c r="M9" t="s">
        <v>122</v>
      </c>
      <c r="N9" t="s">
        <v>86</v>
      </c>
      <c r="O9" t="s">
        <v>87</v>
      </c>
      <c r="P9" t="s">
        <v>41</v>
      </c>
      <c r="Q9" t="s">
        <v>6</v>
      </c>
      <c r="S9">
        <f>IF(ISNUMBER(MATCH(fields[field],issuesfield[field],0)),COUNTIF(issuesfield[field],fields[field]),0)</f>
        <v>1</v>
      </c>
      <c r="T9">
        <f>IF(ISNUMBER(MATCH(fields[field],mappings[field],0)),COUNTIF(mappings[field],fields[field]),0)</f>
        <v>0</v>
      </c>
    </row>
    <row r="10" spans="1:20" x14ac:dyDescent="0.25">
      <c r="A10" t="s">
        <v>123</v>
      </c>
      <c r="B10" t="s">
        <v>2</v>
      </c>
      <c r="C10" t="s">
        <v>2</v>
      </c>
      <c r="D10" t="s">
        <v>41</v>
      </c>
      <c r="E10" t="s">
        <v>158</v>
      </c>
      <c r="F10" t="s">
        <v>3</v>
      </c>
      <c r="G10" t="s">
        <v>203</v>
      </c>
      <c r="H10" t="s">
        <v>3</v>
      </c>
      <c r="I10" t="s">
        <v>41</v>
      </c>
      <c r="J10" t="s">
        <v>124</v>
      </c>
      <c r="K10" t="s">
        <v>125</v>
      </c>
      <c r="L10" t="s">
        <v>126</v>
      </c>
      <c r="M10" t="s">
        <v>202</v>
      </c>
      <c r="O10" t="s">
        <v>201</v>
      </c>
      <c r="P10" t="s">
        <v>6</v>
      </c>
      <c r="Q10" t="s">
        <v>6</v>
      </c>
      <c r="S10">
        <f>IF(ISNUMBER(MATCH(fields[field],issuesfield[field],0)),COUNTIF(issuesfield[field],fields[field]),0)</f>
        <v>0</v>
      </c>
      <c r="T10">
        <f>IF(ISNUMBER(MATCH(fields[field],mappings[field],0)),COUNTIF(mappings[field],fields[field]),0)</f>
        <v>0</v>
      </c>
    </row>
    <row r="11" spans="1:20" x14ac:dyDescent="0.25">
      <c r="A11" t="s">
        <v>148</v>
      </c>
      <c r="B11" t="s">
        <v>2</v>
      </c>
      <c r="C11" t="s">
        <v>3</v>
      </c>
      <c r="D11" t="s">
        <v>216</v>
      </c>
      <c r="E11" t="s">
        <v>3</v>
      </c>
      <c r="F11" t="s">
        <v>2</v>
      </c>
      <c r="G11" t="s">
        <v>41</v>
      </c>
      <c r="H11" t="s">
        <v>41</v>
      </c>
      <c r="I11" t="s">
        <v>41</v>
      </c>
      <c r="J11" t="s">
        <v>160</v>
      </c>
      <c r="K11" t="s">
        <v>194</v>
      </c>
      <c r="L11" t="s">
        <v>161</v>
      </c>
      <c r="M11" t="s">
        <v>162</v>
      </c>
      <c r="N11" t="s">
        <v>41</v>
      </c>
      <c r="O11" t="s">
        <v>163</v>
      </c>
      <c r="P11" t="s">
        <v>211</v>
      </c>
      <c r="Q11" t="s">
        <v>164</v>
      </c>
      <c r="S11" s="8">
        <f>IF(ISNUMBER(MATCH(fields[field],issuesfield[field],0)),COUNTIF(issuesfield[field],fields[field]),0)</f>
        <v>0</v>
      </c>
      <c r="T11">
        <f>IF(ISNUMBER(MATCH(fields[field],mappings[field],0)),COUNTIF(mappings[field],fields[field]),0)</f>
        <v>1</v>
      </c>
    </row>
    <row r="12" spans="1:20" x14ac:dyDescent="0.25">
      <c r="A12" t="s">
        <v>149</v>
      </c>
      <c r="B12" t="s">
        <v>2</v>
      </c>
      <c r="C12" t="s">
        <v>3</v>
      </c>
      <c r="D12" t="s">
        <v>216</v>
      </c>
      <c r="E12" t="s">
        <v>173</v>
      </c>
      <c r="F12" t="s">
        <v>2</v>
      </c>
      <c r="G12" t="s">
        <v>41</v>
      </c>
      <c r="H12" t="s">
        <v>41</v>
      </c>
      <c r="I12" t="s">
        <v>41</v>
      </c>
      <c r="J12" t="s">
        <v>2</v>
      </c>
      <c r="K12" t="s">
        <v>41</v>
      </c>
      <c r="L12" t="s">
        <v>156</v>
      </c>
      <c r="M12" t="s">
        <v>192</v>
      </c>
      <c r="N12" t="s">
        <v>41</v>
      </c>
      <c r="O12" t="s">
        <v>157</v>
      </c>
      <c r="P12" t="s">
        <v>41</v>
      </c>
      <c r="Q12" t="s">
        <v>41</v>
      </c>
      <c r="S12" s="8">
        <f>IF(ISNUMBER(MATCH(fields[field],issuesfield[field],0)),COUNTIF(issuesfield[field],fields[field]),0)</f>
        <v>0</v>
      </c>
      <c r="T12">
        <f>IF(ISNUMBER(MATCH(fields[field],mappings[field],0)),COUNTIF(mappings[field],fields[field]),0)</f>
        <v>1</v>
      </c>
    </row>
    <row r="13" spans="1:20" x14ac:dyDescent="0.25">
      <c r="A13" t="s">
        <v>228</v>
      </c>
      <c r="B13" t="s">
        <v>2</v>
      </c>
      <c r="C13" t="s">
        <v>3</v>
      </c>
      <c r="D13" t="s">
        <v>216</v>
      </c>
      <c r="E13" t="s">
        <v>3</v>
      </c>
      <c r="F13" t="s">
        <v>2</v>
      </c>
      <c r="G13" t="s">
        <v>41</v>
      </c>
      <c r="H13" t="s">
        <v>41</v>
      </c>
      <c r="I13" t="s">
        <v>41</v>
      </c>
      <c r="J13" t="s">
        <v>160</v>
      </c>
      <c r="K13" t="s">
        <v>193</v>
      </c>
      <c r="L13" t="s">
        <v>198</v>
      </c>
      <c r="M13" t="s">
        <v>199</v>
      </c>
      <c r="N13" t="s">
        <v>41</v>
      </c>
      <c r="O13" t="s">
        <v>200</v>
      </c>
      <c r="Q13" t="s">
        <v>171</v>
      </c>
      <c r="S13" s="8">
        <f>IF(ISNUMBER(MATCH(fields[field],issuesfield[field],0)),COUNTIF(issuesfield[field],fields[field]),0)</f>
        <v>0</v>
      </c>
      <c r="T13">
        <f>IF(ISNUMBER(MATCH(fields[field],mappings[field],0)),COUNTIF(mappings[field],fields[field]),0)</f>
        <v>0</v>
      </c>
    </row>
    <row r="14" spans="1:20" x14ac:dyDescent="0.25">
      <c r="A14" t="s">
        <v>229</v>
      </c>
      <c r="B14" t="s">
        <v>2</v>
      </c>
      <c r="C14" t="s">
        <v>3</v>
      </c>
      <c r="D14" t="s">
        <v>216</v>
      </c>
      <c r="E14" t="s">
        <v>3</v>
      </c>
      <c r="F14" t="s">
        <v>2</v>
      </c>
      <c r="G14" t="s">
        <v>41</v>
      </c>
      <c r="H14" t="s">
        <v>41</v>
      </c>
      <c r="I14" t="s">
        <v>41</v>
      </c>
      <c r="J14" t="s">
        <v>160</v>
      </c>
      <c r="K14" t="s">
        <v>193</v>
      </c>
      <c r="L14" t="s">
        <v>167</v>
      </c>
      <c r="M14" t="s">
        <v>168</v>
      </c>
      <c r="N14" t="s">
        <v>41</v>
      </c>
      <c r="O14" t="s">
        <v>169</v>
      </c>
      <c r="P14" t="s">
        <v>170</v>
      </c>
      <c r="Q14" t="s">
        <v>171</v>
      </c>
      <c r="S14" s="8">
        <f>IF(ISNUMBER(MATCH(fields[field],issuesfield[field],0)),COUNTIF(issuesfield[field],fields[field]),0)</f>
        <v>0</v>
      </c>
      <c r="T14">
        <f>IF(ISNUMBER(MATCH(fields[field],mappings[field],0)),COUNTIF(mappings[field],fields[field]),0)</f>
        <v>0</v>
      </c>
    </row>
    <row r="15" spans="1:20" x14ac:dyDescent="0.25">
      <c r="A15" t="s">
        <v>195</v>
      </c>
      <c r="B15" t="s">
        <v>2</v>
      </c>
      <c r="C15" t="s">
        <v>3</v>
      </c>
      <c r="D15" t="s">
        <v>216</v>
      </c>
      <c r="E15" t="s">
        <v>173</v>
      </c>
      <c r="F15" t="s">
        <v>3</v>
      </c>
      <c r="G15" t="s">
        <v>41</v>
      </c>
      <c r="H15" t="s">
        <v>3</v>
      </c>
      <c r="I15" t="s">
        <v>41</v>
      </c>
      <c r="J15" t="s">
        <v>160</v>
      </c>
      <c r="K15" t="s">
        <v>193</v>
      </c>
      <c r="L15" t="s">
        <v>256</v>
      </c>
      <c r="M15" t="s">
        <v>174</v>
      </c>
      <c r="N15" t="s">
        <v>41</v>
      </c>
      <c r="O15" t="s">
        <v>175</v>
      </c>
      <c r="P15" t="s">
        <v>6</v>
      </c>
      <c r="Q15" t="s">
        <v>210</v>
      </c>
      <c r="S15" s="8">
        <f>IF(ISNUMBER(MATCH(fields[field],issuesfield[field],0)),COUNTIF(issuesfield[field],fields[field]),0)</f>
        <v>0</v>
      </c>
      <c r="T15">
        <f>IF(ISNUMBER(MATCH(fields[field],mappings[field],0)),COUNTIF(mappings[field],fields[field]),0)</f>
        <v>1</v>
      </c>
    </row>
    <row r="16" spans="1:20" x14ac:dyDescent="0.25">
      <c r="A16" t="s">
        <v>178</v>
      </c>
      <c r="B16" t="s">
        <v>3</v>
      </c>
      <c r="C16" t="s">
        <v>3</v>
      </c>
      <c r="D16" t="s">
        <v>41</v>
      </c>
      <c r="E16" t="s">
        <v>86</v>
      </c>
      <c r="F16" t="s">
        <v>2</v>
      </c>
      <c r="G16" t="s">
        <v>41</v>
      </c>
      <c r="H16" t="s">
        <v>41</v>
      </c>
      <c r="I16" t="s">
        <v>41</v>
      </c>
      <c r="J16" t="s">
        <v>2</v>
      </c>
      <c r="K16" t="s">
        <v>41</v>
      </c>
      <c r="L16" t="s">
        <v>179</v>
      </c>
      <c r="M16" t="s">
        <v>176</v>
      </c>
      <c r="N16" t="s">
        <v>41</v>
      </c>
      <c r="O16" t="s">
        <v>177</v>
      </c>
      <c r="P16" t="s">
        <v>6</v>
      </c>
      <c r="Q16" t="s">
        <v>180</v>
      </c>
      <c r="S16" s="8">
        <f>IF(ISNUMBER(MATCH(fields[field],issuesfield[field],0)),COUNTIF(issuesfield[field],fields[field]),0)</f>
        <v>1</v>
      </c>
      <c r="T16">
        <f>IF(ISNUMBER(MATCH(fields[field],mappings[field],0)),COUNTIF(mappings[field],fields[field]),0)</f>
        <v>1</v>
      </c>
    </row>
    <row r="17" spans="1:20" x14ac:dyDescent="0.25">
      <c r="A17" t="s">
        <v>151</v>
      </c>
      <c r="B17" t="s">
        <v>2</v>
      </c>
      <c r="C17" t="s">
        <v>3</v>
      </c>
      <c r="D17" t="s">
        <v>216</v>
      </c>
      <c r="E17" t="s">
        <v>3</v>
      </c>
      <c r="F17" t="s">
        <v>2</v>
      </c>
      <c r="G17" t="s">
        <v>196</v>
      </c>
      <c r="H17" t="s">
        <v>41</v>
      </c>
      <c r="I17" t="s">
        <v>41</v>
      </c>
      <c r="J17" t="s">
        <v>160</v>
      </c>
      <c r="K17" t="s">
        <v>193</v>
      </c>
      <c r="L17" t="s">
        <v>197</v>
      </c>
      <c r="M17" t="s">
        <v>243</v>
      </c>
      <c r="N17" t="s">
        <v>6</v>
      </c>
      <c r="O17" t="s">
        <v>207</v>
      </c>
      <c r="S17" s="8">
        <f>IF(ISNUMBER(MATCH(fields[field],issuesfield[field],0)),COUNTIF(issuesfield[field],fields[field]),0)</f>
        <v>0</v>
      </c>
      <c r="T17">
        <f>IF(ISNUMBER(MATCH(fields[field],mappings[field],0)),COUNTIF(mappings[field],fields[field]),0)</f>
        <v>0</v>
      </c>
    </row>
    <row r="18" spans="1:20" x14ac:dyDescent="0.25">
      <c r="A18" t="s">
        <v>208</v>
      </c>
      <c r="B18" t="s">
        <v>2</v>
      </c>
      <c r="C18" t="s">
        <v>3</v>
      </c>
      <c r="D18" t="s">
        <v>216</v>
      </c>
      <c r="E18" t="s">
        <v>3</v>
      </c>
      <c r="F18" t="s">
        <v>2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204</v>
      </c>
      <c r="M18" t="s">
        <v>206</v>
      </c>
      <c r="N18" t="s">
        <v>41</v>
      </c>
      <c r="O18" t="s">
        <v>209</v>
      </c>
      <c r="P18" t="s">
        <v>41</v>
      </c>
      <c r="Q18" t="s">
        <v>41</v>
      </c>
      <c r="S18" s="8">
        <f>IF(ISNUMBER(MATCH(fields[field],issuesfield[field],0)),COUNTIF(issuesfield[field],fields[field]),0)</f>
        <v>0</v>
      </c>
      <c r="T18">
        <f>IF(ISNUMBER(MATCH(fields[field],mappings[field],0)),COUNTIF(mappings[field],fields[field]),0)</f>
        <v>0</v>
      </c>
    </row>
    <row r="19" spans="1:20" x14ac:dyDescent="0.25">
      <c r="A19" t="s">
        <v>152</v>
      </c>
      <c r="B19" t="s">
        <v>2</v>
      </c>
      <c r="C19" t="s">
        <v>3</v>
      </c>
      <c r="D19" t="s">
        <v>216</v>
      </c>
      <c r="E19" t="s">
        <v>3</v>
      </c>
      <c r="F19" t="s">
        <v>2</v>
      </c>
      <c r="G19" t="s">
        <v>41</v>
      </c>
      <c r="H19" t="s">
        <v>41</v>
      </c>
      <c r="I19" t="s">
        <v>41</v>
      </c>
      <c r="J19" t="s">
        <v>160</v>
      </c>
      <c r="K19" t="s">
        <v>193</v>
      </c>
      <c r="L19" t="s">
        <v>218</v>
      </c>
      <c r="M19" t="s">
        <v>219</v>
      </c>
      <c r="N19" t="s">
        <v>41</v>
      </c>
      <c r="O19" t="s">
        <v>220</v>
      </c>
      <c r="P19" t="s">
        <v>41</v>
      </c>
      <c r="Q19" t="s">
        <v>221</v>
      </c>
      <c r="S19" s="8">
        <f>IF(ISNUMBER(MATCH(fields[field],issuesfield[field],0)),COUNTIF(issuesfield[field],fields[field]),0)</f>
        <v>0</v>
      </c>
      <c r="T19">
        <f>IF(ISNUMBER(MATCH(fields[field],mappings[field],0)),COUNTIF(mappings[field],fields[field]),0)</f>
        <v>0</v>
      </c>
    </row>
    <row r="20" spans="1:20" x14ac:dyDescent="0.25">
      <c r="A20" t="s">
        <v>153</v>
      </c>
      <c r="B20" t="s">
        <v>3</v>
      </c>
      <c r="C20" t="s">
        <v>3</v>
      </c>
      <c r="D20" t="s">
        <v>216</v>
      </c>
      <c r="E20" t="s">
        <v>86</v>
      </c>
      <c r="F20" t="s">
        <v>86</v>
      </c>
      <c r="G20" t="s">
        <v>41</v>
      </c>
      <c r="H20" t="s">
        <v>41</v>
      </c>
      <c r="I20" t="s">
        <v>41</v>
      </c>
      <c r="J20" t="s">
        <v>86</v>
      </c>
      <c r="K20" t="s">
        <v>86</v>
      </c>
      <c r="L20" t="s">
        <v>222</v>
      </c>
      <c r="M20" t="s">
        <v>86</v>
      </c>
      <c r="N20" t="s">
        <v>41</v>
      </c>
      <c r="O20" t="s">
        <v>224</v>
      </c>
      <c r="P20" t="s">
        <v>41</v>
      </c>
      <c r="Q20" t="s">
        <v>6</v>
      </c>
      <c r="R20" t="s">
        <v>6</v>
      </c>
      <c r="S20" s="8">
        <f>IF(ISNUMBER(MATCH(fields[field],issuesfield[field],0)),COUNTIF(issuesfield[field],fields[field]),0)</f>
        <v>1</v>
      </c>
      <c r="T20">
        <f>IF(ISNUMBER(MATCH(fields[field],mappings[field],0)),COUNTIF(mappings[field],fields[field]),0)</f>
        <v>0</v>
      </c>
    </row>
    <row r="21" spans="1:20" x14ac:dyDescent="0.25">
      <c r="A21" t="s">
        <v>217</v>
      </c>
      <c r="B21" t="s">
        <v>3</v>
      </c>
      <c r="C21" t="s">
        <v>3</v>
      </c>
      <c r="D21" t="s">
        <v>216</v>
      </c>
      <c r="E21" t="s">
        <v>86</v>
      </c>
      <c r="F21" t="s">
        <v>86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225</v>
      </c>
      <c r="M21" t="s">
        <v>6</v>
      </c>
      <c r="N21" t="s">
        <v>41</v>
      </c>
      <c r="O21" t="s">
        <v>41</v>
      </c>
      <c r="P21" t="s">
        <v>41</v>
      </c>
      <c r="Q21" t="s">
        <v>6</v>
      </c>
      <c r="R21" t="s">
        <v>6</v>
      </c>
      <c r="S21" s="8">
        <f>IF(ISNUMBER(MATCH(fields[field],issuesfield[field],0)),COUNTIF(issuesfield[field],fields[field]),0)</f>
        <v>0</v>
      </c>
      <c r="T21">
        <f>IF(ISNUMBER(MATCH(fields[field],mappings[field],0)),COUNTIF(mappings[field],fields[field]),0)</f>
        <v>0</v>
      </c>
    </row>
    <row r="22" spans="1:20" x14ac:dyDescent="0.25">
      <c r="A22" t="s">
        <v>255</v>
      </c>
      <c r="B22" t="s">
        <v>2</v>
      </c>
      <c r="C22" t="s">
        <v>3</v>
      </c>
      <c r="D22" t="s">
        <v>226</v>
      </c>
      <c r="E22" t="s">
        <v>173</v>
      </c>
      <c r="F22" t="s">
        <v>6</v>
      </c>
      <c r="G22" t="s">
        <v>41</v>
      </c>
      <c r="H22" t="s">
        <v>6</v>
      </c>
      <c r="I22" t="s">
        <v>41</v>
      </c>
      <c r="J22" t="s">
        <v>242</v>
      </c>
      <c r="K22" t="s">
        <v>193</v>
      </c>
      <c r="L22" t="s">
        <v>241</v>
      </c>
      <c r="M22" t="s">
        <v>244</v>
      </c>
      <c r="N22" t="s">
        <v>41</v>
      </c>
      <c r="O22" t="s">
        <v>245</v>
      </c>
      <c r="P22" t="s">
        <v>41</v>
      </c>
      <c r="Q22" t="s">
        <v>6</v>
      </c>
      <c r="R22" t="s">
        <v>6</v>
      </c>
      <c r="S22" s="8">
        <f>IF(ISNUMBER(MATCH(fields[field],issuesfield[field],0)),COUNTIF(issuesfield[field],fields[field]),0)</f>
        <v>0</v>
      </c>
      <c r="T22">
        <f>IF(ISNUMBER(MATCH(fields[field],mappings[field],0)),COUNTIF(mappings[field],fields[field]),0)</f>
        <v>0</v>
      </c>
    </row>
    <row r="23" spans="1:20" x14ac:dyDescent="0.25">
      <c r="A23" t="s">
        <v>230</v>
      </c>
      <c r="B23" t="s">
        <v>2</v>
      </c>
      <c r="C23" t="s">
        <v>3</v>
      </c>
      <c r="D23" t="s">
        <v>226</v>
      </c>
      <c r="E23" t="s">
        <v>173</v>
      </c>
      <c r="F23" t="s">
        <v>6</v>
      </c>
      <c r="G23" t="s">
        <v>41</v>
      </c>
      <c r="H23" t="s">
        <v>6</v>
      </c>
      <c r="I23" t="s">
        <v>41</v>
      </c>
      <c r="J23" t="s">
        <v>242</v>
      </c>
      <c r="K23" t="s">
        <v>193</v>
      </c>
      <c r="L23" t="s">
        <v>198</v>
      </c>
      <c r="M23" t="s">
        <v>246</v>
      </c>
      <c r="N23" t="s">
        <v>41</v>
      </c>
      <c r="O23" t="s">
        <v>247</v>
      </c>
      <c r="P23" t="s">
        <v>41</v>
      </c>
      <c r="Q23" t="s">
        <v>171</v>
      </c>
      <c r="R23" t="s">
        <v>6</v>
      </c>
      <c r="S23" s="8">
        <f>IF(ISNUMBER(MATCH(fields[field],issuesfield[field],0)),COUNTIF(issuesfield[field],fields[field]),0)</f>
        <v>0</v>
      </c>
      <c r="T23">
        <f>IF(ISNUMBER(MATCH(fields[field],mappings[field],0)),COUNTIF(mappings[field],fields[field]),0)</f>
        <v>0</v>
      </c>
    </row>
    <row r="24" spans="1:20" x14ac:dyDescent="0.25">
      <c r="A24" t="s">
        <v>231</v>
      </c>
      <c r="B24" t="s">
        <v>2</v>
      </c>
      <c r="C24" t="s">
        <v>3</v>
      </c>
      <c r="D24" t="s">
        <v>226</v>
      </c>
      <c r="E24" t="s">
        <v>173</v>
      </c>
      <c r="F24" t="s">
        <v>6</v>
      </c>
      <c r="G24" t="s">
        <v>41</v>
      </c>
      <c r="H24" t="s">
        <v>6</v>
      </c>
      <c r="I24" t="s">
        <v>41</v>
      </c>
      <c r="J24" t="s">
        <v>242</v>
      </c>
      <c r="K24" t="s">
        <v>193</v>
      </c>
      <c r="L24" t="s">
        <v>248</v>
      </c>
      <c r="M24" t="s">
        <v>249</v>
      </c>
      <c r="N24" t="s">
        <v>41</v>
      </c>
      <c r="O24" t="s">
        <v>250</v>
      </c>
      <c r="P24" t="s">
        <v>41</v>
      </c>
      <c r="Q24" t="s">
        <v>171</v>
      </c>
      <c r="R24" t="s">
        <v>6</v>
      </c>
      <c r="S24" s="8">
        <f>IF(ISNUMBER(MATCH(fields[field],issuesfield[field],0)),COUNTIF(issuesfield[field],fields[field]),0)</f>
        <v>0</v>
      </c>
      <c r="T24">
        <f>IF(ISNUMBER(MATCH(fields[field],mappings[field],0)),COUNTIF(mappings[field],fields[field]),0)</f>
        <v>0</v>
      </c>
    </row>
    <row r="25" spans="1:20" x14ac:dyDescent="0.25">
      <c r="A25" t="s">
        <v>154</v>
      </c>
      <c r="B25" t="s">
        <v>2</v>
      </c>
      <c r="C25" t="s">
        <v>3</v>
      </c>
      <c r="D25" t="s">
        <v>226</v>
      </c>
      <c r="E25" t="s">
        <v>173</v>
      </c>
      <c r="F25" t="s">
        <v>2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251</v>
      </c>
      <c r="M25" t="s">
        <v>252</v>
      </c>
      <c r="N25" t="s">
        <v>41</v>
      </c>
      <c r="O25" t="s">
        <v>41</v>
      </c>
      <c r="P25" t="s">
        <v>41</v>
      </c>
      <c r="Q25" t="s">
        <v>6</v>
      </c>
      <c r="R25" t="s">
        <v>6</v>
      </c>
      <c r="S25" s="8">
        <f>IF(ISNUMBER(MATCH(fields[field],issuesfield[field],0)),COUNTIF(issuesfield[field],fields[field]),0)</f>
        <v>0</v>
      </c>
      <c r="T25">
        <f>IF(ISNUMBER(MATCH(fields[field],mappings[field],0)),COUNTIF(mappings[field],fields[field]),0)</f>
        <v>0</v>
      </c>
    </row>
    <row r="26" spans="1:20" x14ac:dyDescent="0.25">
      <c r="A26" t="s">
        <v>155</v>
      </c>
      <c r="B26" t="s">
        <v>2</v>
      </c>
      <c r="C26" t="s">
        <v>3</v>
      </c>
      <c r="D26" t="s">
        <v>226</v>
      </c>
      <c r="E26" t="s">
        <v>173</v>
      </c>
      <c r="F26" t="s">
        <v>6</v>
      </c>
      <c r="G26" t="s">
        <v>196</v>
      </c>
      <c r="H26" t="s">
        <v>6</v>
      </c>
      <c r="I26" t="s">
        <v>41</v>
      </c>
      <c r="J26" t="s">
        <v>242</v>
      </c>
      <c r="K26" t="s">
        <v>193</v>
      </c>
      <c r="L26" t="s">
        <v>253</v>
      </c>
      <c r="M26" t="s">
        <v>205</v>
      </c>
      <c r="N26" t="s">
        <v>41</v>
      </c>
      <c r="O26" t="s">
        <v>254</v>
      </c>
      <c r="P26" t="s">
        <v>41</v>
      </c>
      <c r="Q26" t="s">
        <v>6</v>
      </c>
      <c r="R26" t="s">
        <v>6</v>
      </c>
      <c r="S26" s="8">
        <f>IF(ISNUMBER(MATCH(fields[field],issuesfield[field],0)),COUNTIF(issuesfield[field],fields[field]),0)</f>
        <v>0</v>
      </c>
      <c r="T26">
        <f>IF(ISNUMBER(MATCH(fields[field],mappings[field],0)),COUNTIF(mappings[field],fields[field]),0)</f>
        <v>0</v>
      </c>
    </row>
    <row r="27" spans="1:20" x14ac:dyDescent="0.25">
      <c r="A27" t="s">
        <v>227</v>
      </c>
      <c r="B27" t="s">
        <v>2</v>
      </c>
      <c r="C27" t="s">
        <v>3</v>
      </c>
      <c r="D27" t="s">
        <v>226</v>
      </c>
      <c r="E27" t="s">
        <v>173</v>
      </c>
      <c r="F27" t="s">
        <v>3</v>
      </c>
      <c r="G27" t="s">
        <v>41</v>
      </c>
      <c r="H27" t="s">
        <v>3</v>
      </c>
      <c r="I27" t="s">
        <v>41</v>
      </c>
      <c r="J27" t="s">
        <v>242</v>
      </c>
      <c r="K27" t="s">
        <v>193</v>
      </c>
      <c r="L27" t="s">
        <v>257</v>
      </c>
      <c r="M27" t="s">
        <v>258</v>
      </c>
      <c r="N27" t="s">
        <v>41</v>
      </c>
      <c r="O27" t="s">
        <v>259</v>
      </c>
      <c r="P27" t="s">
        <v>41</v>
      </c>
      <c r="Q27" t="s">
        <v>6</v>
      </c>
      <c r="R27" t="s">
        <v>6</v>
      </c>
      <c r="S27" s="8">
        <f>IF(ISNUMBER(MATCH(fields[field],issuesfield[field],0)),COUNTIF(issuesfield[field],fields[field]),0)</f>
        <v>0</v>
      </c>
      <c r="T27">
        <f>IF(ISNUMBER(MATCH(fields[field],mappings[field],0)),COUNTIF(mappings[field],fields[field]),0)</f>
        <v>0</v>
      </c>
    </row>
    <row r="28" spans="1:20" x14ac:dyDescent="0.25">
      <c r="A28" t="s">
        <v>232</v>
      </c>
      <c r="B28" t="s">
        <v>3</v>
      </c>
      <c r="C28" t="s">
        <v>3</v>
      </c>
      <c r="D28" t="s">
        <v>41</v>
      </c>
      <c r="E28" t="s">
        <v>173</v>
      </c>
      <c r="F28" t="s">
        <v>3</v>
      </c>
      <c r="G28" t="s">
        <v>233</v>
      </c>
      <c r="H28" t="s">
        <v>2</v>
      </c>
      <c r="I28" t="s">
        <v>41</v>
      </c>
      <c r="J28" t="s">
        <v>234</v>
      </c>
      <c r="K28" t="s">
        <v>6</v>
      </c>
      <c r="L28" t="s">
        <v>235</v>
      </c>
      <c r="M28" t="s">
        <v>236</v>
      </c>
      <c r="N28" t="s">
        <v>41</v>
      </c>
      <c r="O28" t="s">
        <v>237</v>
      </c>
      <c r="P28" t="s">
        <v>238</v>
      </c>
      <c r="Q28" t="s">
        <v>239</v>
      </c>
      <c r="R28" t="s">
        <v>6</v>
      </c>
      <c r="S28" s="8">
        <f>IF(ISNUMBER(MATCH(fields[field],issuesfield[field],0)),COUNTIF(issuesfield[field],fields[field]),0)</f>
        <v>1</v>
      </c>
      <c r="T28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3" x14ac:dyDescent="0.25">
      <c r="A1" s="2" t="s">
        <v>68</v>
      </c>
      <c r="B1" s="2" t="s">
        <v>141</v>
      </c>
      <c r="C1" s="2" t="s">
        <v>140</v>
      </c>
    </row>
    <row r="2" spans="1:3" x14ac:dyDescent="0.25">
      <c r="A2" s="3" t="s">
        <v>115</v>
      </c>
      <c r="B2" s="4" t="s">
        <v>132</v>
      </c>
      <c r="C2" s="2" t="s">
        <v>6</v>
      </c>
    </row>
    <row r="3" spans="1:3" x14ac:dyDescent="0.25">
      <c r="A3" s="5" t="s">
        <v>10</v>
      </c>
      <c r="B3" t="s">
        <v>133</v>
      </c>
      <c r="C3" s="6" t="s">
        <v>6</v>
      </c>
    </row>
    <row r="4" spans="1:3" x14ac:dyDescent="0.25">
      <c r="A4" t="s">
        <v>120</v>
      </c>
      <c r="B4" t="s">
        <v>134</v>
      </c>
      <c r="C4" s="6" t="s">
        <v>6</v>
      </c>
    </row>
    <row r="5" spans="1:3" x14ac:dyDescent="0.25">
      <c r="A5" s="5" t="s">
        <v>38</v>
      </c>
      <c r="B5" t="s">
        <v>89</v>
      </c>
      <c r="C5" s="6" t="s">
        <v>6</v>
      </c>
    </row>
    <row r="6" spans="1:3" x14ac:dyDescent="0.25">
      <c r="A6" s="5" t="s">
        <v>10</v>
      </c>
      <c r="B6" t="s">
        <v>89</v>
      </c>
      <c r="C6" s="6" t="s">
        <v>6</v>
      </c>
    </row>
    <row r="7" spans="1:3" x14ac:dyDescent="0.25">
      <c r="A7" t="s">
        <v>0</v>
      </c>
      <c r="B7" t="s">
        <v>89</v>
      </c>
      <c r="C7" s="6" t="s">
        <v>6</v>
      </c>
    </row>
    <row r="8" spans="1:3" x14ac:dyDescent="0.25">
      <c r="A8" t="s">
        <v>36</v>
      </c>
      <c r="B8" s="7" t="s">
        <v>89</v>
      </c>
      <c r="C8" s="6" t="s">
        <v>6</v>
      </c>
    </row>
    <row r="9" spans="1:3" x14ac:dyDescent="0.25">
      <c r="A9" s="10" t="s">
        <v>178</v>
      </c>
      <c r="B9" s="11" t="s">
        <v>181</v>
      </c>
      <c r="C9" s="6"/>
    </row>
    <row r="10" spans="1:3" x14ac:dyDescent="0.25">
      <c r="A10" s="5" t="s">
        <v>153</v>
      </c>
      <c r="B10" s="7" t="s">
        <v>223</v>
      </c>
      <c r="C10" s="6"/>
    </row>
    <row r="11" spans="1:3" x14ac:dyDescent="0.25">
      <c r="A11" s="5" t="s">
        <v>232</v>
      </c>
      <c r="B11" s="7" t="s">
        <v>240</v>
      </c>
      <c r="C1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B9" sqref="B9"/>
    </sheetView>
  </sheetViews>
  <sheetFormatPr defaultRowHeight="15" x14ac:dyDescent="0.25"/>
  <cols>
    <col min="1" max="1" width="26.28515625" bestFit="1" customWidth="1"/>
  </cols>
  <sheetData>
    <row r="1" spans="1:13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145</v>
      </c>
      <c r="M1" t="s">
        <v>144</v>
      </c>
    </row>
    <row r="2" spans="1:13" x14ac:dyDescent="0.25">
      <c r="A2" t="s">
        <v>178</v>
      </c>
      <c r="B2" t="s">
        <v>53</v>
      </c>
      <c r="C2" t="s">
        <v>3</v>
      </c>
      <c r="D2" s="9" t="s">
        <v>54</v>
      </c>
      <c r="E2" s="1">
        <v>999</v>
      </c>
      <c r="F2" t="s">
        <v>173</v>
      </c>
      <c r="G2" t="s">
        <v>159</v>
      </c>
      <c r="H2" t="s">
        <v>183</v>
      </c>
      <c r="I2" t="s">
        <v>182</v>
      </c>
      <c r="J2" t="s">
        <v>6</v>
      </c>
      <c r="K2" s="8" t="str">
        <f>mappings[field]&amp;mappings[institution]&amp;mappings[element/field]&amp;mappings[subelement/field(s)]&amp;mappings[constraints]</f>
        <v>circulation_countUNC999oi1=9 AND i2=1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1</v>
      </c>
    </row>
    <row r="3" spans="1:13" x14ac:dyDescent="0.25">
      <c r="A3" t="s">
        <v>52</v>
      </c>
      <c r="B3" t="s">
        <v>53</v>
      </c>
      <c r="C3" t="s">
        <v>2</v>
      </c>
      <c r="D3" t="s">
        <v>184</v>
      </c>
      <c r="E3" s="1">
        <v>946</v>
      </c>
      <c r="F3" t="s">
        <v>185</v>
      </c>
      <c r="G3" t="s">
        <v>6</v>
      </c>
      <c r="H3" t="s">
        <v>5</v>
      </c>
      <c r="I3" t="s">
        <v>56</v>
      </c>
      <c r="J3" t="s">
        <v>6</v>
      </c>
      <c r="K3" s="8" t="str">
        <f>mappings[field]&amp;mappings[institution]&amp;mappings[element/field]&amp;mappings[subelement/field(s)]&amp;mappings[constraints]</f>
        <v>date_catalogedDUKE946b.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</row>
    <row r="4" spans="1:13" x14ac:dyDescent="0.25">
      <c r="A4" t="s">
        <v>52</v>
      </c>
      <c r="B4" t="s">
        <v>53</v>
      </c>
      <c r="C4" t="s">
        <v>2</v>
      </c>
      <c r="D4" t="s">
        <v>186</v>
      </c>
      <c r="E4" s="1">
        <v>909</v>
      </c>
      <c r="F4" t="s">
        <v>7</v>
      </c>
      <c r="G4" t="s">
        <v>6</v>
      </c>
      <c r="H4" t="s">
        <v>5</v>
      </c>
      <c r="I4" t="s">
        <v>56</v>
      </c>
      <c r="J4" t="s">
        <v>6</v>
      </c>
      <c r="K4" s="8" t="str">
        <f>mappings[field]&amp;mappings[institution]&amp;mappings[element/field]&amp;mappings[subelement/field(s)]&amp;mappings[constraints]</f>
        <v>date_catalogedNCSU909a.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</row>
    <row r="5" spans="1:13" x14ac:dyDescent="0.25">
      <c r="A5" t="s">
        <v>52</v>
      </c>
      <c r="B5" t="s">
        <v>53</v>
      </c>
      <c r="C5" t="s">
        <v>2</v>
      </c>
      <c r="D5" t="s">
        <v>54</v>
      </c>
      <c r="E5" s="1">
        <v>999</v>
      </c>
      <c r="F5" t="s">
        <v>7</v>
      </c>
      <c r="G5" t="s">
        <v>55</v>
      </c>
      <c r="H5" t="s">
        <v>5</v>
      </c>
      <c r="I5" t="s">
        <v>56</v>
      </c>
      <c r="J5" t="s">
        <v>6</v>
      </c>
      <c r="K5" t="str">
        <f>mappings[field]&amp;mappings[institution]&amp;mappings[element/field]&amp;mappings[subelement/field(s)]&amp;mappings[constraints]</f>
        <v>date_catalogedUNC999ai1=0 AND i2=0</v>
      </c>
      <c r="L5">
        <f>IF(ISNUMBER(MATCH(mappings[mapping_id],issuesmap[mappingID],0)),COUNTIF(issuesmap[mappingID],mappings[mapping_id]),0)</f>
        <v>0</v>
      </c>
      <c r="M5">
        <f>IF(ISNUMBER(MATCH(mappings[field],issuesfield[field],0)),COUNTIF(issuesfield[field],mappings[field]),0)</f>
        <v>0</v>
      </c>
    </row>
    <row r="6" spans="1:13" x14ac:dyDescent="0.25">
      <c r="A6" t="s">
        <v>52</v>
      </c>
      <c r="B6" t="s">
        <v>53</v>
      </c>
      <c r="C6" t="s">
        <v>3</v>
      </c>
      <c r="D6" t="s">
        <v>187</v>
      </c>
      <c r="E6" s="1" t="s">
        <v>6</v>
      </c>
      <c r="F6" t="s">
        <v>6</v>
      </c>
      <c r="G6" t="s">
        <v>6</v>
      </c>
      <c r="H6" t="s">
        <v>6</v>
      </c>
      <c r="I6" t="s">
        <v>56</v>
      </c>
      <c r="K6" s="8" t="str">
        <f>mappings[field]&amp;mappings[institution]&amp;mappings[element/field]&amp;mappings[subelement/field(s)]&amp;mappings[constraints]</f>
        <v>date_catalogedNCCU...</v>
      </c>
      <c r="L6" s="8">
        <f>IF(ISNUMBER(MATCH(mappings[mapping_id],issuesmap[mappingID],0)),COUNTIF(issuesmap[mappingID],mappings[mapping_id]),0)</f>
        <v>1</v>
      </c>
      <c r="M6" s="8">
        <f>IF(ISNUMBER(MATCH(mappings[field],issuesfield[field],0)),COUNTIF(issuesfield[field],mappings[field]),0)</f>
        <v>0</v>
      </c>
    </row>
    <row r="7" spans="1:13" x14ac:dyDescent="0.25">
      <c r="A7" t="s">
        <v>148</v>
      </c>
      <c r="B7" t="s">
        <v>53</v>
      </c>
      <c r="C7" t="s">
        <v>2</v>
      </c>
      <c r="D7" t="s">
        <v>54</v>
      </c>
      <c r="E7" s="1">
        <v>999</v>
      </c>
      <c r="F7" t="s">
        <v>165</v>
      </c>
      <c r="G7" t="s">
        <v>159</v>
      </c>
      <c r="H7" t="s">
        <v>5</v>
      </c>
      <c r="I7" t="s">
        <v>6</v>
      </c>
      <c r="J7" t="s">
        <v>166</v>
      </c>
      <c r="K7" s="8" t="str">
        <f>mappings[field]&amp;mappings[institution]&amp;mappings[element/field]&amp;mappings[subelement/field(s)]&amp;mappings[constraints]</f>
        <v>item_due_dateUNC999di1=9 AND i2=1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</row>
    <row r="8" spans="1:13" x14ac:dyDescent="0.25">
      <c r="A8" t="s">
        <v>150</v>
      </c>
      <c r="B8" t="s">
        <v>53</v>
      </c>
      <c r="C8" t="s">
        <v>2</v>
      </c>
      <c r="D8" s="9" t="s">
        <v>54</v>
      </c>
      <c r="E8" s="1">
        <v>999</v>
      </c>
      <c r="F8" t="s">
        <v>172</v>
      </c>
      <c r="G8" t="s">
        <v>159</v>
      </c>
      <c r="H8" t="s">
        <v>5</v>
      </c>
      <c r="I8" t="s">
        <v>6</v>
      </c>
      <c r="J8" t="s">
        <v>6</v>
      </c>
      <c r="K8" s="8" t="str">
        <f>mappings[field]&amp;mappings[institution]&amp;mappings[element/field]&amp;mappings[subelement/field(s)]&amp;mappings[constraints]</f>
        <v>item_locationUNC999li1=9 AND i2=1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</row>
    <row r="9" spans="1:13" x14ac:dyDescent="0.25">
      <c r="A9" t="s">
        <v>195</v>
      </c>
      <c r="B9" t="s">
        <v>53</v>
      </c>
      <c r="C9" t="s">
        <v>2</v>
      </c>
      <c r="D9" s="9" t="s">
        <v>54</v>
      </c>
      <c r="E9" s="1">
        <v>999</v>
      </c>
      <c r="F9" t="s">
        <v>2</v>
      </c>
      <c r="G9" t="s">
        <v>159</v>
      </c>
      <c r="H9" t="s">
        <v>5</v>
      </c>
      <c r="I9" t="s">
        <v>6</v>
      </c>
      <c r="J9" t="s">
        <v>6</v>
      </c>
      <c r="K9" s="8" t="str">
        <f>mappings[field]&amp;mappings[institution]&amp;mappings[element/field]&amp;mappings[subelement/field(s)]&amp;mappings[constraints]</f>
        <v>item_noteUNC999ni1=9 AND i2=1</v>
      </c>
      <c r="L9" s="8">
        <f>IF(ISNUMBER(MATCH(mappings[mapping_id],issuesmap[mappingID],0)),COUNTIF(issuesmap[mappingID],mappings[mapping_id]),0)</f>
        <v>0</v>
      </c>
      <c r="M9" s="8">
        <f>IF(ISNUMBER(MATCH(mappings[field],issuesfield[field],0)),COUNTIF(issuesfield[field],mappings[field]),0)</f>
        <v>0</v>
      </c>
    </row>
    <row r="10" spans="1:13" x14ac:dyDescent="0.25">
      <c r="A10" t="s">
        <v>149</v>
      </c>
      <c r="B10" t="s">
        <v>53</v>
      </c>
      <c r="C10" t="s">
        <v>2</v>
      </c>
      <c r="D10" t="s">
        <v>54</v>
      </c>
      <c r="E10" s="1">
        <v>999</v>
      </c>
      <c r="F10" t="s">
        <v>158</v>
      </c>
      <c r="G10" t="s">
        <v>159</v>
      </c>
      <c r="H10" t="s">
        <v>5</v>
      </c>
      <c r="I10" t="s">
        <v>6</v>
      </c>
      <c r="J10" t="s">
        <v>6</v>
      </c>
      <c r="K10" s="8" t="str">
        <f>mappings[field]&amp;mappings[institution]&amp;mappings[element/field]&amp;mappings[subelement/field(s)]&amp;mappings[constraints]</f>
        <v>item_record_idUNC999ii1=9 AND i2=1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</row>
    <row r="11" spans="1:13" x14ac:dyDescent="0.25">
      <c r="A11" t="s">
        <v>0</v>
      </c>
      <c r="B11" t="s">
        <v>1</v>
      </c>
      <c r="C11" t="s">
        <v>2</v>
      </c>
      <c r="D11" t="s">
        <v>139</v>
      </c>
      <c r="E11" s="1">
        <v>600</v>
      </c>
      <c r="F11" t="s">
        <v>3</v>
      </c>
      <c r="G11" t="s">
        <v>4</v>
      </c>
      <c r="H11" t="s">
        <v>5</v>
      </c>
      <c r="I11" t="s">
        <v>6</v>
      </c>
      <c r="J11" t="s">
        <v>6</v>
      </c>
      <c r="K11" t="str">
        <f>mappings[field]&amp;mappings[institution]&amp;mappings[element/field]&amp;mappings[subelement/field(s)]&amp;mappings[constraints]</f>
        <v>subject_chronological_facetGEN600yi2=0 OR (i2=7 AND $2=lcsh)</v>
      </c>
      <c r="L11">
        <f>IF(ISNUMBER(MATCH(mappings[mapping_id],issuesmap[mappingID],0)),COUNTIF(issuesmap[mappingID],mappings[mapping_id]),0)</f>
        <v>0</v>
      </c>
      <c r="M11">
        <f>IF(ISNUMBER(MATCH(mappings[field],issuesfield[field],0)),COUNTIF(issuesfield[field],mappings[field]),0)</f>
        <v>1</v>
      </c>
    </row>
    <row r="12" spans="1:13" x14ac:dyDescent="0.25">
      <c r="A12" t="s">
        <v>0</v>
      </c>
      <c r="B12" t="s">
        <v>1</v>
      </c>
      <c r="C12" t="s">
        <v>2</v>
      </c>
      <c r="D12" t="s">
        <v>139</v>
      </c>
      <c r="E12" s="1">
        <v>610</v>
      </c>
      <c r="F12" t="s">
        <v>3</v>
      </c>
      <c r="G12" t="s">
        <v>4</v>
      </c>
      <c r="H12" t="s">
        <v>5</v>
      </c>
      <c r="I12" t="s">
        <v>6</v>
      </c>
      <c r="J12" t="s">
        <v>6</v>
      </c>
      <c r="K12" t="str">
        <f>mappings[field]&amp;mappings[institution]&amp;mappings[element/field]&amp;mappings[subelement/field(s)]&amp;mappings[constraints]</f>
        <v>subject_chronological_facetGEN610yi2=0 OR (i2=7 AND $2=lcsh)</v>
      </c>
      <c r="L12">
        <f>IF(ISNUMBER(MATCH(mappings[mapping_id],issuesmap[mappingID],0)),COUNTIF(issuesmap[mappingID],mappings[mapping_id]),0)</f>
        <v>0</v>
      </c>
      <c r="M12">
        <f>IF(ISNUMBER(MATCH(mappings[field],issuesfield[field],0)),COUNTIF(issuesfield[field],mappings[field]),0)</f>
        <v>1</v>
      </c>
    </row>
    <row r="13" spans="1:13" x14ac:dyDescent="0.25">
      <c r="A13" t="s">
        <v>0</v>
      </c>
      <c r="B13" t="s">
        <v>1</v>
      </c>
      <c r="C13" t="s">
        <v>2</v>
      </c>
      <c r="D13" t="s">
        <v>139</v>
      </c>
      <c r="E13" s="1">
        <v>611</v>
      </c>
      <c r="F13" t="s">
        <v>3</v>
      </c>
      <c r="G13" t="s">
        <v>4</v>
      </c>
      <c r="H13" t="s">
        <v>5</v>
      </c>
      <c r="I13" t="s">
        <v>6</v>
      </c>
      <c r="J13" t="s">
        <v>6</v>
      </c>
      <c r="K13" t="str">
        <f>mappings[field]&amp;mappings[institution]&amp;mappings[element/field]&amp;mappings[subelement/field(s)]&amp;mappings[constraints]</f>
        <v>subject_chronological_facetGEN611yi2=0 OR (i2=7 AND $2=lcsh)</v>
      </c>
      <c r="L13">
        <f>IF(ISNUMBER(MATCH(mappings[mapping_id],issuesmap[mappingID],0)),COUNTIF(issuesmap[mappingID],mappings[mapping_id]),0)</f>
        <v>0</v>
      </c>
      <c r="M13">
        <f>IF(ISNUMBER(MATCH(mappings[field],issuesfield[field],0)),COUNTIF(issuesfield[field],mappings[field]),0)</f>
        <v>1</v>
      </c>
    </row>
    <row r="14" spans="1:13" x14ac:dyDescent="0.25">
      <c r="A14" t="s">
        <v>0</v>
      </c>
      <c r="B14" t="s">
        <v>1</v>
      </c>
      <c r="C14" t="s">
        <v>2</v>
      </c>
      <c r="D14" t="s">
        <v>139</v>
      </c>
      <c r="E14" s="1">
        <v>630</v>
      </c>
      <c r="F14" t="s">
        <v>3</v>
      </c>
      <c r="G14" t="s">
        <v>4</v>
      </c>
      <c r="H14" t="s">
        <v>5</v>
      </c>
      <c r="I14" t="s">
        <v>6</v>
      </c>
      <c r="J14" t="s">
        <v>6</v>
      </c>
      <c r="K14" t="str">
        <f>mappings[field]&amp;mappings[institution]&amp;mappings[element/field]&amp;mappings[subelement/field(s)]&amp;mappings[constraints]</f>
        <v>subject_chronological_facetGEN630yi2=0 OR (i2=7 AND $2=lcsh)</v>
      </c>
      <c r="L14">
        <f>IF(ISNUMBER(MATCH(mappings[mapping_id],issuesmap[mappingID],0)),COUNTIF(issuesmap[mappingID],mappings[mapping_id]),0)</f>
        <v>0</v>
      </c>
      <c r="M14">
        <f>IF(ISNUMBER(MATCH(mappings[field],issuesfield[field],0)),COUNTIF(issuesfield[field],mappings[field]),0)</f>
        <v>1</v>
      </c>
    </row>
    <row r="15" spans="1:13" x14ac:dyDescent="0.25">
      <c r="A15" t="s">
        <v>0</v>
      </c>
      <c r="B15" t="s">
        <v>1</v>
      </c>
      <c r="C15" t="s">
        <v>2</v>
      </c>
      <c r="D15" t="s">
        <v>139</v>
      </c>
      <c r="E15" s="1">
        <v>650</v>
      </c>
      <c r="F15" t="s">
        <v>3</v>
      </c>
      <c r="G15" t="s">
        <v>4</v>
      </c>
      <c r="H15" t="s">
        <v>5</v>
      </c>
      <c r="I15" t="s">
        <v>6</v>
      </c>
      <c r="J15" t="s">
        <v>6</v>
      </c>
      <c r="K15" t="str">
        <f>mappings[field]&amp;mappings[institution]&amp;mappings[element/field]&amp;mappings[subelement/field(s)]&amp;mappings[constraints]</f>
        <v>subject_chronological_facetGEN650yi2=0 OR (i2=7 AND $2=lcsh)</v>
      </c>
      <c r="L15">
        <f>IF(ISNUMBER(MATCH(mappings[mapping_id],issuesmap[mappingID],0)),COUNTIF(issuesmap[mappingID],mappings[mapping_id]),0)</f>
        <v>0</v>
      </c>
      <c r="M15">
        <f>IF(ISNUMBER(MATCH(mappings[field],issuesfield[field],0)),COUNTIF(issuesfield[field],mappings[field]),0)</f>
        <v>1</v>
      </c>
    </row>
    <row r="16" spans="1:13" x14ac:dyDescent="0.25">
      <c r="A16" t="s">
        <v>0</v>
      </c>
      <c r="B16" t="s">
        <v>1</v>
      </c>
      <c r="C16" t="s">
        <v>2</v>
      </c>
      <c r="D16" t="s">
        <v>139</v>
      </c>
      <c r="E16" s="1">
        <v>651</v>
      </c>
      <c r="F16" t="s">
        <v>3</v>
      </c>
      <c r="G16" t="s">
        <v>4</v>
      </c>
      <c r="H16" t="s">
        <v>5</v>
      </c>
      <c r="I16" t="s">
        <v>6</v>
      </c>
      <c r="J16" t="s">
        <v>6</v>
      </c>
      <c r="K16" t="str">
        <f>mappings[field]&amp;mappings[institution]&amp;mappings[element/field]&amp;mappings[subelement/field(s)]&amp;mappings[constraints]</f>
        <v>subject_chronological_facetGEN651yi2=0 OR (i2=7 AND $2=lcsh)</v>
      </c>
      <c r="L16">
        <f>IF(ISNUMBER(MATCH(mappings[mapping_id],issuesmap[mappingID],0)),COUNTIF(issuesmap[mappingID],mappings[mapping_id]),0)</f>
        <v>0</v>
      </c>
      <c r="M16">
        <f>IF(ISNUMBER(MATCH(mappings[field],issuesfield[field],0)),COUNTIF(issuesfield[field],mappings[field]),0)</f>
        <v>1</v>
      </c>
    </row>
    <row r="17" spans="1:13" x14ac:dyDescent="0.25">
      <c r="A17" t="s">
        <v>0</v>
      </c>
      <c r="B17" t="s">
        <v>1</v>
      </c>
      <c r="C17" t="s">
        <v>2</v>
      </c>
      <c r="D17" t="s">
        <v>139</v>
      </c>
      <c r="E17" s="1">
        <v>655</v>
      </c>
      <c r="F17" t="s">
        <v>3</v>
      </c>
      <c r="G17" t="s">
        <v>4</v>
      </c>
      <c r="H17" t="s">
        <v>5</v>
      </c>
      <c r="I17" t="s">
        <v>6</v>
      </c>
      <c r="J17" t="s">
        <v>6</v>
      </c>
      <c r="K17" t="str">
        <f>mappings[field]&amp;mappings[institution]&amp;mappings[element/field]&amp;mappings[subelement/field(s)]&amp;mappings[constraints]</f>
        <v>subject_chronological_facetGEN655yi2=0 OR (i2=7 AND $2=lcsh)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1</v>
      </c>
    </row>
    <row r="18" spans="1:13" x14ac:dyDescent="0.25">
      <c r="A18" t="s">
        <v>0</v>
      </c>
      <c r="B18" t="s">
        <v>1</v>
      </c>
      <c r="C18" t="s">
        <v>3</v>
      </c>
      <c r="D18" t="s">
        <v>139</v>
      </c>
      <c r="E18" s="1">
        <v>648</v>
      </c>
      <c r="F18" t="s">
        <v>7</v>
      </c>
      <c r="G18" t="s">
        <v>8</v>
      </c>
      <c r="H18" t="s">
        <v>5</v>
      </c>
      <c r="I18" t="s">
        <v>6</v>
      </c>
      <c r="J18" t="s">
        <v>9</v>
      </c>
      <c r="K18" t="str">
        <f>mappings[field]&amp;mappings[institution]&amp;mappings[element/field]&amp;mappings[subelement/field(s)]&amp;mappings[constraints]</f>
        <v>subject_chronological_facetGEN648ai2=0 OR (i2=7 AND $2=~/lcsh|fast/)</v>
      </c>
      <c r="L18">
        <f>IF(ISNUMBER(MATCH(mappings[mapping_id],issuesmap[mappingID],0)),COUNTIF(issuesmap[mappingID],mappings[mapping_id]),0)</f>
        <v>0</v>
      </c>
      <c r="M18">
        <f>IF(ISNUMBER(MATCH(mappings[field],issuesfield[field],0)),COUNTIF(issuesfield[field],mappings[field]),0)</f>
        <v>1</v>
      </c>
    </row>
    <row r="19" spans="1:13" x14ac:dyDescent="0.25">
      <c r="A19" t="s">
        <v>10</v>
      </c>
      <c r="B19" t="s">
        <v>1</v>
      </c>
      <c r="C19" t="s">
        <v>2</v>
      </c>
      <c r="D19" t="s">
        <v>139</v>
      </c>
      <c r="E19" s="1">
        <v>6</v>
      </c>
      <c r="F19">
        <v>16</v>
      </c>
      <c r="G19" t="s">
        <v>11</v>
      </c>
      <c r="H19" t="s">
        <v>5</v>
      </c>
      <c r="I19" t="s">
        <v>14</v>
      </c>
      <c r="J19" t="s">
        <v>6</v>
      </c>
      <c r="K19" t="str">
        <f>mappings[field]&amp;mappings[institution]&amp;mappings[element/field]&amp;mappings[subelement/field(s)]&amp;mappings[constraints]</f>
        <v>subject_genre_facetGEN616LDR/06 = a AND LDR/07 =~ [acdm] AND 006/00 =~ [at]</v>
      </c>
      <c r="L19">
        <f>IF(ISNUMBER(MATCH(mappings[mapping_id],issuesmap[mappingID],0)),COUNTIF(issuesmap[mappingID],mappings[mapping_id]),0)</f>
        <v>0</v>
      </c>
      <c r="M19">
        <f>IF(ISNUMBER(MATCH(mappings[field],issuesfield[field],0)),COUNTIF(issuesfield[field],mappings[field]),0)</f>
        <v>2</v>
      </c>
    </row>
    <row r="20" spans="1:13" x14ac:dyDescent="0.25">
      <c r="A20" t="s">
        <v>10</v>
      </c>
      <c r="B20" t="s">
        <v>1</v>
      </c>
      <c r="C20" t="s">
        <v>2</v>
      </c>
      <c r="D20" t="s">
        <v>139</v>
      </c>
      <c r="E20" s="1">
        <v>6</v>
      </c>
      <c r="F20">
        <v>17</v>
      </c>
      <c r="G20" t="s">
        <v>11</v>
      </c>
      <c r="H20" t="s">
        <v>5</v>
      </c>
      <c r="I20" t="s">
        <v>12</v>
      </c>
      <c r="J20" t="s">
        <v>13</v>
      </c>
      <c r="K20" t="str">
        <f>mappings[field]&amp;mappings[institution]&amp;mappings[element/field]&amp;mappings[subelement/field(s)]&amp;mappings[constraints]</f>
        <v>subject_genre_facetGEN617LDR/06 = a AND LDR/07 =~ [acdm] AND 006/00 =~ [at]</v>
      </c>
      <c r="L20">
        <f>IF(ISNUMBER(MATCH(mappings[mapping_id],issuesmap[mappingID],0)),COUNTIF(issuesmap[mappingID],mappings[mapping_id]),0)</f>
        <v>0</v>
      </c>
      <c r="M20">
        <f>IF(ISNUMBER(MATCH(mappings[field],issuesfield[field],0)),COUNTIF(issuesfield[field],mappings[field]),0)</f>
        <v>2</v>
      </c>
    </row>
    <row r="21" spans="1:13" x14ac:dyDescent="0.25">
      <c r="A21" t="s">
        <v>10</v>
      </c>
      <c r="B21" t="s">
        <v>1</v>
      </c>
      <c r="C21" t="s">
        <v>2</v>
      </c>
      <c r="D21" t="s">
        <v>139</v>
      </c>
      <c r="E21" s="1">
        <v>8</v>
      </c>
      <c r="F21">
        <v>33</v>
      </c>
      <c r="G21" t="s">
        <v>15</v>
      </c>
      <c r="H21" t="s">
        <v>5</v>
      </c>
      <c r="I21" t="s">
        <v>14</v>
      </c>
      <c r="J21" t="s">
        <v>6</v>
      </c>
      <c r="K21" t="str">
        <f>mappings[field]&amp;mappings[institution]&amp;mappings[element/field]&amp;mappings[subelement/field(s)]&amp;mappings[constraints]</f>
        <v>subject_genre_facetGEN833LDR/06 = a AND LDR/07 =~ [acdm]</v>
      </c>
      <c r="L21">
        <f>IF(ISNUMBER(MATCH(mappings[mapping_id],issuesmap[mappingID],0)),COUNTIF(issuesmap[mappingID],mappings[mapping_id]),0)</f>
        <v>0</v>
      </c>
      <c r="M21">
        <f>IF(ISNUMBER(MATCH(mappings[field],issuesfield[field],0)),COUNTIF(issuesfield[field],mappings[field]),0)</f>
        <v>2</v>
      </c>
    </row>
    <row r="22" spans="1:13" x14ac:dyDescent="0.25">
      <c r="A22" t="s">
        <v>10</v>
      </c>
      <c r="B22" t="s">
        <v>1</v>
      </c>
      <c r="C22" t="s">
        <v>2</v>
      </c>
      <c r="D22" t="s">
        <v>139</v>
      </c>
      <c r="E22" s="1">
        <v>8</v>
      </c>
      <c r="F22">
        <v>34</v>
      </c>
      <c r="G22" t="s">
        <v>15</v>
      </c>
      <c r="H22" t="s">
        <v>5</v>
      </c>
      <c r="I22" t="s">
        <v>12</v>
      </c>
      <c r="J22" t="s">
        <v>13</v>
      </c>
      <c r="K22" t="str">
        <f>mappings[field]&amp;mappings[institution]&amp;mappings[element/field]&amp;mappings[subelement/field(s)]&amp;mappings[constraints]</f>
        <v>subject_genre_facetGEN834LDR/06 = a AND LDR/07 =~ [acdm]</v>
      </c>
      <c r="L22">
        <f>IF(ISNUMBER(MATCH(mappings[mapping_id],issuesmap[mappingID],0)),COUNTIF(issuesmap[mappingID],mappings[mapping_id]),0)</f>
        <v>0</v>
      </c>
      <c r="M22">
        <f>IF(ISNUMBER(MATCH(mappings[field],issuesfield[field],0)),COUNTIF(issuesfield[field],mappings[field]),0)</f>
        <v>2</v>
      </c>
    </row>
    <row r="23" spans="1:13" x14ac:dyDescent="0.25">
      <c r="A23" t="s">
        <v>10</v>
      </c>
      <c r="B23" t="s">
        <v>1</v>
      </c>
      <c r="C23" t="s">
        <v>2</v>
      </c>
      <c r="D23" t="s">
        <v>139</v>
      </c>
      <c r="E23" s="1">
        <v>600</v>
      </c>
      <c r="F23" t="s">
        <v>16</v>
      </c>
      <c r="G23" t="s">
        <v>4</v>
      </c>
      <c r="H23" t="s">
        <v>5</v>
      </c>
      <c r="I23" t="s">
        <v>6</v>
      </c>
      <c r="J23" t="s">
        <v>6</v>
      </c>
      <c r="K23" t="str">
        <f>mappings[field]&amp;mappings[institution]&amp;mappings[element/field]&amp;mappings[subelement/field(s)]&amp;mappings[constraints]</f>
        <v>subject_genre_facetGEN600vi2=0 OR (i2=7 AND $2=lcsh)</v>
      </c>
      <c r="L23">
        <f>IF(ISNUMBER(MATCH(mappings[mapping_id],issuesmap[mappingID],0)),COUNTIF(issuesmap[mappingID],mappings[mapping_id]),0)</f>
        <v>0</v>
      </c>
      <c r="M23">
        <f>IF(ISNUMBER(MATCH(mappings[field],issuesfield[field],0)),COUNTIF(issuesfield[field],mappings[field]),0)</f>
        <v>2</v>
      </c>
    </row>
    <row r="24" spans="1:13" x14ac:dyDescent="0.25">
      <c r="A24" t="s">
        <v>10</v>
      </c>
      <c r="B24" t="s">
        <v>1</v>
      </c>
      <c r="C24" t="s">
        <v>2</v>
      </c>
      <c r="D24" t="s">
        <v>139</v>
      </c>
      <c r="E24" s="1">
        <v>610</v>
      </c>
      <c r="F24" t="s">
        <v>16</v>
      </c>
      <c r="G24" t="s">
        <v>4</v>
      </c>
      <c r="H24" t="s">
        <v>5</v>
      </c>
      <c r="I24" t="s">
        <v>6</v>
      </c>
      <c r="J24" t="s">
        <v>6</v>
      </c>
      <c r="K24" t="str">
        <f>mappings[field]&amp;mappings[institution]&amp;mappings[element/field]&amp;mappings[subelement/field(s)]&amp;mappings[constraints]</f>
        <v>subject_genre_facetGEN610vi2=0 OR (i2=7 AND $2=lcsh)</v>
      </c>
      <c r="L24">
        <f>IF(ISNUMBER(MATCH(mappings[mapping_id],issuesmap[mappingID],0)),COUNTIF(issuesmap[mappingID],mappings[mapping_id]),0)</f>
        <v>0</v>
      </c>
      <c r="M24">
        <f>IF(ISNUMBER(MATCH(mappings[field],issuesfield[field],0)),COUNTIF(issuesfield[field],mappings[field]),0)</f>
        <v>2</v>
      </c>
    </row>
    <row r="25" spans="1:13" x14ac:dyDescent="0.25">
      <c r="A25" t="s">
        <v>10</v>
      </c>
      <c r="B25" t="s">
        <v>1</v>
      </c>
      <c r="C25" t="s">
        <v>2</v>
      </c>
      <c r="D25" t="s">
        <v>139</v>
      </c>
      <c r="E25" s="1">
        <v>611</v>
      </c>
      <c r="F25" t="s">
        <v>16</v>
      </c>
      <c r="G25" t="s">
        <v>4</v>
      </c>
      <c r="H25" t="s">
        <v>5</v>
      </c>
      <c r="I25" t="s">
        <v>6</v>
      </c>
      <c r="J25" t="s">
        <v>6</v>
      </c>
      <c r="K25" t="str">
        <f>mappings[field]&amp;mappings[institution]&amp;mappings[element/field]&amp;mappings[subelement/field(s)]&amp;mappings[constraints]</f>
        <v>subject_genre_facetGEN611vi2=0 OR (i2=7 AND $2=lcsh)</v>
      </c>
      <c r="L25">
        <f>IF(ISNUMBER(MATCH(mappings[mapping_id],issuesmap[mappingID],0)),COUNTIF(issuesmap[mappingID],mappings[mapping_id]),0)</f>
        <v>0</v>
      </c>
      <c r="M25">
        <f>IF(ISNUMBER(MATCH(mappings[field],issuesfield[field],0)),COUNTIF(issuesfield[field],mappings[field]),0)</f>
        <v>2</v>
      </c>
    </row>
    <row r="26" spans="1:13" x14ac:dyDescent="0.25">
      <c r="A26" t="s">
        <v>10</v>
      </c>
      <c r="B26" t="s">
        <v>1</v>
      </c>
      <c r="C26" t="s">
        <v>2</v>
      </c>
      <c r="D26" t="s">
        <v>139</v>
      </c>
      <c r="E26" s="1">
        <v>630</v>
      </c>
      <c r="F26" t="s">
        <v>16</v>
      </c>
      <c r="G26" t="s">
        <v>4</v>
      </c>
      <c r="H26" t="s">
        <v>5</v>
      </c>
      <c r="I26" t="s">
        <v>6</v>
      </c>
      <c r="J26" t="s">
        <v>6</v>
      </c>
      <c r="K26" t="str">
        <f>mappings[field]&amp;mappings[institution]&amp;mappings[element/field]&amp;mappings[subelement/field(s)]&amp;mappings[constraints]</f>
        <v>subject_genre_facetGEN630vi2=0 OR (i2=7 AND $2=lcsh)</v>
      </c>
      <c r="L26">
        <f>IF(ISNUMBER(MATCH(mappings[mapping_id],issuesmap[mappingID],0)),COUNTIF(issuesmap[mappingID],mappings[mapping_id]),0)</f>
        <v>0</v>
      </c>
      <c r="M26">
        <f>IF(ISNUMBER(MATCH(mappings[field],issuesfield[field],0)),COUNTIF(issuesfield[field],mappings[field]),0)</f>
        <v>2</v>
      </c>
    </row>
    <row r="27" spans="1:13" x14ac:dyDescent="0.25">
      <c r="A27" t="s">
        <v>10</v>
      </c>
      <c r="B27" t="s">
        <v>1</v>
      </c>
      <c r="C27" t="s">
        <v>2</v>
      </c>
      <c r="D27" t="s">
        <v>139</v>
      </c>
      <c r="E27" s="1">
        <v>650</v>
      </c>
      <c r="F27" t="s">
        <v>16</v>
      </c>
      <c r="G27" t="s">
        <v>4</v>
      </c>
      <c r="H27" t="s">
        <v>5</v>
      </c>
      <c r="I27" t="s">
        <v>6</v>
      </c>
      <c r="J27" t="s">
        <v>6</v>
      </c>
      <c r="K27" t="str">
        <f>mappings[field]&amp;mappings[institution]&amp;mappings[element/field]&amp;mappings[subelement/field(s)]&amp;mappings[constraints]</f>
        <v>subject_genre_facetGEN650vi2=0 OR (i2=7 AND $2=lcsh)</v>
      </c>
      <c r="L27">
        <f>IF(ISNUMBER(MATCH(mappings[mapping_id],issuesmap[mappingID],0)),COUNTIF(issuesmap[mappingID],mappings[mapping_id]),0)</f>
        <v>0</v>
      </c>
      <c r="M27">
        <f>IF(ISNUMBER(MATCH(mappings[field],issuesfield[field],0)),COUNTIF(issuesfield[field],mappings[field]),0)</f>
        <v>2</v>
      </c>
    </row>
    <row r="28" spans="1:13" x14ac:dyDescent="0.25">
      <c r="A28" t="s">
        <v>10</v>
      </c>
      <c r="B28" t="s">
        <v>1</v>
      </c>
      <c r="C28" t="s">
        <v>2</v>
      </c>
      <c r="D28" t="s">
        <v>139</v>
      </c>
      <c r="E28" s="1">
        <v>651</v>
      </c>
      <c r="F28" t="s">
        <v>16</v>
      </c>
      <c r="G28" t="s">
        <v>4</v>
      </c>
      <c r="H28" t="s">
        <v>5</v>
      </c>
      <c r="I28" t="s">
        <v>6</v>
      </c>
      <c r="J28" t="s">
        <v>6</v>
      </c>
      <c r="K28" t="str">
        <f>mappings[field]&amp;mappings[institution]&amp;mappings[element/field]&amp;mappings[subelement/field(s)]&amp;mappings[constraints]</f>
        <v>subject_genre_facetGEN651vi2=0 OR (i2=7 AND $2=lcsh)</v>
      </c>
      <c r="L28">
        <f>IF(ISNUMBER(MATCH(mappings[mapping_id],issuesmap[mappingID],0)),COUNTIF(issuesmap[mappingID],mappings[mapping_id]),0)</f>
        <v>0</v>
      </c>
      <c r="M28">
        <f>IF(ISNUMBER(MATCH(mappings[field],issuesfield[field],0)),COUNTIF(issuesfield[field],mappings[field]),0)</f>
        <v>2</v>
      </c>
    </row>
    <row r="29" spans="1:13" x14ac:dyDescent="0.25">
      <c r="A29" t="s">
        <v>10</v>
      </c>
      <c r="B29" t="s">
        <v>1</v>
      </c>
      <c r="C29" t="s">
        <v>2</v>
      </c>
      <c r="D29" t="s">
        <v>139</v>
      </c>
      <c r="E29" s="1">
        <v>655</v>
      </c>
      <c r="F29" t="s">
        <v>16</v>
      </c>
      <c r="G29" t="s">
        <v>4</v>
      </c>
      <c r="H29" t="s">
        <v>5</v>
      </c>
      <c r="I29" t="s">
        <v>6</v>
      </c>
      <c r="J29" t="s">
        <v>6</v>
      </c>
      <c r="K29" t="str">
        <f>mappings[field]&amp;mappings[institution]&amp;mappings[element/field]&amp;mappings[subelement/field(s)]&amp;mappings[constraints]</f>
        <v>subject_genre_facetGEN655vi2=0 OR (i2=7 AND $2=lcsh)</v>
      </c>
      <c r="L29">
        <f>IF(ISNUMBER(MATCH(mappings[mapping_id],issuesmap[mappingID],0)),COUNTIF(issuesmap[mappingID],mappings[mapping_id]),0)</f>
        <v>0</v>
      </c>
      <c r="M29">
        <f>IF(ISNUMBER(MATCH(mappings[field],issuesfield[field],0)),COUNTIF(issuesfield[field],mappings[field]),0)</f>
        <v>2</v>
      </c>
    </row>
    <row r="30" spans="1:13" x14ac:dyDescent="0.25">
      <c r="A30" t="s">
        <v>10</v>
      </c>
      <c r="B30" t="s">
        <v>1</v>
      </c>
      <c r="C30" t="s">
        <v>3</v>
      </c>
      <c r="D30" t="s">
        <v>139</v>
      </c>
      <c r="E30" s="1">
        <v>647</v>
      </c>
      <c r="F30" t="s">
        <v>16</v>
      </c>
      <c r="G30" t="s">
        <v>4</v>
      </c>
      <c r="H30" t="s">
        <v>5</v>
      </c>
      <c r="I30" t="s">
        <v>6</v>
      </c>
      <c r="J30" t="s">
        <v>17</v>
      </c>
      <c r="K30" t="str">
        <f>mappings[field]&amp;mappings[institution]&amp;mappings[element/field]&amp;mappings[subelement/field(s)]&amp;mappings[constraints]</f>
        <v>subject_genre_facetGEN647vi2=0 OR (i2=7 AND $2=lcsh)</v>
      </c>
      <c r="L30">
        <f>IF(ISNUMBER(MATCH(mappings[mapping_id],issuesmap[mappingID],0)),COUNTIF(issuesmap[mappingID],mappings[mapping_id]),0)</f>
        <v>0</v>
      </c>
      <c r="M30">
        <f>IF(ISNUMBER(MATCH(mappings[field],issuesfield[field],0)),COUNTIF(issuesfield[field],mappings[field]),0)</f>
        <v>2</v>
      </c>
    </row>
    <row r="31" spans="1:13" x14ac:dyDescent="0.25">
      <c r="A31" t="s">
        <v>10</v>
      </c>
      <c r="B31" t="s">
        <v>1</v>
      </c>
      <c r="C31" t="s">
        <v>3</v>
      </c>
      <c r="D31" t="s">
        <v>139</v>
      </c>
      <c r="E31" s="1">
        <v>648</v>
      </c>
      <c r="F31" t="s">
        <v>16</v>
      </c>
      <c r="G31" t="s">
        <v>4</v>
      </c>
      <c r="H31" t="s">
        <v>5</v>
      </c>
      <c r="I31" t="s">
        <v>6</v>
      </c>
      <c r="J31" t="s">
        <v>18</v>
      </c>
      <c r="K31" t="str">
        <f>mappings[field]&amp;mappings[institution]&amp;mappings[element/field]&amp;mappings[subelement/field(s)]&amp;mappings[constraints]</f>
        <v>subject_genre_facetGEN648vi2=0 OR (i2=7 AND $2=lcsh)</v>
      </c>
      <c r="L31">
        <f>IF(ISNUMBER(MATCH(mappings[mapping_id],issuesmap[mappingID],0)),COUNTIF(issuesmap[mappingID],mappings[mapping_id]),0)</f>
        <v>0</v>
      </c>
      <c r="M31">
        <f>IF(ISNUMBER(MATCH(mappings[field],issuesfield[field],0)),COUNTIF(issuesfield[field],mappings[field]),0)</f>
        <v>2</v>
      </c>
    </row>
    <row r="32" spans="1:13" x14ac:dyDescent="0.25">
      <c r="A32" t="s">
        <v>10</v>
      </c>
      <c r="B32" t="s">
        <v>1</v>
      </c>
      <c r="C32" t="s">
        <v>3</v>
      </c>
      <c r="D32" t="s">
        <v>139</v>
      </c>
      <c r="E32" s="1">
        <v>655</v>
      </c>
      <c r="F32" t="s">
        <v>19</v>
      </c>
      <c r="G32" t="s">
        <v>4</v>
      </c>
      <c r="H32" t="s">
        <v>20</v>
      </c>
      <c r="I32" t="s">
        <v>21</v>
      </c>
      <c r="J32" t="s">
        <v>22</v>
      </c>
      <c r="K32" t="str">
        <f>mappings[field]&amp;mappings[institution]&amp;mappings[element/field]&amp;mappings[subelement/field(s)]&amp;mappings[constraints]</f>
        <v>subject_genre_facetGEN655axi2=0 OR (i2=7 AND $2=lcsh)</v>
      </c>
      <c r="L32">
        <f>IF(ISNUMBER(MATCH(mappings[mapping_id],issuesmap[mappingID],0)),COUNTIF(issuesmap[mappingID],mappings[mapping_id]),0)</f>
        <v>0</v>
      </c>
      <c r="M32">
        <f>IF(ISNUMBER(MATCH(mappings[field],issuesfield[field],0)),COUNTIF(issuesfield[field],mappings[field]),0)</f>
        <v>2</v>
      </c>
    </row>
    <row r="33" spans="1:13" x14ac:dyDescent="0.25">
      <c r="A33" t="s">
        <v>10</v>
      </c>
      <c r="B33" t="s">
        <v>1</v>
      </c>
      <c r="C33" t="s">
        <v>3</v>
      </c>
      <c r="D33" t="s">
        <v>139</v>
      </c>
      <c r="E33" s="1">
        <v>655</v>
      </c>
      <c r="F33" t="s">
        <v>19</v>
      </c>
      <c r="G33" t="s">
        <v>23</v>
      </c>
      <c r="H33" t="s">
        <v>20</v>
      </c>
      <c r="I33" t="s">
        <v>21</v>
      </c>
      <c r="J33" t="s">
        <v>24</v>
      </c>
      <c r="K33" t="str">
        <f>mappings[field]&amp;mappings[institution]&amp;mappings[element/field]&amp;mappings[subelement/field(s)]&amp;mappings[constraints]</f>
        <v>subject_genre_facetGEN655axi2=7 AND $2=lcgft</v>
      </c>
      <c r="L33">
        <f>IF(ISNUMBER(MATCH(mappings[mapping_id],issuesmap[mappingID],0)),COUNTIF(issuesmap[mappingID],mappings[mapping_id]),0)</f>
        <v>0</v>
      </c>
      <c r="M33">
        <f>IF(ISNUMBER(MATCH(mappings[field],issuesfield[field],0)),COUNTIF(issuesfield[field],mappings[field]),0)</f>
        <v>2</v>
      </c>
    </row>
    <row r="34" spans="1:13" x14ac:dyDescent="0.25">
      <c r="A34" t="s">
        <v>10</v>
      </c>
      <c r="B34" t="s">
        <v>1</v>
      </c>
      <c r="C34" t="s">
        <v>3</v>
      </c>
      <c r="D34" t="s">
        <v>139</v>
      </c>
      <c r="E34" s="1">
        <v>655</v>
      </c>
      <c r="F34" t="s">
        <v>19</v>
      </c>
      <c r="G34" t="s">
        <v>26</v>
      </c>
      <c r="H34" t="s">
        <v>20</v>
      </c>
      <c r="I34" t="s">
        <v>21</v>
      </c>
      <c r="J34" t="s">
        <v>27</v>
      </c>
      <c r="K34" t="str">
        <f>mappings[field]&amp;mappings[institution]&amp;mappings[element/field]&amp;mappings[subelement/field(s)]&amp;mappings[constraints]</f>
        <v>subject_genre_facetGEN655axi2=7 AND $2=rbbin</v>
      </c>
      <c r="L34">
        <f>IF(ISNUMBER(MATCH(mappings[mapping_id],issuesmap[mappingID],0)),COUNTIF(issuesmap[mappingID],mappings[mapping_id]),0)</f>
        <v>0</v>
      </c>
      <c r="M34">
        <f>IF(ISNUMBER(MATCH(mappings[field],issuesfield[field],0)),COUNTIF(issuesfield[field],mappings[field]),0)</f>
        <v>2</v>
      </c>
    </row>
    <row r="35" spans="1:13" x14ac:dyDescent="0.25">
      <c r="A35" t="s">
        <v>10</v>
      </c>
      <c r="B35" t="s">
        <v>1</v>
      </c>
      <c r="C35" t="s">
        <v>3</v>
      </c>
      <c r="D35" t="s">
        <v>139</v>
      </c>
      <c r="E35" s="1">
        <v>655</v>
      </c>
      <c r="F35" t="s">
        <v>19</v>
      </c>
      <c r="G35" t="s">
        <v>28</v>
      </c>
      <c r="H35" t="s">
        <v>20</v>
      </c>
      <c r="I35" t="s">
        <v>21</v>
      </c>
      <c r="J35" t="s">
        <v>29</v>
      </c>
      <c r="K35" t="str">
        <f>mappings[field]&amp;mappings[institution]&amp;mappings[element/field]&amp;mappings[subelement/field(s)]&amp;mappings[constraints]</f>
        <v>subject_genre_facetGEN655axi2=7 AND $2=rbgenr</v>
      </c>
      <c r="L35">
        <f>IF(ISNUMBER(MATCH(mappings[mapping_id],issuesmap[mappingID],0)),COUNTIF(issuesmap[mappingID],mappings[mapping_id]),0)</f>
        <v>0</v>
      </c>
      <c r="M35">
        <f>IF(ISNUMBER(MATCH(mappings[field],issuesfield[field],0)),COUNTIF(issuesfield[field],mappings[field]),0)</f>
        <v>2</v>
      </c>
    </row>
    <row r="36" spans="1:13" x14ac:dyDescent="0.25">
      <c r="A36" t="s">
        <v>10</v>
      </c>
      <c r="B36" t="s">
        <v>1</v>
      </c>
      <c r="C36" t="s">
        <v>3</v>
      </c>
      <c r="D36" t="s">
        <v>139</v>
      </c>
      <c r="E36" s="1">
        <v>655</v>
      </c>
      <c r="F36" t="s">
        <v>19</v>
      </c>
      <c r="G36" t="s">
        <v>30</v>
      </c>
      <c r="H36" t="s">
        <v>20</v>
      </c>
      <c r="I36" t="s">
        <v>31</v>
      </c>
      <c r="J36" t="s">
        <v>32</v>
      </c>
      <c r="K36" t="str">
        <f>mappings[field]&amp;mappings[institution]&amp;mappings[element/field]&amp;mappings[subelement/field(s)]&amp;mappings[constraints]</f>
        <v>subject_genre_facetGEN655axi2=7 AND $2=rbprov</v>
      </c>
      <c r="L36">
        <f>IF(ISNUMBER(MATCH(mappings[mapping_id],issuesmap[mappingID],0)),COUNTIF(issuesmap[mappingID],mappings[mapping_id]),0)</f>
        <v>0</v>
      </c>
      <c r="M36">
        <f>IF(ISNUMBER(MATCH(mappings[field],issuesfield[field],0)),COUNTIF(issuesfield[field],mappings[field]),0)</f>
        <v>2</v>
      </c>
    </row>
    <row r="37" spans="1:13" x14ac:dyDescent="0.25">
      <c r="A37" t="s">
        <v>10</v>
      </c>
      <c r="B37" t="s">
        <v>1</v>
      </c>
      <c r="C37" t="s">
        <v>3</v>
      </c>
      <c r="D37" t="s">
        <v>139</v>
      </c>
      <c r="E37" s="1">
        <v>655</v>
      </c>
      <c r="F37" t="s">
        <v>16</v>
      </c>
      <c r="G37" t="s">
        <v>23</v>
      </c>
      <c r="H37" t="s">
        <v>5</v>
      </c>
      <c r="I37" t="s">
        <v>6</v>
      </c>
      <c r="J37" t="s">
        <v>25</v>
      </c>
      <c r="K37" t="str">
        <f>mappings[field]&amp;mappings[institution]&amp;mappings[element/field]&amp;mappings[subelement/field(s)]&amp;mappings[constraints]</f>
        <v>subject_genre_facetGEN655vi2=7 AND $2=lcgft</v>
      </c>
      <c r="L37">
        <f>IF(ISNUMBER(MATCH(mappings[mapping_id],issuesmap[mappingID],0)),COUNTIF(issuesmap[mappingID],mappings[mapping_id]),0)</f>
        <v>0</v>
      </c>
      <c r="M37">
        <f>IF(ISNUMBER(MATCH(mappings[field],issuesfield[field],0)),COUNTIF(issuesfield[field],mappings[field]),0)</f>
        <v>2</v>
      </c>
    </row>
    <row r="38" spans="1:13" x14ac:dyDescent="0.25">
      <c r="A38" t="s">
        <v>10</v>
      </c>
      <c r="B38" t="s">
        <v>1</v>
      </c>
      <c r="C38" t="s">
        <v>3</v>
      </c>
      <c r="D38" t="s">
        <v>139</v>
      </c>
      <c r="E38" s="1">
        <v>655</v>
      </c>
      <c r="F38" t="s">
        <v>16</v>
      </c>
      <c r="G38" t="s">
        <v>26</v>
      </c>
      <c r="H38" t="s">
        <v>5</v>
      </c>
      <c r="I38" t="s">
        <v>6</v>
      </c>
      <c r="J38" t="s">
        <v>27</v>
      </c>
      <c r="K38" t="str">
        <f>mappings[field]&amp;mappings[institution]&amp;mappings[element/field]&amp;mappings[subelement/field(s)]&amp;mappings[constraints]</f>
        <v>subject_genre_facetGEN655vi2=7 AND $2=rbbin</v>
      </c>
      <c r="L38">
        <f>IF(ISNUMBER(MATCH(mappings[mapping_id],issuesmap[mappingID],0)),COUNTIF(issuesmap[mappingID],mappings[mapping_id]),0)</f>
        <v>0</v>
      </c>
      <c r="M38">
        <f>IF(ISNUMBER(MATCH(mappings[field],issuesfield[field],0)),COUNTIF(issuesfield[field],mappings[field]),0)</f>
        <v>2</v>
      </c>
    </row>
    <row r="39" spans="1:13" x14ac:dyDescent="0.25">
      <c r="A39" t="s">
        <v>10</v>
      </c>
      <c r="B39" t="s">
        <v>1</v>
      </c>
      <c r="C39" t="s">
        <v>3</v>
      </c>
      <c r="D39" t="s">
        <v>139</v>
      </c>
      <c r="E39" s="1">
        <v>655</v>
      </c>
      <c r="F39" t="s">
        <v>16</v>
      </c>
      <c r="G39" t="s">
        <v>28</v>
      </c>
      <c r="H39" t="s">
        <v>5</v>
      </c>
      <c r="I39" t="s">
        <v>6</v>
      </c>
      <c r="J39" t="s">
        <v>29</v>
      </c>
      <c r="K39" t="str">
        <f>mappings[field]&amp;mappings[institution]&amp;mappings[element/field]&amp;mappings[subelement/field(s)]&amp;mappings[constraints]</f>
        <v>subject_genre_facetGEN655vi2=7 AND $2=rbgenr</v>
      </c>
      <c r="L39">
        <f>IF(ISNUMBER(MATCH(mappings[mapping_id],issuesmap[mappingID],0)),COUNTIF(issuesmap[mappingID],mappings[mapping_id]),0)</f>
        <v>0</v>
      </c>
      <c r="M39">
        <f>IF(ISNUMBER(MATCH(mappings[field],issuesfield[field],0)),COUNTIF(issuesfield[field],mappings[field]),0)</f>
        <v>2</v>
      </c>
    </row>
    <row r="40" spans="1:13" x14ac:dyDescent="0.25">
      <c r="A40" t="s">
        <v>10</v>
      </c>
      <c r="B40" t="s">
        <v>1</v>
      </c>
      <c r="C40" t="s">
        <v>3</v>
      </c>
      <c r="D40" t="s">
        <v>139</v>
      </c>
      <c r="E40" s="1">
        <v>655</v>
      </c>
      <c r="F40" t="s">
        <v>16</v>
      </c>
      <c r="G40" t="s">
        <v>30</v>
      </c>
      <c r="H40" t="s">
        <v>5</v>
      </c>
      <c r="I40" t="s">
        <v>6</v>
      </c>
      <c r="J40" t="s">
        <v>32</v>
      </c>
      <c r="K40" t="str">
        <f>mappings[field]&amp;mappings[institution]&amp;mappings[element/field]&amp;mappings[subelement/field(s)]&amp;mappings[constraints]</f>
        <v>subject_genre_facetGEN655vi2=7 AND $2=rbprov</v>
      </c>
      <c r="L40">
        <f>IF(ISNUMBER(MATCH(mappings[mapping_id],issuesmap[mappingID],0)),COUNTIF(issuesmap[mappingID],mappings[mapping_id]),0)</f>
        <v>0</v>
      </c>
      <c r="M40">
        <f>IF(ISNUMBER(MATCH(mappings[field],issuesfield[field],0)),COUNTIF(issuesfield[field],mappings[field]),0)</f>
        <v>2</v>
      </c>
    </row>
    <row r="41" spans="1:13" x14ac:dyDescent="0.25">
      <c r="A41" t="s">
        <v>10</v>
      </c>
      <c r="B41" t="s">
        <v>1</v>
      </c>
      <c r="C41" t="s">
        <v>3</v>
      </c>
      <c r="D41" t="s">
        <v>139</v>
      </c>
      <c r="E41" s="1">
        <v>656</v>
      </c>
      <c r="F41" t="s">
        <v>33</v>
      </c>
      <c r="G41" t="s">
        <v>34</v>
      </c>
      <c r="H41" t="s">
        <v>5</v>
      </c>
      <c r="I41" t="s">
        <v>6</v>
      </c>
      <c r="J41" t="s">
        <v>35</v>
      </c>
      <c r="K41" t="str">
        <f>mappings[field]&amp;mappings[institution]&amp;mappings[element/field]&amp;mappings[subelement/field(s)]&amp;mappings[constraints]</f>
        <v>subject_genre_facetGEN656kvi2=7 AND $2=lcsh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2</v>
      </c>
    </row>
    <row r="42" spans="1:13" x14ac:dyDescent="0.25">
      <c r="A42" t="s">
        <v>10</v>
      </c>
      <c r="B42" t="s">
        <v>1</v>
      </c>
      <c r="C42" t="s">
        <v>3</v>
      </c>
      <c r="D42" t="s">
        <v>139</v>
      </c>
      <c r="E42" s="1">
        <v>657</v>
      </c>
      <c r="F42" t="s">
        <v>16</v>
      </c>
      <c r="G42" t="s">
        <v>34</v>
      </c>
      <c r="H42" t="s">
        <v>5</v>
      </c>
      <c r="I42" t="s">
        <v>6</v>
      </c>
      <c r="J42" t="s">
        <v>35</v>
      </c>
      <c r="K42" t="str">
        <f>mappings[field]&amp;mappings[institution]&amp;mappings[element/field]&amp;mappings[subelement/field(s)]&amp;mappings[constraints]</f>
        <v>subject_genre_facetGEN657vi2=7 AND $2=lcsh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2</v>
      </c>
    </row>
    <row r="43" spans="1:13" x14ac:dyDescent="0.25">
      <c r="A43" t="s">
        <v>36</v>
      </c>
      <c r="B43" t="s">
        <v>1</v>
      </c>
      <c r="C43" t="s">
        <v>2</v>
      </c>
      <c r="D43" t="s">
        <v>139</v>
      </c>
      <c r="E43" s="1">
        <v>600</v>
      </c>
      <c r="F43" t="s">
        <v>37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subject_geographic_facetGEN600zi2=0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</row>
    <row r="44" spans="1:13" x14ac:dyDescent="0.25">
      <c r="A44" t="s">
        <v>36</v>
      </c>
      <c r="B44" t="s">
        <v>1</v>
      </c>
      <c r="C44" t="s">
        <v>2</v>
      </c>
      <c r="D44" t="s">
        <v>139</v>
      </c>
      <c r="E44" s="1">
        <v>610</v>
      </c>
      <c r="F44" t="s">
        <v>37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subject_geographic_facetGEN610zi2=0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</row>
    <row r="45" spans="1:13" x14ac:dyDescent="0.25">
      <c r="A45" t="s">
        <v>36</v>
      </c>
      <c r="B45" t="s">
        <v>1</v>
      </c>
      <c r="C45" t="s">
        <v>2</v>
      </c>
      <c r="D45" t="s">
        <v>139</v>
      </c>
      <c r="E45" s="1">
        <v>611</v>
      </c>
      <c r="F45" t="s">
        <v>37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subject_geographic_facetGEN611zi2=0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</row>
    <row r="46" spans="1:13" x14ac:dyDescent="0.25">
      <c r="A46" t="s">
        <v>36</v>
      </c>
      <c r="B46" t="s">
        <v>1</v>
      </c>
      <c r="C46" t="s">
        <v>2</v>
      </c>
      <c r="D46" t="s">
        <v>139</v>
      </c>
      <c r="E46" s="1">
        <v>630</v>
      </c>
      <c r="F46" t="s">
        <v>37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subject_geographic_facetGEN630zi2=0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</row>
    <row r="47" spans="1:13" x14ac:dyDescent="0.25">
      <c r="A47" t="s">
        <v>36</v>
      </c>
      <c r="B47" t="s">
        <v>1</v>
      </c>
      <c r="C47" t="s">
        <v>2</v>
      </c>
      <c r="D47" t="s">
        <v>139</v>
      </c>
      <c r="E47" s="1">
        <v>650</v>
      </c>
      <c r="F47" t="s">
        <v>37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subject_geographic_facetGEN650zi2=0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</row>
    <row r="48" spans="1:13" x14ac:dyDescent="0.25">
      <c r="A48" t="s">
        <v>36</v>
      </c>
      <c r="B48" t="s">
        <v>1</v>
      </c>
      <c r="C48" t="s">
        <v>2</v>
      </c>
      <c r="D48" t="s">
        <v>139</v>
      </c>
      <c r="E48" s="1">
        <v>651</v>
      </c>
      <c r="F48" t="s">
        <v>37</v>
      </c>
      <c r="G48" t="s">
        <v>4</v>
      </c>
      <c r="H48" t="s">
        <v>5</v>
      </c>
      <c r="I48" t="s">
        <v>6</v>
      </c>
      <c r="J48" t="s">
        <v>6</v>
      </c>
      <c r="K48" t="str">
        <f>mappings[field]&amp;mappings[institution]&amp;mappings[element/field]&amp;mappings[subelement/field(s)]&amp;mappings[constraints]</f>
        <v>subject_geographic_facetGEN651zi2=0 OR (i2=7 AND $2=lcsh)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</row>
    <row r="49" spans="1:13" x14ac:dyDescent="0.25">
      <c r="A49" t="s">
        <v>36</v>
      </c>
      <c r="B49" t="s">
        <v>1</v>
      </c>
      <c r="C49" t="s">
        <v>2</v>
      </c>
      <c r="D49" t="s">
        <v>139</v>
      </c>
      <c r="E49" s="1">
        <v>655</v>
      </c>
      <c r="F49" t="s">
        <v>37</v>
      </c>
      <c r="G49" t="s">
        <v>4</v>
      </c>
      <c r="H49" t="s">
        <v>5</v>
      </c>
      <c r="I49" t="s">
        <v>6</v>
      </c>
      <c r="J49" t="s">
        <v>6</v>
      </c>
      <c r="K49" t="str">
        <f>mappings[field]&amp;mappings[institution]&amp;mappings[element/field]&amp;mappings[subelement/field(s)]&amp;mappings[constraints]</f>
        <v>subject_geographic_facetGEN655zi2=0 OR (i2=7 AND $2=lcsh)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1</v>
      </c>
    </row>
    <row r="50" spans="1:13" x14ac:dyDescent="0.25">
      <c r="A50" t="s">
        <v>36</v>
      </c>
      <c r="B50" t="s">
        <v>1</v>
      </c>
      <c r="C50" t="s">
        <v>3</v>
      </c>
      <c r="D50" t="s">
        <v>139</v>
      </c>
      <c r="E50" s="1">
        <v>648</v>
      </c>
      <c r="F50" t="s">
        <v>37</v>
      </c>
      <c r="G50" t="s">
        <v>8</v>
      </c>
      <c r="H50" t="s">
        <v>5</v>
      </c>
      <c r="I50" t="s">
        <v>6</v>
      </c>
      <c r="J50" t="s">
        <v>18</v>
      </c>
      <c r="K50" t="str">
        <f>mappings[field]&amp;mappings[institution]&amp;mappings[element/field]&amp;mappings[subelement/field(s)]&amp;mappings[constraints]</f>
        <v>subject_geographic_facetGEN648zi2=0 OR (i2=7 AND $2=~/lcsh|fast/)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1</v>
      </c>
    </row>
    <row r="51" spans="1:13" x14ac:dyDescent="0.25">
      <c r="A51" t="s">
        <v>38</v>
      </c>
      <c r="B51" t="s">
        <v>1</v>
      </c>
      <c r="C51" t="s">
        <v>2</v>
      </c>
      <c r="D51" t="s">
        <v>139</v>
      </c>
      <c r="E51" s="1">
        <v>600</v>
      </c>
      <c r="F51" t="s">
        <v>39</v>
      </c>
      <c r="G51" t="s">
        <v>4</v>
      </c>
      <c r="H51" t="s">
        <v>20</v>
      </c>
      <c r="I51" t="s">
        <v>6</v>
      </c>
      <c r="J51" t="s">
        <v>40</v>
      </c>
      <c r="K51" t="str">
        <f>mappings[field]&amp;mappings[institution]&amp;mappings[element/field]&amp;mappings[subelement/field(s)]&amp;mappings[constraints]</f>
        <v>subject_topic_lcsh_facetGEN600abcdfghjklmnopqrstui2=0 OR (i2=7 AND $2=lcsh)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1</v>
      </c>
    </row>
    <row r="52" spans="1:13" x14ac:dyDescent="0.25">
      <c r="A52" t="s">
        <v>38</v>
      </c>
      <c r="B52" t="s">
        <v>1</v>
      </c>
      <c r="C52" t="s">
        <v>2</v>
      </c>
      <c r="D52" t="s">
        <v>139</v>
      </c>
      <c r="E52" s="1">
        <v>600</v>
      </c>
      <c r="F52" t="s">
        <v>41</v>
      </c>
      <c r="G52" t="s">
        <v>4</v>
      </c>
      <c r="H52" t="s">
        <v>5</v>
      </c>
      <c r="I52" t="s">
        <v>6</v>
      </c>
      <c r="J52" t="s">
        <v>6</v>
      </c>
      <c r="K52" t="str">
        <f>mappings[field]&amp;mappings[institution]&amp;mappings[element/field]&amp;mappings[subelement/field(s)]&amp;mappings[constraints]</f>
        <v>subject_topic_lcsh_facetGEN600xi2=0 OR (i2=7 AND $2=lcsh)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1</v>
      </c>
    </row>
    <row r="53" spans="1:13" x14ac:dyDescent="0.25">
      <c r="A53" t="s">
        <v>38</v>
      </c>
      <c r="B53" t="s">
        <v>1</v>
      </c>
      <c r="C53" t="s">
        <v>2</v>
      </c>
      <c r="D53" t="s">
        <v>139</v>
      </c>
      <c r="E53" s="1">
        <v>610</v>
      </c>
      <c r="F53" t="s">
        <v>42</v>
      </c>
      <c r="G53" t="s">
        <v>4</v>
      </c>
      <c r="H53" t="s">
        <v>20</v>
      </c>
      <c r="I53" t="s">
        <v>6</v>
      </c>
      <c r="J53" t="s">
        <v>43</v>
      </c>
      <c r="K53" t="str">
        <f>mappings[field]&amp;mappings[institution]&amp;mappings[element/field]&amp;mappings[subelement/field(s)]&amp;mappings[constraints]</f>
        <v>subject_topic_lcsh_facetGEN610abcdfghklmnoprstui2=0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1</v>
      </c>
    </row>
    <row r="54" spans="1:13" x14ac:dyDescent="0.25">
      <c r="A54" t="s">
        <v>38</v>
      </c>
      <c r="B54" t="s">
        <v>1</v>
      </c>
      <c r="C54" t="s">
        <v>2</v>
      </c>
      <c r="D54" t="s">
        <v>139</v>
      </c>
      <c r="E54" s="1">
        <v>610</v>
      </c>
      <c r="F54" t="s">
        <v>41</v>
      </c>
      <c r="G54" t="s">
        <v>4</v>
      </c>
      <c r="H54" t="s">
        <v>5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subject_topic_lcsh_facetGEN610xi2=0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1</v>
      </c>
    </row>
    <row r="55" spans="1:13" x14ac:dyDescent="0.25">
      <c r="A55" t="s">
        <v>38</v>
      </c>
      <c r="B55" t="s">
        <v>1</v>
      </c>
      <c r="C55" t="s">
        <v>2</v>
      </c>
      <c r="D55" t="s">
        <v>139</v>
      </c>
      <c r="E55" s="1">
        <v>611</v>
      </c>
      <c r="F55" t="s">
        <v>44</v>
      </c>
      <c r="G55" t="s">
        <v>4</v>
      </c>
      <c r="H55" t="s">
        <v>20</v>
      </c>
      <c r="I55" t="s">
        <v>6</v>
      </c>
      <c r="J55" t="s">
        <v>45</v>
      </c>
      <c r="K55" t="str">
        <f>mappings[field]&amp;mappings[institution]&amp;mappings[element/field]&amp;mappings[subelement/field(s)]&amp;mappings[constraints]</f>
        <v>subject_topic_lcsh_facetGEN611acdefghklnpqstui2=0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1</v>
      </c>
    </row>
    <row r="56" spans="1:13" x14ac:dyDescent="0.25">
      <c r="A56" t="s">
        <v>38</v>
      </c>
      <c r="B56" t="s">
        <v>1</v>
      </c>
      <c r="C56" t="s">
        <v>2</v>
      </c>
      <c r="D56" t="s">
        <v>139</v>
      </c>
      <c r="E56" s="1">
        <v>611</v>
      </c>
      <c r="F56" t="s">
        <v>41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subject_topic_lcsh_facetGEN611xi2=0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1</v>
      </c>
    </row>
    <row r="57" spans="1:13" x14ac:dyDescent="0.25">
      <c r="A57" t="s">
        <v>38</v>
      </c>
      <c r="B57" t="s">
        <v>1</v>
      </c>
      <c r="C57" t="s">
        <v>2</v>
      </c>
      <c r="D57" t="s">
        <v>139</v>
      </c>
      <c r="E57" s="1">
        <v>630</v>
      </c>
      <c r="F57" t="s">
        <v>46</v>
      </c>
      <c r="G57" t="s">
        <v>4</v>
      </c>
      <c r="H57" t="s">
        <v>20</v>
      </c>
      <c r="I57" t="s">
        <v>6</v>
      </c>
      <c r="J57" t="s">
        <v>47</v>
      </c>
      <c r="K57" t="str">
        <f>mappings[field]&amp;mappings[institution]&amp;mappings[element/field]&amp;mappings[subelement/field(s)]&amp;mappings[constraints]</f>
        <v>subject_topic_lcsh_facetGEN630adfghklmnoprsti2=0 OR (i2=7 AND $2=lcsh)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1</v>
      </c>
    </row>
    <row r="58" spans="1:13" x14ac:dyDescent="0.25">
      <c r="A58" t="s">
        <v>38</v>
      </c>
      <c r="B58" t="s">
        <v>1</v>
      </c>
      <c r="C58" t="s">
        <v>2</v>
      </c>
      <c r="D58" t="s">
        <v>139</v>
      </c>
      <c r="E58" s="1">
        <v>630</v>
      </c>
      <c r="F58" t="s">
        <v>41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subject_topic_lcsh_facetGEN630xi2=0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1</v>
      </c>
    </row>
    <row r="59" spans="1:13" x14ac:dyDescent="0.25">
      <c r="A59" t="s">
        <v>38</v>
      </c>
      <c r="B59" t="s">
        <v>1</v>
      </c>
      <c r="C59" t="s">
        <v>2</v>
      </c>
      <c r="D59" t="s">
        <v>139</v>
      </c>
      <c r="E59" s="1">
        <v>650</v>
      </c>
      <c r="F59" t="s">
        <v>49</v>
      </c>
      <c r="G59" t="s">
        <v>4</v>
      </c>
      <c r="H59" t="s">
        <v>20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subject_topic_lcsh_facetGEN650abcdgi2=0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1</v>
      </c>
    </row>
    <row r="60" spans="1:13" x14ac:dyDescent="0.25">
      <c r="A60" t="s">
        <v>38</v>
      </c>
      <c r="B60" t="s">
        <v>1</v>
      </c>
      <c r="C60" t="s">
        <v>2</v>
      </c>
      <c r="D60" t="s">
        <v>139</v>
      </c>
      <c r="E60" s="1">
        <v>650</v>
      </c>
      <c r="F60" t="s">
        <v>41</v>
      </c>
      <c r="G60" t="s">
        <v>4</v>
      </c>
      <c r="H60" t="s">
        <v>5</v>
      </c>
      <c r="I60" t="s">
        <v>6</v>
      </c>
      <c r="J60" t="s">
        <v>6</v>
      </c>
      <c r="K60" t="str">
        <f>mappings[field]&amp;mappings[institution]&amp;mappings[element/field]&amp;mappings[subelement/field(s)]&amp;mappings[constraints]</f>
        <v>subject_topic_lcsh_facetGEN650xi2=0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1</v>
      </c>
    </row>
    <row r="61" spans="1:13" x14ac:dyDescent="0.25">
      <c r="A61" t="s">
        <v>38</v>
      </c>
      <c r="B61" t="s">
        <v>1</v>
      </c>
      <c r="C61" t="s">
        <v>2</v>
      </c>
      <c r="D61" t="s">
        <v>139</v>
      </c>
      <c r="E61" s="1">
        <v>651</v>
      </c>
      <c r="F61" t="s">
        <v>41</v>
      </c>
      <c r="G61" t="s">
        <v>4</v>
      </c>
      <c r="H61" t="s">
        <v>5</v>
      </c>
      <c r="I61" t="s">
        <v>6</v>
      </c>
      <c r="J61" t="s">
        <v>6</v>
      </c>
      <c r="K61" t="str">
        <f>mappings[field]&amp;mappings[institution]&amp;mappings[element/field]&amp;mappings[subelement/field(s)]&amp;mappings[constraints]</f>
        <v>subject_topic_lcsh_facetGEN651xi2=0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1</v>
      </c>
    </row>
    <row r="62" spans="1:13" x14ac:dyDescent="0.25">
      <c r="A62" t="s">
        <v>38</v>
      </c>
      <c r="B62" t="s">
        <v>1</v>
      </c>
      <c r="C62" t="s">
        <v>3</v>
      </c>
      <c r="D62" t="s">
        <v>139</v>
      </c>
      <c r="E62" s="1">
        <v>647</v>
      </c>
      <c r="F62" t="s">
        <v>48</v>
      </c>
      <c r="G62" t="s">
        <v>4</v>
      </c>
      <c r="H62" t="s">
        <v>20</v>
      </c>
      <c r="I62" t="s">
        <v>6</v>
      </c>
      <c r="J62" t="s">
        <v>17</v>
      </c>
      <c r="K62" t="str">
        <f>mappings[field]&amp;mappings[institution]&amp;mappings[element/field]&amp;mappings[subelement/field(s)]&amp;mappings[constraints]</f>
        <v>subject_topic_lcsh_facetGEN647acdgi2=0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1</v>
      </c>
    </row>
    <row r="63" spans="1:13" x14ac:dyDescent="0.25">
      <c r="A63" t="s">
        <v>38</v>
      </c>
      <c r="B63" t="s">
        <v>1</v>
      </c>
      <c r="C63" t="s">
        <v>3</v>
      </c>
      <c r="D63" t="s">
        <v>139</v>
      </c>
      <c r="E63" s="1">
        <v>647</v>
      </c>
      <c r="F63" t="s">
        <v>41</v>
      </c>
      <c r="G63" t="s">
        <v>4</v>
      </c>
      <c r="H63" t="s">
        <v>5</v>
      </c>
      <c r="I63" t="s">
        <v>6</v>
      </c>
      <c r="J63" t="s">
        <v>17</v>
      </c>
      <c r="K63" t="str">
        <f>mappings[field]&amp;mappings[institution]&amp;mappings[element/field]&amp;mappings[subelement/field(s)]&amp;mappings[constraints]</f>
        <v>subject_topic_lcsh_facetGEN647xi2=0 OR (i2=7 AND $2=lcsh)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1</v>
      </c>
    </row>
    <row r="64" spans="1:13" x14ac:dyDescent="0.25">
      <c r="A64" t="s">
        <v>38</v>
      </c>
      <c r="B64" t="s">
        <v>1</v>
      </c>
      <c r="C64" t="s">
        <v>3</v>
      </c>
      <c r="D64" t="s">
        <v>139</v>
      </c>
      <c r="E64" s="1">
        <v>648</v>
      </c>
      <c r="F64" t="s">
        <v>41</v>
      </c>
      <c r="G64" t="s">
        <v>4</v>
      </c>
      <c r="H64" t="s">
        <v>5</v>
      </c>
      <c r="I64" t="s">
        <v>6</v>
      </c>
      <c r="J64" t="s">
        <v>18</v>
      </c>
      <c r="K64" t="str">
        <f>mappings[field]&amp;mappings[institution]&amp;mappings[element/field]&amp;mappings[subelement/field(s)]&amp;mappings[constraints]</f>
        <v>subject_topic_lcsh_facetGEN648xi2=0 OR (i2=7 AND $2=lcsh)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1</v>
      </c>
    </row>
    <row r="65" spans="1:13" x14ac:dyDescent="0.25">
      <c r="A65" t="s">
        <v>38</v>
      </c>
      <c r="B65" t="s">
        <v>1</v>
      </c>
      <c r="C65" t="s">
        <v>3</v>
      </c>
      <c r="D65" t="s">
        <v>139</v>
      </c>
      <c r="E65" s="1">
        <v>655</v>
      </c>
      <c r="F65" t="s">
        <v>41</v>
      </c>
      <c r="G65" t="s">
        <v>4</v>
      </c>
      <c r="H65" t="s">
        <v>5</v>
      </c>
      <c r="I65" t="s">
        <v>6</v>
      </c>
      <c r="J65" t="s">
        <v>6</v>
      </c>
      <c r="K65" s="8" t="str">
        <f>mappings[field]&amp;mappings[institution]&amp;mappings[element/field]&amp;mappings[subelement/field(s)]&amp;mappings[constraints]</f>
        <v>subject_topic_lcsh_facetGEN655xi2=0 OR (i2=7 AND $2=lcsh)</v>
      </c>
      <c r="L65">
        <f>IF(ISNUMBER(MATCH(mappings[mapping_id],issuesmap[mappingID],0)),COUNTIF(issuesmap[mappingID],mappings[mapping_id]),0)</f>
        <v>1</v>
      </c>
      <c r="M65">
        <f>IF(ISNUMBER(MATCH(mappings[field],issuesfield[field],0)),COUNTIF(issuesfield[field],mappings[field]),0)</f>
        <v>1</v>
      </c>
    </row>
    <row r="66" spans="1:13" x14ac:dyDescent="0.25">
      <c r="A66" t="s">
        <v>38</v>
      </c>
      <c r="B66" t="s">
        <v>1</v>
      </c>
      <c r="C66" t="s">
        <v>3</v>
      </c>
      <c r="D66" t="s">
        <v>139</v>
      </c>
      <c r="E66" s="1">
        <v>656</v>
      </c>
      <c r="F66" t="s">
        <v>7</v>
      </c>
      <c r="G66" t="s">
        <v>34</v>
      </c>
      <c r="H66" t="s">
        <v>5</v>
      </c>
      <c r="I66" t="s">
        <v>6</v>
      </c>
      <c r="J66" t="s">
        <v>50</v>
      </c>
      <c r="K66" t="str">
        <f>mappings[field]&amp;mappings[institution]&amp;mappings[element/field]&amp;mappings[subelement/field(s)]&amp;mappings[constraints]</f>
        <v>subject_topic_lcsh_facetGEN656ai2=7 AND $2=lcsh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1</v>
      </c>
    </row>
    <row r="67" spans="1:13" x14ac:dyDescent="0.25">
      <c r="A67" t="s">
        <v>38</v>
      </c>
      <c r="B67" t="s">
        <v>1</v>
      </c>
      <c r="C67" t="s">
        <v>3</v>
      </c>
      <c r="D67" t="s">
        <v>139</v>
      </c>
      <c r="E67" s="1">
        <v>656</v>
      </c>
      <c r="F67" t="s">
        <v>41</v>
      </c>
      <c r="G67" t="s">
        <v>34</v>
      </c>
      <c r="H67" t="s">
        <v>5</v>
      </c>
      <c r="I67" t="s">
        <v>6</v>
      </c>
      <c r="J67" t="s">
        <v>35</v>
      </c>
      <c r="K67" t="str">
        <f>mappings[field]&amp;mappings[institution]&amp;mappings[element/field]&amp;mappings[subelement/field(s)]&amp;mappings[constraints]</f>
        <v>subject_topic_lcsh_facetGEN656xi2=7 AND $2=lcsh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1</v>
      </c>
    </row>
    <row r="68" spans="1:13" x14ac:dyDescent="0.25">
      <c r="A68" t="s">
        <v>38</v>
      </c>
      <c r="B68" t="s">
        <v>1</v>
      </c>
      <c r="C68" t="s">
        <v>3</v>
      </c>
      <c r="D68" t="s">
        <v>139</v>
      </c>
      <c r="E68" s="1">
        <v>657</v>
      </c>
      <c r="F68" t="s">
        <v>7</v>
      </c>
      <c r="G68" t="s">
        <v>34</v>
      </c>
      <c r="H68" t="s">
        <v>5</v>
      </c>
      <c r="I68" t="s">
        <v>6</v>
      </c>
      <c r="J68" t="s">
        <v>51</v>
      </c>
      <c r="K68" t="str">
        <f>mappings[field]&amp;mappings[institution]&amp;mappings[element/field]&amp;mappings[subelement/field(s)]&amp;mappings[constraints]</f>
        <v>subject_topic_lcsh_facetGEN657ai2=7 AND $2=lcsh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1</v>
      </c>
    </row>
    <row r="69" spans="1:13" x14ac:dyDescent="0.25">
      <c r="A69" t="s">
        <v>38</v>
      </c>
      <c r="B69" t="s">
        <v>1</v>
      </c>
      <c r="C69" t="s">
        <v>3</v>
      </c>
      <c r="D69" t="s">
        <v>139</v>
      </c>
      <c r="E69" s="1">
        <v>657</v>
      </c>
      <c r="F69" t="s">
        <v>41</v>
      </c>
      <c r="G69" t="s">
        <v>34</v>
      </c>
      <c r="H69" t="s">
        <v>5</v>
      </c>
      <c r="I69" t="s">
        <v>6</v>
      </c>
      <c r="J69" t="s">
        <v>51</v>
      </c>
      <c r="K69" t="str">
        <f>mappings[field]&amp;mappings[institution]&amp;mappings[element/field]&amp;mappings[subelement/field(s)]&amp;mappings[constraints]</f>
        <v>subject_topic_lcsh_facetGEN657xi2=7 AND $2=lcsh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1</v>
      </c>
    </row>
  </sheetData>
  <conditionalFormatting sqref="K2:K60">
    <cfRule type="duplicateValues" dxfId="1" priority="2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142</v>
      </c>
      <c r="B1" t="s">
        <v>127</v>
      </c>
      <c r="C1" t="s">
        <v>128</v>
      </c>
      <c r="D1" t="s">
        <v>129</v>
      </c>
    </row>
    <row r="2" spans="1:4" x14ac:dyDescent="0.25">
      <c r="A2" s="8" t="s">
        <v>143</v>
      </c>
      <c r="B2">
        <v>655</v>
      </c>
      <c r="C2" t="s">
        <v>41</v>
      </c>
      <c r="D2" t="s">
        <v>130</v>
      </c>
    </row>
    <row r="3" spans="1:4" x14ac:dyDescent="0.25">
      <c r="A3" t="s">
        <v>10</v>
      </c>
      <c r="B3">
        <v>655</v>
      </c>
      <c r="C3" t="s">
        <v>41</v>
      </c>
      <c r="D3" t="s">
        <v>131</v>
      </c>
    </row>
    <row r="4" spans="1:4" x14ac:dyDescent="0.25">
      <c r="A4" t="s">
        <v>36</v>
      </c>
      <c r="B4">
        <v>43</v>
      </c>
      <c r="C4" t="s">
        <v>6</v>
      </c>
      <c r="D4" t="s">
        <v>135</v>
      </c>
    </row>
    <row r="5" spans="1:4" x14ac:dyDescent="0.25">
      <c r="A5" t="s">
        <v>0</v>
      </c>
      <c r="B5">
        <v>33</v>
      </c>
      <c r="C5" t="s">
        <v>6</v>
      </c>
      <c r="D5" t="s">
        <v>136</v>
      </c>
    </row>
    <row r="6" spans="1:4" x14ac:dyDescent="0.25">
      <c r="A6" t="s">
        <v>0</v>
      </c>
      <c r="B6">
        <v>46</v>
      </c>
      <c r="C6" t="s">
        <v>137</v>
      </c>
      <c r="D6" t="s">
        <v>138</v>
      </c>
    </row>
    <row r="7" spans="1:4" x14ac:dyDescent="0.25">
      <c r="A7" t="s">
        <v>0</v>
      </c>
      <c r="B7">
        <v>45</v>
      </c>
      <c r="C7" t="s">
        <v>6</v>
      </c>
      <c r="D7" t="s">
        <v>138</v>
      </c>
    </row>
    <row r="8" spans="1:4" x14ac:dyDescent="0.25">
      <c r="A8" t="s">
        <v>188</v>
      </c>
      <c r="B8" t="s">
        <v>6</v>
      </c>
      <c r="C8" t="s">
        <v>6</v>
      </c>
      <c r="D8" t="s">
        <v>189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2017-08-24T21:01:32Z</dcterms:modified>
</cp:coreProperties>
</file>