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0" i="1" l="1"/>
  <c r="X20" i="1"/>
  <c r="X19" i="1"/>
  <c r="Y19" i="1"/>
  <c r="X117" i="1"/>
  <c r="Y117" i="1"/>
  <c r="X116" i="1"/>
  <c r="Y116" i="1"/>
  <c r="K206" i="2"/>
  <c r="L206" i="2" s="1"/>
  <c r="M206" i="2"/>
  <c r="N206" i="2"/>
  <c r="K205" i="2"/>
  <c r="L205" i="2" s="1"/>
  <c r="M205" i="2"/>
  <c r="N205" i="2"/>
  <c r="X120" i="1"/>
  <c r="Y120" i="1"/>
  <c r="K197" i="2"/>
  <c r="L197" i="2" s="1"/>
  <c r="M197" i="2"/>
  <c r="N197" i="2"/>
  <c r="K198" i="2"/>
  <c r="L198" i="2" s="1"/>
  <c r="M198" i="2"/>
  <c r="N198" i="2"/>
  <c r="X115" i="1"/>
  <c r="Y115" i="1"/>
  <c r="K200" i="2"/>
  <c r="L200" i="2" s="1"/>
  <c r="M200" i="2"/>
  <c r="N200" i="2"/>
  <c r="K136" i="2"/>
  <c r="L136" i="2" s="1"/>
  <c r="M136" i="2"/>
  <c r="N136" i="2"/>
  <c r="K132" i="2"/>
  <c r="L132" i="2" s="1"/>
  <c r="M132" i="2"/>
  <c r="N132" i="2"/>
  <c r="X105" i="1"/>
  <c r="Y105" i="1"/>
  <c r="K106" i="2"/>
  <c r="L106" i="2" s="1"/>
  <c r="M106" i="2"/>
  <c r="N106" i="2"/>
  <c r="K99" i="2"/>
  <c r="L99" i="2" s="1"/>
  <c r="M99" i="2"/>
  <c r="N99" i="2"/>
  <c r="N80" i="2"/>
  <c r="M80" i="2"/>
  <c r="K80" i="2"/>
  <c r="L80" i="2" s="1"/>
  <c r="Y77" i="1"/>
  <c r="X77" i="1"/>
  <c r="K81" i="2"/>
  <c r="L81" i="2" s="1"/>
  <c r="M81" i="2"/>
  <c r="N81" i="2"/>
  <c r="N29" i="2"/>
  <c r="M29" i="2"/>
  <c r="K29" i="2"/>
  <c r="L29" i="2" s="1"/>
  <c r="K28" i="2"/>
  <c r="L28" i="2" s="1"/>
  <c r="M28" i="2"/>
  <c r="N28" i="2"/>
  <c r="N17" i="2"/>
  <c r="M17" i="2"/>
  <c r="K17" i="2"/>
  <c r="L17" i="2" s="1"/>
  <c r="K135" i="2"/>
  <c r="L135" i="2" s="1"/>
  <c r="M135" i="2"/>
  <c r="N135" i="2"/>
  <c r="Y10" i="1"/>
  <c r="X10" i="1"/>
  <c r="K2" i="2"/>
  <c r="L2" i="2" s="1"/>
  <c r="M2" i="2"/>
  <c r="N2" i="2"/>
  <c r="X26" i="1"/>
  <c r="Y26" i="1"/>
  <c r="X21" i="1"/>
  <c r="Y21" i="1"/>
  <c r="K100" i="2"/>
  <c r="L100" i="2" s="1"/>
  <c r="M100" i="2"/>
  <c r="N100" i="2"/>
  <c r="K101" i="2"/>
  <c r="L101" i="2" s="1"/>
  <c r="M101" i="2"/>
  <c r="N101" i="2"/>
  <c r="N131" i="2" l="1"/>
  <c r="M131" i="2"/>
  <c r="K131" i="2"/>
  <c r="L131" i="2" s="1"/>
  <c r="K130" i="2"/>
  <c r="L130" i="2" s="1"/>
  <c r="K123" i="2"/>
  <c r="L123" i="2" s="1"/>
  <c r="K125" i="2"/>
  <c r="L125" i="2" s="1"/>
  <c r="K126" i="2"/>
  <c r="L126" i="2" s="1"/>
  <c r="M130" i="2"/>
  <c r="M123" i="2"/>
  <c r="M125" i="2"/>
  <c r="M126" i="2"/>
  <c r="N130" i="2"/>
  <c r="N123" i="2"/>
  <c r="N125" i="2"/>
  <c r="N126" i="2"/>
  <c r="N129" i="2"/>
  <c r="M129" i="2"/>
  <c r="K129" i="2"/>
  <c r="L129" i="2" s="1"/>
  <c r="N124" i="2"/>
  <c r="M124" i="2"/>
  <c r="K124" i="2"/>
  <c r="L124" i="2" s="1"/>
  <c r="X104" i="1"/>
  <c r="Y104" i="1"/>
  <c r="X99" i="1"/>
  <c r="Y99" i="1"/>
  <c r="X101" i="1"/>
  <c r="Y101" i="1"/>
  <c r="X103" i="1"/>
  <c r="Y103" i="1"/>
  <c r="X100" i="1"/>
  <c r="Y100" i="1"/>
  <c r="X102" i="1"/>
  <c r="Y102" i="1"/>
  <c r="K127" i="2"/>
  <c r="L127" i="2" s="1"/>
  <c r="M127" i="2"/>
  <c r="N127" i="2"/>
  <c r="K128" i="2"/>
  <c r="L128" i="2" s="1"/>
  <c r="M128" i="2"/>
  <c r="N128" i="2"/>
  <c r="K112" i="2"/>
  <c r="L112" i="2" s="1"/>
  <c r="K115" i="2"/>
  <c r="L115" i="2" s="1"/>
  <c r="K118" i="2"/>
  <c r="L118" i="2" s="1"/>
  <c r="K121" i="2"/>
  <c r="L121" i="2" s="1"/>
  <c r="M112" i="2"/>
  <c r="M115" i="2"/>
  <c r="M118" i="2"/>
  <c r="M121" i="2"/>
  <c r="N112" i="2"/>
  <c r="N115" i="2"/>
  <c r="N118" i="2"/>
  <c r="N121" i="2"/>
  <c r="K111" i="2"/>
  <c r="L111" i="2" s="1"/>
  <c r="K114" i="2"/>
  <c r="L114" i="2" s="1"/>
  <c r="K117" i="2"/>
  <c r="L117" i="2" s="1"/>
  <c r="K120" i="2"/>
  <c r="L120" i="2" s="1"/>
  <c r="M111" i="2"/>
  <c r="M114" i="2"/>
  <c r="M117" i="2"/>
  <c r="M120" i="2"/>
  <c r="N111" i="2"/>
  <c r="N114" i="2"/>
  <c r="N117" i="2"/>
  <c r="N120" i="2"/>
  <c r="N113" i="2" l="1"/>
  <c r="M113" i="2"/>
  <c r="K113" i="2"/>
  <c r="L113" i="2" s="1"/>
  <c r="K110" i="2"/>
  <c r="L110" i="2" s="1"/>
  <c r="K116" i="2"/>
  <c r="L116" i="2" s="1"/>
  <c r="K119" i="2"/>
  <c r="L119" i="2" s="1"/>
  <c r="M110" i="2"/>
  <c r="M116" i="2"/>
  <c r="M119" i="2"/>
  <c r="N110" i="2"/>
  <c r="N116" i="2"/>
  <c r="N119" i="2"/>
  <c r="X98" i="1"/>
  <c r="Y98" i="1"/>
  <c r="X96" i="1"/>
  <c r="Y96" i="1"/>
  <c r="X92" i="1"/>
  <c r="Y92" i="1"/>
  <c r="X97" i="1"/>
  <c r="Y97" i="1"/>
  <c r="X93" i="1"/>
  <c r="Y93" i="1"/>
  <c r="X94" i="1"/>
  <c r="Y94" i="1"/>
  <c r="X95" i="1"/>
  <c r="Y95" i="1"/>
  <c r="X91" i="1"/>
  <c r="Y91" i="1"/>
  <c r="K98" i="2" l="1"/>
  <c r="L98" i="2" s="1"/>
  <c r="M98" i="2"/>
  <c r="N98" i="2"/>
  <c r="K91" i="2"/>
  <c r="L91" i="2" s="1"/>
  <c r="M91" i="2"/>
  <c r="N91" i="2"/>
  <c r="K90" i="2"/>
  <c r="L90" i="2" s="1"/>
  <c r="M90" i="2"/>
  <c r="N90" i="2"/>
  <c r="K89" i="2"/>
  <c r="L89" i="2" s="1"/>
  <c r="K97" i="2"/>
  <c r="L97" i="2" s="1"/>
  <c r="M89" i="2"/>
  <c r="M97" i="2"/>
  <c r="N89" i="2"/>
  <c r="N97" i="2"/>
  <c r="N79" i="2" l="1"/>
  <c r="K88" i="2"/>
  <c r="L88" i="2" s="1"/>
  <c r="K96" i="2"/>
  <c r="L96" i="2" s="1"/>
  <c r="M88" i="2"/>
  <c r="M96" i="2"/>
  <c r="N88" i="2"/>
  <c r="N96" i="2"/>
  <c r="K79" i="2"/>
  <c r="L79" i="2" s="1"/>
  <c r="M79" i="2"/>
  <c r="Y75" i="1"/>
  <c r="X75" i="1"/>
  <c r="Y74" i="1"/>
  <c r="X74" i="1"/>
  <c r="K78" i="2"/>
  <c r="L78" i="2" s="1"/>
  <c r="M78" i="2"/>
  <c r="N78" i="2"/>
  <c r="X73" i="1"/>
  <c r="Y73" i="1"/>
  <c r="K87" i="2"/>
  <c r="L87" i="2" s="1"/>
  <c r="K95" i="2"/>
  <c r="L95" i="2" s="1"/>
  <c r="M87" i="2"/>
  <c r="M95" i="2"/>
  <c r="N87" i="2"/>
  <c r="N95" i="2"/>
  <c r="N94" i="2"/>
  <c r="M94" i="2"/>
  <c r="K94" i="2"/>
  <c r="L94" i="2" s="1"/>
  <c r="N86" i="2"/>
  <c r="M86" i="2"/>
  <c r="K86" i="2"/>
  <c r="L86" i="2" s="1"/>
  <c r="N83" i="2"/>
  <c r="M83" i="2"/>
  <c r="K83" i="2"/>
  <c r="L83" i="2" s="1"/>
  <c r="K85" i="2"/>
  <c r="L85" i="2" s="1"/>
  <c r="K93" i="2"/>
  <c r="L93" i="2" s="1"/>
  <c r="M85" i="2"/>
  <c r="M93" i="2"/>
  <c r="N85" i="2"/>
  <c r="N93" i="2"/>
  <c r="N92" i="2"/>
  <c r="M92" i="2"/>
  <c r="K92" i="2"/>
  <c r="L92" i="2" s="1"/>
  <c r="N84" i="2"/>
  <c r="M84" i="2"/>
  <c r="K84" i="2"/>
  <c r="L84" i="2" s="1"/>
  <c r="X79" i="1"/>
  <c r="Y79" i="1"/>
  <c r="X80" i="1"/>
  <c r="Y80" i="1"/>
  <c r="K82" i="2"/>
  <c r="L82" i="2" s="1"/>
  <c r="M82" i="2"/>
  <c r="N82" i="2"/>
  <c r="Y81" i="1"/>
  <c r="X81" i="1"/>
  <c r="X78" i="1"/>
  <c r="Y78" i="1"/>
  <c r="X28" i="1"/>
  <c r="Y28" i="1"/>
  <c r="K22" i="2"/>
  <c r="L22" i="2" s="1"/>
  <c r="M22" i="2"/>
  <c r="N22" i="2"/>
  <c r="K122" i="2"/>
  <c r="L122" i="2" s="1"/>
  <c r="M122" i="2"/>
  <c r="N122" i="2"/>
  <c r="K169" i="2"/>
  <c r="L169" i="2" s="1"/>
  <c r="M169" i="2"/>
  <c r="N169" i="2"/>
  <c r="K30" i="2"/>
  <c r="L30" i="2" s="1"/>
  <c r="M30" i="2"/>
  <c r="N30" i="2"/>
  <c r="X23" i="1"/>
  <c r="Y23" i="1"/>
  <c r="X25" i="1"/>
  <c r="Y25" i="1"/>
  <c r="X2" i="1"/>
  <c r="Y2" i="1"/>
  <c r="X88" i="1"/>
  <c r="Y88" i="1"/>
  <c r="X82" i="1" l="1"/>
  <c r="Y82" i="1"/>
  <c r="X118" i="1"/>
  <c r="Y118" i="1"/>
  <c r="K16" i="2" l="1"/>
  <c r="L16" i="2" s="1"/>
  <c r="M16" i="2"/>
  <c r="N16" i="2"/>
  <c r="X22" i="1"/>
  <c r="Y22" i="1"/>
  <c r="K56" i="2" l="1"/>
  <c r="L56" i="2" s="1"/>
  <c r="M56" i="2"/>
  <c r="N56" i="2"/>
  <c r="K58" i="2"/>
  <c r="L58" i="2" s="1"/>
  <c r="M58" i="2"/>
  <c r="N58" i="2"/>
  <c r="K57" i="2"/>
  <c r="L57" i="2" s="1"/>
  <c r="M57" i="2"/>
  <c r="N57" i="2"/>
  <c r="X54" i="1"/>
  <c r="Y54" i="1"/>
  <c r="Y15" i="1"/>
  <c r="X15" i="1"/>
  <c r="Y14" i="1"/>
  <c r="X14" i="1"/>
  <c r="Y13" i="1"/>
  <c r="X13" i="1"/>
  <c r="X16" i="1"/>
  <c r="Y16" i="1"/>
  <c r="X17" i="1"/>
  <c r="Y17" i="1"/>
  <c r="X18" i="1"/>
  <c r="Y18" i="1"/>
  <c r="Y9" i="1"/>
  <c r="X9" i="1"/>
  <c r="Y8" i="1"/>
  <c r="X8" i="1"/>
  <c r="Y7" i="1"/>
  <c r="X7" i="1"/>
  <c r="X4" i="1"/>
  <c r="Y4" i="1"/>
  <c r="X5" i="1"/>
  <c r="Y5" i="1"/>
  <c r="X6" i="1"/>
  <c r="Y6" i="1"/>
  <c r="X12" i="1"/>
  <c r="Y12" i="1"/>
  <c r="X11" i="1"/>
  <c r="Y11" i="1"/>
  <c r="Y35" i="1"/>
  <c r="X35" i="1"/>
  <c r="X113" i="1"/>
  <c r="Y113" i="1"/>
  <c r="X72" i="1" l="1"/>
  <c r="Y72" i="1"/>
  <c r="N55" i="2"/>
  <c r="M55" i="2"/>
  <c r="K55" i="2"/>
  <c r="L55" i="2" s="1"/>
  <c r="N54" i="2"/>
  <c r="M54" i="2"/>
  <c r="K54" i="2"/>
  <c r="L54" i="2" s="1"/>
  <c r="N45" i="2"/>
  <c r="M45" i="2"/>
  <c r="K45" i="2"/>
  <c r="L45" i="2" s="1"/>
  <c r="N47" i="2"/>
  <c r="M47" i="2"/>
  <c r="K47" i="2"/>
  <c r="L47" i="2" s="1"/>
  <c r="N46" i="2"/>
  <c r="M46" i="2"/>
  <c r="K46" i="2"/>
  <c r="L46" i="2" s="1"/>
  <c r="N38" i="2"/>
  <c r="M38" i="2"/>
  <c r="K38" i="2"/>
  <c r="L38" i="2" s="1"/>
  <c r="N53" i="2"/>
  <c r="M53" i="2"/>
  <c r="K53" i="2"/>
  <c r="L53" i="2" s="1"/>
  <c r="N52" i="2"/>
  <c r="M52" i="2"/>
  <c r="K52" i="2"/>
  <c r="L52" i="2" s="1"/>
  <c r="N51" i="2"/>
  <c r="M51" i="2"/>
  <c r="K51" i="2"/>
  <c r="L51" i="2" s="1"/>
  <c r="N50" i="2"/>
  <c r="M50" i="2"/>
  <c r="K50" i="2"/>
  <c r="L50" i="2" s="1"/>
  <c r="N49" i="2"/>
  <c r="M49" i="2"/>
  <c r="K49" i="2"/>
  <c r="L49" i="2" s="1"/>
  <c r="N48" i="2"/>
  <c r="M48" i="2"/>
  <c r="K48" i="2"/>
  <c r="L48" i="2" s="1"/>
  <c r="N43" i="2"/>
  <c r="M43" i="2"/>
  <c r="K43" i="2"/>
  <c r="L43" i="2" s="1"/>
  <c r="N42" i="2"/>
  <c r="M42" i="2"/>
  <c r="K42" i="2"/>
  <c r="L42" i="2" s="1"/>
  <c r="N41" i="2"/>
  <c r="M41" i="2"/>
  <c r="K41" i="2"/>
  <c r="L41" i="2" s="1"/>
  <c r="N40" i="2"/>
  <c r="M40" i="2"/>
  <c r="K40" i="2"/>
  <c r="L40" i="2" s="1"/>
  <c r="K39" i="2"/>
  <c r="L39" i="2" s="1"/>
  <c r="K37" i="2"/>
  <c r="L37" i="2" s="1"/>
  <c r="K44" i="2"/>
  <c r="L44" i="2" s="1"/>
  <c r="M39" i="2"/>
  <c r="M37" i="2"/>
  <c r="M44" i="2"/>
  <c r="N39" i="2"/>
  <c r="N37" i="2"/>
  <c r="N44" i="2"/>
  <c r="Y51" i="1"/>
  <c r="X51" i="1"/>
  <c r="Y49" i="1"/>
  <c r="X49" i="1"/>
  <c r="Y50" i="1"/>
  <c r="X50" i="1"/>
  <c r="Y47" i="1"/>
  <c r="X47" i="1"/>
  <c r="Y45" i="1"/>
  <c r="X45" i="1"/>
  <c r="Y46" i="1"/>
  <c r="X46" i="1"/>
  <c r="Y48" i="1"/>
  <c r="X48" i="1"/>
  <c r="X44" i="1"/>
  <c r="Y44" i="1"/>
  <c r="N108" i="2"/>
  <c r="M108" i="2"/>
  <c r="K108" i="2"/>
  <c r="L108" i="2" s="1"/>
  <c r="K107" i="2"/>
  <c r="L107" i="2" s="1"/>
  <c r="M107" i="2"/>
  <c r="N107" i="2"/>
  <c r="K204" i="2"/>
  <c r="L204" i="2" s="1"/>
  <c r="M204" i="2"/>
  <c r="N204" i="2"/>
  <c r="X89" i="1" l="1"/>
  <c r="Y89" i="1"/>
  <c r="X34" i="1" l="1"/>
  <c r="Y34" i="1"/>
  <c r="X33" i="1"/>
  <c r="Y33" i="1"/>
  <c r="X32" i="1"/>
  <c r="Y32" i="1"/>
  <c r="X83" i="1"/>
  <c r="Y83" i="1"/>
  <c r="X84" i="1"/>
  <c r="Y84" i="1"/>
  <c r="X76" i="1"/>
  <c r="Y76" i="1"/>
  <c r="Y125" i="1"/>
  <c r="X125" i="1"/>
  <c r="Y128" i="1"/>
  <c r="X128" i="1"/>
  <c r="Y126" i="1"/>
  <c r="X126" i="1"/>
  <c r="X124" i="1"/>
  <c r="Y124" i="1"/>
  <c r="X127" i="1"/>
  <c r="Y127" i="1"/>
  <c r="K102" i="2" l="1"/>
  <c r="L102" i="2" s="1"/>
  <c r="M102" i="2"/>
  <c r="N102" i="2"/>
  <c r="Y87" i="1"/>
  <c r="X87" i="1"/>
  <c r="X90" i="1"/>
  <c r="Y90" i="1"/>
  <c r="K109" i="2"/>
  <c r="L109" i="2" s="1"/>
  <c r="M109" i="2"/>
  <c r="N109" i="2"/>
  <c r="K134" i="2"/>
  <c r="L134" i="2" s="1"/>
  <c r="M134" i="2"/>
  <c r="N134" i="2"/>
  <c r="K133" i="2"/>
  <c r="L133" i="2" s="1"/>
  <c r="M133" i="2"/>
  <c r="N133" i="2"/>
  <c r="X106" i="1"/>
  <c r="Y106" i="1"/>
  <c r="K75" i="2"/>
  <c r="L75" i="2" s="1"/>
  <c r="M75" i="2"/>
  <c r="N75" i="2"/>
  <c r="K74" i="2"/>
  <c r="L74" i="2" s="1"/>
  <c r="M74" i="2"/>
  <c r="N74" i="2"/>
  <c r="K73" i="2"/>
  <c r="L73" i="2" s="1"/>
  <c r="M73" i="2"/>
  <c r="N73" i="2"/>
  <c r="K77" i="2"/>
  <c r="L77" i="2" s="1"/>
  <c r="M77" i="2"/>
  <c r="N77" i="2"/>
  <c r="K76" i="2"/>
  <c r="L76" i="2" s="1"/>
  <c r="M76" i="2"/>
  <c r="N76" i="2"/>
  <c r="X129" i="1"/>
  <c r="Y129" i="1"/>
  <c r="X108" i="1"/>
  <c r="Y108" i="1"/>
  <c r="X43" i="1"/>
  <c r="Y43" i="1"/>
  <c r="X71" i="1"/>
  <c r="Y71" i="1"/>
  <c r="X70" i="1"/>
  <c r="Y70" i="1"/>
  <c r="X53" i="1"/>
  <c r="Y53" i="1"/>
  <c r="X52" i="1"/>
  <c r="Y52" i="1"/>
  <c r="X69" i="1"/>
  <c r="Y69" i="1"/>
  <c r="X123" i="1" l="1"/>
  <c r="Y123" i="1"/>
  <c r="X130" i="1"/>
  <c r="Y130" i="1"/>
  <c r="X122" i="1"/>
  <c r="Y122" i="1"/>
  <c r="K105" i="2" l="1"/>
  <c r="L105" i="2" s="1"/>
  <c r="M105" i="2"/>
  <c r="N105" i="2"/>
  <c r="X107" i="1"/>
  <c r="Y107" i="1"/>
  <c r="K104" i="2"/>
  <c r="L104" i="2" s="1"/>
  <c r="M104" i="2"/>
  <c r="N104" i="2"/>
  <c r="K103" i="2"/>
  <c r="L103" i="2" s="1"/>
  <c r="M103" i="2"/>
  <c r="N103" i="2"/>
  <c r="Y86" i="1"/>
  <c r="X86" i="1"/>
  <c r="X85" i="1"/>
  <c r="Y85" i="1"/>
  <c r="K199" i="2"/>
  <c r="L199" i="2" s="1"/>
  <c r="M199" i="2"/>
  <c r="N199" i="2"/>
  <c r="X114" i="1"/>
  <c r="Y114" i="1"/>
  <c r="X24" i="1"/>
  <c r="Y24" i="1"/>
  <c r="K72" i="2" l="1"/>
  <c r="L72" i="2" s="1"/>
  <c r="M72" i="2"/>
  <c r="N72" i="2"/>
  <c r="N61" i="2" l="1"/>
  <c r="M61" i="2"/>
  <c r="K61" i="2"/>
  <c r="L61" i="2" s="1"/>
  <c r="K71" i="2"/>
  <c r="L71" i="2" s="1"/>
  <c r="M71" i="2"/>
  <c r="N71" i="2"/>
  <c r="X58" i="1"/>
  <c r="Y58" i="1"/>
  <c r="X66" i="1"/>
  <c r="Y66" i="1"/>
  <c r="Y36" i="1" l="1"/>
  <c r="X36" i="1"/>
  <c r="X55" i="1"/>
  <c r="Y55" i="1"/>
  <c r="K9" i="2" l="1"/>
  <c r="L9" i="2" s="1"/>
  <c r="M9" i="2"/>
  <c r="N9" i="2"/>
  <c r="K8" i="2"/>
  <c r="L8" i="2" s="1"/>
  <c r="M8" i="2"/>
  <c r="N8" i="2"/>
  <c r="K7" i="2"/>
  <c r="L7" i="2" s="1"/>
  <c r="M7" i="2"/>
  <c r="N7" i="2"/>
  <c r="K6" i="2"/>
  <c r="L6" i="2" s="1"/>
  <c r="M6" i="2"/>
  <c r="N6" i="2"/>
  <c r="K3" i="2"/>
  <c r="L3" i="2" s="1"/>
  <c r="M3" i="2"/>
  <c r="N3" i="2"/>
  <c r="K36" i="2" l="1"/>
  <c r="L36" i="2" s="1"/>
  <c r="K33" i="2"/>
  <c r="L33" i="2" s="1"/>
  <c r="K34" i="2"/>
  <c r="L34" i="2" s="1"/>
  <c r="K32" i="2"/>
  <c r="L32" i="2" s="1"/>
  <c r="K31" i="2"/>
  <c r="L31" i="2" s="1"/>
  <c r="K35" i="2"/>
  <c r="L35" i="2" s="1"/>
  <c r="M36" i="2"/>
  <c r="M33" i="2"/>
  <c r="M34" i="2"/>
  <c r="M32" i="2"/>
  <c r="M31" i="2"/>
  <c r="M35" i="2"/>
  <c r="N36" i="2"/>
  <c r="N33" i="2"/>
  <c r="N34" i="2"/>
  <c r="N32" i="2"/>
  <c r="N31" i="2"/>
  <c r="N35" i="2"/>
  <c r="K4" i="2" l="1"/>
  <c r="L4" i="2" s="1"/>
  <c r="K5" i="2"/>
  <c r="L5" i="2" s="1"/>
  <c r="M4" i="2"/>
  <c r="M5" i="2"/>
  <c r="N4" i="2"/>
  <c r="N5" i="2"/>
  <c r="K26" i="2"/>
  <c r="L26" i="2" s="1"/>
  <c r="M26" i="2"/>
  <c r="N26" i="2"/>
  <c r="K27" i="2"/>
  <c r="L27" i="2" s="1"/>
  <c r="M27" i="2"/>
  <c r="N27" i="2"/>
  <c r="K25" i="2"/>
  <c r="L25" i="2" s="1"/>
  <c r="M25" i="2"/>
  <c r="N25" i="2"/>
  <c r="K23" i="2"/>
  <c r="L23" i="2" s="1"/>
  <c r="M23" i="2"/>
  <c r="N23" i="2"/>
  <c r="K24" i="2"/>
  <c r="L24" i="2" s="1"/>
  <c r="M24" i="2"/>
  <c r="N24" i="2"/>
  <c r="K15" i="2" l="1"/>
  <c r="L15" i="2" s="1"/>
  <c r="M15" i="2"/>
  <c r="N15" i="2"/>
  <c r="K14" i="2"/>
  <c r="L14" i="2" s="1"/>
  <c r="M14" i="2"/>
  <c r="N14" i="2"/>
  <c r="K13" i="2"/>
  <c r="L13" i="2" s="1"/>
  <c r="M13" i="2"/>
  <c r="N13" i="2"/>
  <c r="K203" i="2"/>
  <c r="L203" i="2" s="1"/>
  <c r="M203" i="2"/>
  <c r="N203" i="2"/>
  <c r="K202" i="2"/>
  <c r="L202" i="2" s="1"/>
  <c r="M202" i="2"/>
  <c r="N202" i="2"/>
  <c r="K201" i="2"/>
  <c r="L201" i="2" s="1"/>
  <c r="M201" i="2"/>
  <c r="N201" i="2"/>
  <c r="K12" i="2"/>
  <c r="L12" i="2" s="1"/>
  <c r="M12" i="2"/>
  <c r="N12" i="2"/>
  <c r="K11" i="2"/>
  <c r="L11" i="2" s="1"/>
  <c r="M11" i="2"/>
  <c r="N11" i="2"/>
  <c r="K10" i="2"/>
  <c r="L10" i="2" s="1"/>
  <c r="M10" i="2"/>
  <c r="N10" i="2"/>
  <c r="X121" i="1"/>
  <c r="Y121" i="1"/>
  <c r="X30" i="1"/>
  <c r="Y30" i="1"/>
  <c r="X119" i="1"/>
  <c r="Y119" i="1"/>
  <c r="X3" i="1"/>
  <c r="Y3" i="1"/>
  <c r="X31" i="1"/>
  <c r="Y31" i="1"/>
  <c r="X29" i="1"/>
  <c r="Y29" i="1"/>
  <c r="X68" i="1" l="1"/>
  <c r="Y68" i="1"/>
  <c r="K64" i="2"/>
  <c r="L64" i="2" s="1"/>
  <c r="M64" i="2"/>
  <c r="N64" i="2"/>
  <c r="K63" i="2"/>
  <c r="L63" i="2" s="1"/>
  <c r="M63" i="2"/>
  <c r="N63" i="2"/>
  <c r="K66" i="2"/>
  <c r="L66" i="2" s="1"/>
  <c r="M66" i="2"/>
  <c r="N66" i="2"/>
  <c r="K70" i="2"/>
  <c r="L70" i="2" s="1"/>
  <c r="M70" i="2"/>
  <c r="N70" i="2"/>
  <c r="K68" i="2"/>
  <c r="L68" i="2" s="1"/>
  <c r="M68" i="2"/>
  <c r="N68" i="2"/>
  <c r="K69" i="2"/>
  <c r="L69" i="2" s="1"/>
  <c r="M69" i="2"/>
  <c r="N69" i="2"/>
  <c r="K60" i="2"/>
  <c r="L60" i="2" s="1"/>
  <c r="M60" i="2"/>
  <c r="N60" i="2"/>
  <c r="N18" i="2"/>
  <c r="N20" i="2"/>
  <c r="N21" i="2"/>
  <c r="N19" i="2"/>
  <c r="N62" i="2"/>
  <c r="N65" i="2"/>
  <c r="N67" i="2"/>
  <c r="N59" i="2"/>
  <c r="N137" i="2"/>
  <c r="N138" i="2"/>
  <c r="N139" i="2"/>
  <c r="N140" i="2"/>
  <c r="N142" i="2"/>
  <c r="N143" i="2"/>
  <c r="N144" i="2"/>
  <c r="N141" i="2"/>
  <c r="N145" i="2"/>
  <c r="N146" i="2"/>
  <c r="N147" i="2"/>
  <c r="N148" i="2"/>
  <c r="N149" i="2"/>
  <c r="N150" i="2"/>
  <c r="N151" i="2"/>
  <c r="N152" i="2"/>
  <c r="N155" i="2"/>
  <c r="N156" i="2"/>
  <c r="N162" i="2"/>
  <c r="N153" i="2"/>
  <c r="N154" i="2"/>
  <c r="N157" i="2"/>
  <c r="N158" i="2"/>
  <c r="N159" i="2"/>
  <c r="N160" i="2"/>
  <c r="N161" i="2"/>
  <c r="N163" i="2"/>
  <c r="N164" i="2"/>
  <c r="N165" i="2"/>
  <c r="N166" i="2"/>
  <c r="N167" i="2"/>
  <c r="N168" i="2"/>
  <c r="N170" i="2"/>
  <c r="N171" i="2"/>
  <c r="N172" i="2"/>
  <c r="N173" i="2"/>
  <c r="N175" i="2"/>
  <c r="N176" i="2"/>
  <c r="N177" i="2"/>
  <c r="N174" i="2"/>
  <c r="N178" i="2"/>
  <c r="N179" i="2"/>
  <c r="N180" i="2"/>
  <c r="N181" i="2"/>
  <c r="N182" i="2"/>
  <c r="N183" i="2"/>
  <c r="N184" i="2"/>
  <c r="N185" i="2"/>
  <c r="N189" i="2"/>
  <c r="N190" i="2"/>
  <c r="N191" i="2"/>
  <c r="N186" i="2"/>
  <c r="N187" i="2"/>
  <c r="N188" i="2"/>
  <c r="N192" i="2"/>
  <c r="N193" i="2"/>
  <c r="N194" i="2"/>
  <c r="N195" i="2"/>
  <c r="N196" i="2"/>
  <c r="Y37" i="1"/>
  <c r="X37" i="1"/>
  <c r="X40" i="1"/>
  <c r="Y40" i="1"/>
  <c r="X61" i="1"/>
  <c r="Y61" i="1"/>
  <c r="K19" i="2" l="1"/>
  <c r="M19" i="2"/>
  <c r="M20" i="2"/>
  <c r="K20" i="2"/>
  <c r="L20" i="2" s="1"/>
  <c r="K18" i="2"/>
  <c r="L18" i="2" s="1"/>
  <c r="M18" i="2"/>
  <c r="L19" i="2" l="1"/>
  <c r="K67" i="2"/>
  <c r="L67" i="2" s="1"/>
  <c r="M67" i="2"/>
  <c r="K65" i="2"/>
  <c r="L65" i="2" s="1"/>
  <c r="M65" i="2"/>
  <c r="K62" i="2"/>
  <c r="L62" i="2" s="1"/>
  <c r="M62" i="2"/>
  <c r="K59" i="2"/>
  <c r="L59" i="2" s="1"/>
  <c r="M59" i="2"/>
  <c r="X59" i="1"/>
  <c r="X60" i="1"/>
  <c r="X62" i="1"/>
  <c r="X63" i="1"/>
  <c r="X56" i="1"/>
  <c r="X57" i="1"/>
  <c r="X64" i="1"/>
  <c r="X65" i="1"/>
  <c r="X42" i="1"/>
  <c r="X39" i="1"/>
  <c r="X38" i="1"/>
  <c r="X41" i="1"/>
  <c r="Y59" i="1"/>
  <c r="Y60" i="1"/>
  <c r="Y62" i="1"/>
  <c r="Y63" i="1"/>
  <c r="Y56" i="1"/>
  <c r="Y57" i="1"/>
  <c r="Y64" i="1"/>
  <c r="Y65" i="1"/>
  <c r="Y42" i="1"/>
  <c r="Y39" i="1"/>
  <c r="Y38" i="1"/>
  <c r="Y41" i="1"/>
  <c r="X112" i="1" l="1"/>
  <c r="X110" i="1"/>
  <c r="X109" i="1"/>
  <c r="X111" i="1"/>
  <c r="X27" i="1"/>
  <c r="X67" i="1"/>
  <c r="Y67" i="1"/>
  <c r="Y27" i="1"/>
  <c r="Y111" i="1"/>
  <c r="Y109" i="1"/>
  <c r="Y110" i="1"/>
  <c r="Y112" i="1"/>
  <c r="M137" i="2"/>
  <c r="M138" i="2"/>
  <c r="M139" i="2"/>
  <c r="M140" i="2"/>
  <c r="M141" i="2"/>
  <c r="M142" i="2"/>
  <c r="M143" i="2"/>
  <c r="M144" i="2"/>
  <c r="M149" i="2"/>
  <c r="M150" i="2"/>
  <c r="M151" i="2"/>
  <c r="M145" i="2"/>
  <c r="M146" i="2"/>
  <c r="M152" i="2"/>
  <c r="M153" i="2"/>
  <c r="M154" i="2"/>
  <c r="M155" i="2"/>
  <c r="M156" i="2"/>
  <c r="M157" i="2"/>
  <c r="M158" i="2"/>
  <c r="M159" i="2"/>
  <c r="M160" i="2"/>
  <c r="M161" i="2"/>
  <c r="M162" i="2"/>
  <c r="M163" i="2"/>
  <c r="M164" i="2"/>
  <c r="M165" i="2"/>
  <c r="M166" i="2"/>
  <c r="M167" i="2"/>
  <c r="M168" i="2"/>
  <c r="M147" i="2"/>
  <c r="M148" i="2"/>
  <c r="M170" i="2"/>
  <c r="M171" i="2"/>
  <c r="M172" i="2"/>
  <c r="M173" i="2"/>
  <c r="M174" i="2"/>
  <c r="M175" i="2"/>
  <c r="M176" i="2"/>
  <c r="M177" i="2"/>
  <c r="M178" i="2"/>
  <c r="M179" i="2"/>
  <c r="M180" i="2"/>
  <c r="M181" i="2"/>
  <c r="M182" i="2"/>
  <c r="M183" i="2"/>
  <c r="M184" i="2"/>
  <c r="M185" i="2"/>
  <c r="M186" i="2"/>
  <c r="M192" i="2"/>
  <c r="M187" i="2"/>
  <c r="M188" i="2"/>
  <c r="M189" i="2"/>
  <c r="M190" i="2"/>
  <c r="M191" i="2"/>
  <c r="M193" i="2"/>
  <c r="M194" i="2"/>
  <c r="M195" i="2"/>
  <c r="M196" i="2"/>
  <c r="M21" i="2"/>
  <c r="K192" i="2"/>
  <c r="L192" i="2" s="1"/>
  <c r="K21" i="2"/>
  <c r="L21" i="2" s="1"/>
  <c r="K137" i="2"/>
  <c r="L137" i="2" s="1"/>
  <c r="K138" i="2"/>
  <c r="L138" i="2" s="1"/>
  <c r="K139" i="2"/>
  <c r="L139" i="2" s="1"/>
  <c r="K140" i="2"/>
  <c r="L140" i="2" s="1"/>
  <c r="K141" i="2"/>
  <c r="L141" i="2" s="1"/>
  <c r="K142" i="2"/>
  <c r="L142" i="2" s="1"/>
  <c r="K143" i="2"/>
  <c r="L143" i="2" s="1"/>
  <c r="K144" i="2"/>
  <c r="L144" i="2" s="1"/>
  <c r="K149" i="2"/>
  <c r="L149" i="2" s="1"/>
  <c r="K150" i="2"/>
  <c r="L150" i="2" s="1"/>
  <c r="K151" i="2"/>
  <c r="L151" i="2" s="1"/>
  <c r="K145" i="2"/>
  <c r="L145" i="2" s="1"/>
  <c r="K146" i="2"/>
  <c r="L146" i="2" s="1"/>
  <c r="K152" i="2"/>
  <c r="L152" i="2" s="1"/>
  <c r="K153" i="2"/>
  <c r="L153"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47" i="2"/>
  <c r="L147" i="2" s="1"/>
  <c r="K148" i="2"/>
  <c r="L148" i="2" s="1"/>
  <c r="K170" i="2"/>
  <c r="L170" i="2" s="1"/>
  <c r="K171" i="2"/>
  <c r="L171" i="2" s="1"/>
  <c r="K172" i="2"/>
  <c r="L172"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3" i="2"/>
  <c r="L193" i="2" s="1"/>
  <c r="K194" i="2"/>
  <c r="L194" i="2" s="1"/>
  <c r="K195" i="2"/>
  <c r="L195" i="2" s="1"/>
  <c r="K196" i="2"/>
  <c r="L196" i="2" s="1"/>
</calcChain>
</file>

<file path=xl/sharedStrings.xml><?xml version="1.0" encoding="utf-8"?>
<sst xmlns="http://schemas.openxmlformats.org/spreadsheetml/2006/main" count="5541" uniqueCount="878">
  <si>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</si>
  <si>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</si>
  <si>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</si>
  <si>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</si>
  <si>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</si>
  <si>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</si>
  <si>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</si>
  <si>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</si>
  <si>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</si>
  <si>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</si>
  <si>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</si>
  <si>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</si>
  <si>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</si>
  <si>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</si>
  <si>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</si>
  <si>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</si>
  <si>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</si>
  <si>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</si>
  <si>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</si>
  <si>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</si>
  <si>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</si>
  <si>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</si>
  <si>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</si>
  <si>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</si>
  <si>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</si>
  <si>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</si>
  <si>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</si>
  <si>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</si>
  <si>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</si>
  <si>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</si>
  <si>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</si>
  <si>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</si>
  <si>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</si>
  <si>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</si>
  <si>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</si>
  <si>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</si>
  <si>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</si>
  <si>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</si>
  <si>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</si>
  <si>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</si>
  <si>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</si>
  <si>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</si>
  <si>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</si>
  <si>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</si>
  <si>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</si>
  <si>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</si>
  <si>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</si>
  <si>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</si>
  <si>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</si>
  <si>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</si>
  <si>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</si>
  <si>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</si>
  <si>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</si>
  <si>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</si>
  <si>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</si>
  <si>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</si>
  <si>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</si>
  <si>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</si>
  <si>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</si>
  <si>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</si>
  <si>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</si>
  <si>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</si>
  <si>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</si>
  <si>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</si>
  <si>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</si>
  <si>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</si>
  <si>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</si>
  <si>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</si>
  <si>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</si>
  <si>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</si>
  <si>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</si>
  <si>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</si>
  <si>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</si>
  <si>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</si>
  <si>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</si>
  <si>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</si>
  <si>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</si>
  <si>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</si>
  <si>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</si>
  <si>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</si>
  <si>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</si>
  <si>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</si>
  <si>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</si>
  <si>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</si>
  <si>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</si>
  <si>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</si>
  <si>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</si>
  <si>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</si>
  <si>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</si>
  <si>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</si>
  <si>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</si>
  <si>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</si>
  <si>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</si>
  <si>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</si>
  <si>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</si>
  <si>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</si>
  <si>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</si>
  <si>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</si>
  <si>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</si>
  <si>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</si>
  <si>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</si>
  <si>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</si>
  <si>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</si>
  <si>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</si>
  <si>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</si>
  <si>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</si>
  <si>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</si>
  <si>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</si>
  <si>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</si>
  <si>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</si>
  <si>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</si>
  <si>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</si>
  <si>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</si>
  <si>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</si>
  <si>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</si>
  <si>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</si>
  <si>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</si>
  <si>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</si>
  <si>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</si>
  <si>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</si>
  <si>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</si>
  <si>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</si>
  <si>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</si>
  <si>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</si>
  <si>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</si>
  <si>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</si>
  <si>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</si>
  <si>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</si>
  <si>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</si>
  <si>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</si>
  <si>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</si>
  <si>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</si>
  <si>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</si>
  <si>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</si>
  <si>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</si>
  <si>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</si>
  <si>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</si>
  <si>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</si>
  <si>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</si>
  <si>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</si>
  <si>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</si>
  <si>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</si>
  <si>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</si>
  <si>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</si>
  <si>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</si>
  <si>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</si>
  <si>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</si>
  <si>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</si>
  <si>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</si>
  <si>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</si>
  <si>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</si>
  <si>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</si>
  <si>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</si>
  <si>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</si>
  <si>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</si>
  <si>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</si>
  <si>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</si>
  <si>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</si>
  <si>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</si>
  <si>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</si>
  <si>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</si>
  <si>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</si>
  <si>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</si>
  <si>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</si>
  <si>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</si>
  <si>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</si>
  <si>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</si>
  <si>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</si>
  <si>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</si>
  <si>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</si>
  <si>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</si>
  <si>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</si>
  <si>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</si>
  <si>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</si>
  <si>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</si>
  <si>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</si>
  <si>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</si>
  <si>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</si>
  <si>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</si>
  <si>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</si>
  <si>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</si>
  <si>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</si>
  <si>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</si>
  <si>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</si>
  <si>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</si>
  <si>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</si>
  <si>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</si>
  <si>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</si>
  <si>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</si>
  <si>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</si>
  <si>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</si>
  <si>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</si>
  <si>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</si>
  <si>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</si>
  <si>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</si>
  <si>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</si>
  <si>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</si>
  <si>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</si>
  <si>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</si>
  <si>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</si>
  <si>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</si>
  <si>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</si>
  <si>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</si>
  <si>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</si>
  <si>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</si>
  <si>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</si>
  <si>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</si>
  <si>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</si>
  <si>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</si>
  <si>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</si>
  <si>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</si>
  <si>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</si>
  <si>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</si>
  <si>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</si>
  <si>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</si>
  <si>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</si>
  <si>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</si>
  <si>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</si>
  <si>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</si>
  <si>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</si>
  <si>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</si>
  <si>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</si>
  <si>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</si>
  <si>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</si>
  <si>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</si>
  <si>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</si>
  <si>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uniform_title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</si>
  <si>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</si>
  <si>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</si>
  <si>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</si>
  <si>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</si>
  <si>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</si>
  <si>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</si>
  <si>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</si>
  <si>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</si>
  <si>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</si>
  <si>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</si>
  <si>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</si>
  <si>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</si>
  <si>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</si>
  <si>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</si>
  <si>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</si>
  <si>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</si>
  <si>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</si>
  <si>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</si>
  <si>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</si>
  <si>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</si>
  <si>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</si>
  <si>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</si>
  <si>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</si>
  <si>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</si>
  <si>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</si>
  <si>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</si>
  <si>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</si>
  <si>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</si>
  <si>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</si>
  <si>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</si>
  <si>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</si>
  <si>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</si>
  <si>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</si>
  <si>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</si>
  <si>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</si>
  <si>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</si>
  <si>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</si>
  <si>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</si>
  <si>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</si>
  <si>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</si>
  <si>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</si>
  <si>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</si>
  <si>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</si>
  <si>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</si>
  <si>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</si>
  <si>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</si>
  <si>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</si>
  <si>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</si>
  <si>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</si>
  <si>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</si>
  <si>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</si>
  <si>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</si>
  <si>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</si>
  <si>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</si>
  <si>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</si>
  <si>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</si>
  <si>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</si>
  <si>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</si>
  <si>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</si>
  <si>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</si>
  <si>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</si>
  <si>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</si>
  <si>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item_id</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</si>
  <si>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</si>
  <si>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</si>
  <si>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</si>
  <si>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</si>
  <si>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</si>
  <si>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</si>
  <si>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</si>
  <si>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</si>
  <si>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</si>
  <si>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</si>
  <si>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</si>
  <si>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</si>
  <si>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</si>
  <si>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</si>
  <si>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</si>
  <si>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</si>
  <si>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</si>
  <si>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</si>
  <si>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</si>
  <si>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</si>
  <si>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</si>
  <si>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</si>
  <si>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</si>
  <si>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</si>
  <si>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</si>
  <si>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</si>
  <si>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</si>
  <si>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</si>
  <si>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</si>
  <si>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</si>
  <si>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</si>
  <si>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</si>
  <si>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</si>
  <si>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</si>
  <si>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</si>
  <si>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</si>
  <si>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</si>
  <si>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</si>
  <si>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</si>
  <si>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</si>
  <si>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</si>
  <si>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</si>
  <si>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</si>
  <si>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</si>
  <si>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</si>
  <si>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</si>
  <si>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</si>
  <si>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</si>
  <si>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</si>
  <si>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</si>
  <si>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</si>
  <si>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</si>
  <si>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</si>
  <si>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</si>
  <si>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</si>
  <si>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</si>
  <si>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</si>
  <si>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</si>
  <si>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</si>
  <si>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</si>
  <si>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</si>
  <si>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</si>
  <si>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</si>
  <si>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</si>
  <si>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</si>
  <si>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</si>
  <si>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</si>
  <si>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</si>
  <si>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</si>
  <si>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</si>
  <si>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</si>
  <si>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</si>
  <si>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</si>
  <si>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</si>
  <si>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</si>
  <si>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</si>
  <si>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</si>
  <si>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</si>
  <si>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</si>
  <si>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</si>
  <si>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</si>
  <si>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</si>
  <si>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</si>
  <si>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</si>
  <si>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</si>
  <si>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</si>
  <si>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</si>
  <si>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</si>
  <si>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</si>
  <si>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</si>
  <si>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</si>
  <si>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</si>
  <si>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</si>
  <si>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</si>
  <si>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</si>
  <si>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</si>
  <si>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</si>
  <si>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</si>
  <si>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</si>
  <si>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</si>
  <si>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</si>
  <si>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</si>
  <si>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</si>
  <si>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</si>
  <si>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</si>
  <si>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</si>
  <si>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</si>
  <si>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</si>
  <si>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</si>
  <si>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</si>
  <si>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</si>
  <si>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</si>
  <si>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</si>
  <si>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</si>
  <si>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</si>
  <si>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</si>
  <si>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</si>
  <si>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</si>
  <si>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</si>
  <si>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</si>
  <si>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</si>
  <si>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</si>
  <si>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</si>
  <si>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</si>
  <si>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</si>
  <si>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</si>
  <si>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</si>
  <si>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</si>
  <si>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</si>
  <si>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</si>
  <si>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</si>
  <si>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</si>
  <si>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</si>
  <si>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</si>
  <si>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</si>
  <si>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</si>
  <si>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</si>
  <si>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</si>
  <si>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</si>
  <si>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</si>
  <si>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</si>
  <si>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</si>
  <si>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</si>
  <si>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</si>
  <si>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</si>
  <si>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</si>
  <si>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</si>
  <si>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</si>
  <si>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</si>
  <si>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</si>
  <si>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</si>
  <si>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</si>
  <si>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</si>
  <si>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</si>
  <si>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</si>
  <si>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</si>
  <si>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</si>
  <si>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</si>
  <si>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</si>
  <si>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</si>
  <si>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</si>
  <si>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</si>
  <si>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</si>
  <si>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</si>
  <si>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</si>
  <si>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</si>
  <si>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</si>
  <si>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</si>
  <si>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</si>
  <si>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</si>
  <si>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</si>
  <si>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</si>
  <si>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</si>
  <si>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</si>
  <si>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</si>
  <si>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</si>
  <si>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</si>
  <si>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</si>
  <si>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</si>
  <si>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</si>
  <si>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</si>
  <si>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</si>
  <si>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</si>
  <si>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</si>
  <si>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</si>
  <si>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</si>
  <si>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</si>
  <si>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</si>
  <si>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</si>
  <si>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</si>
  <si>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</si>
  <si>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</si>
  <si>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</si>
  <si>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</si>
  <si>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</si>
  <si>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</si>
  <si>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</si>
  <si>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</si>
  <si>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</si>
  <si>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</si>
  <si>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</si>
  <si>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</si>
  <si>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</si>
  <si>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</si>
  <si>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</si>
  <si>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</si>
  <si>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</si>
  <si>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</si>
  <si>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</si>
  <si>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</si>
  <si>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</si>
  <si>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</si>
  <si>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</si>
  <si>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</si>
  <si>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</si>
  <si>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</si>
  <si>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</si>
  <si>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</si>
  <si>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</si>
  <si>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</si>
  <si>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</si>
  <si>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</si>
  <si>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</si>
  <si>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</si>
  <si>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</si>
  <si>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</si>
  <si>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accompanying_material</t>
  </si>
  <si>
    <t>material description</t>
  </si>
  <si>
    <t>copy_or_version_specific_description</t>
  </si>
  <si>
    <t>$2 is present</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</si>
  <si>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</si>
  <si>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</si>
  <si>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</si>
  <si>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</si>
  <si>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</si>
  <si>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</si>
  <si>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</si>
  <si>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</si>
  <si>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</si>
  <si>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</si>
  <si>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</si>
  <si>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</si>
  <si>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</si>
  <si>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</si>
  <si>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</si>
  <si>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</si>
  <si>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</si>
  <si>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</si>
  <si>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</si>
  <si>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</si>
  <si>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</si>
  <si>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</si>
  <si>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</si>
  <si>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</si>
  <si>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</si>
  <si>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</si>
  <si>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</si>
  <si>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</si>
  <si>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</si>
  <si>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</si>
  <si>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</si>
  <si>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</si>
  <si>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</si>
  <si>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</si>
  <si>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</si>
  <si>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</si>
  <si>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</si>
  <si>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</si>
  <si>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</si>
  <si>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ISBN of related work</t>
  </si>
  <si>
    <t>ISSN of related work</t>
  </si>
  <si>
    <t>low</t>
  </si>
  <si>
    <t>Linking_ISSN</t>
  </si>
  <si>
    <t>Other Titles;;;Uniform Title;;;Varying Titles;;;Name Title</t>
  </si>
  <si>
    <t>Other Author;;;Name Title</t>
  </si>
  <si>
    <t>related_title</t>
  </si>
  <si>
    <t>Titles of related works derived from fields where full work citations are not recorded</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</si>
  <si>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</si>
  <si>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</si>
  <si>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</si>
  <si>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</si>
  <si>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</si>
  <si>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</si>
  <si>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</si>
  <si>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</si>
  <si>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</si>
  <si>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</si>
  <si>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</si>
  <si>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related_name_title</t>
  </si>
  <si>
    <t>related_name_title[author]</t>
  </si>
  <si>
    <t>related_name_title[details]</t>
  </si>
  <si>
    <t>related_name_title[isbn]</t>
  </si>
  <si>
    <t>related_name_title[issn]</t>
  </si>
  <si>
    <t>related_name_title[label]</t>
  </si>
  <si>
    <t>related_name_title[title]</t>
  </si>
  <si>
    <t>related_name_title_note</t>
  </si>
  <si>
    <t>Author portion of related_name_title entry</t>
  </si>
  <si>
    <t>Details (publication info, notes, etc.) about related_name_title entry</t>
  </si>
  <si>
    <t>Label (field specific + type of field) for contextualizing related_name_title entry display</t>
  </si>
  <si>
    <t>Title portion of related_name_title entry</t>
  </si>
  <si>
    <t>related_title[label]</t>
  </si>
  <si>
    <t>related_title[initart]</t>
  </si>
  <si>
    <t>related_title[title]</t>
  </si>
  <si>
    <t>related_title[details]</t>
  </si>
  <si>
    <t>related_title[isbn]</t>
  </si>
  <si>
    <t>related_title[issn]</t>
  </si>
  <si>
    <t>Label (field specific + type of field) for contextualizing related_title entry display</t>
  </si>
  <si>
    <t>Initial article of title portion, as specified by nonfiling character indicator</t>
  </si>
  <si>
    <t>Title portion of related_title entry</t>
  </si>
  <si>
    <t>Details (publication info, notes, etc.) about related_title entry</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</si>
  <si>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</si>
  <si>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</si>
  <si>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</si>
  <si>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</si>
  <si>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</si>
  <si>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</si>
  <si>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</si>
  <si>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</si>
  <si>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</si>
  <si>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</si>
  <si>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</si>
  <si>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</si>
  <si>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</si>
  <si>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</si>
  <si>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</si>
  <si>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</si>
  <si>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</si>
  <si>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</si>
  <si>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</si>
  <si>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</si>
  <si>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</si>
  <si>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</si>
  <si>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</si>
  <si>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</si>
  <si>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</si>
  <si>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</si>
  <si>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</si>
  <si>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</si>
  <si>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</si>
  <si>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</si>
  <si>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</si>
  <si>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</si>
  <si>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</si>
  <si>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</si>
  <si>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</si>
  <si>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</si>
  <si>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</si>
  <si>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</si>
  <si>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</si>
  <si>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</si>
  <si>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</si>
  <si>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</si>
  <si>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</si>
  <si>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</si>
  <si>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</si>
  <si>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</si>
  <si>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</si>
  <si>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</si>
  <si>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</si>
  <si>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</si>
  <si>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</si>
  <si>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</si>
  <si>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</si>
  <si>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</si>
  <si>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</si>
  <si>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</si>
  <si>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</si>
  <si>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</si>
  <si>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</si>
  <si>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</si>
  <si>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</si>
  <si>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</si>
  <si>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</si>
  <si>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</si>
  <si>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</si>
  <si>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</si>
  <si>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</si>
  <si>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</si>
  <si>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</si>
  <si>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</si>
  <si>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</si>
  <si>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</si>
  <si>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</si>
  <si>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</si>
  <si>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</si>
  <si>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</si>
  <si>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</si>
  <si>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</si>
  <si>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</si>
  <si>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</si>
  <si>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</si>
  <si>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</si>
  <si>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</si>
  <si>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</si>
  <si>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</si>
  <si>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</si>
  <si>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</si>
  <si>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</si>
  <si>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</si>
  <si>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</si>
  <si>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</si>
  <si>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</si>
  <si>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</si>
  <si>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</si>
  <si>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</si>
  <si>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</si>
  <si>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</si>
  <si>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</si>
  <si>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</si>
  <si>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</si>
  <si>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</si>
  <si>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</si>
  <si>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</si>
  <si>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</si>
  <si>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</si>
  <si>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</si>
  <si>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</si>
  <si>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</si>
  <si>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</si>
  <si>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</si>
  <si>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</si>
  <si>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</si>
  <si>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</si>
  <si>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</si>
  <si>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</si>
  <si>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</si>
  <si>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</si>
  <si>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</si>
  <si>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</si>
  <si>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</si>
  <si>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</si>
  <si>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</si>
  <si>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</si>
  <si>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</si>
  <si>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</si>
  <si>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</si>
  <si>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</si>
  <si>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</si>
  <si>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</si>
  <si>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</si>
  <si>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</si>
  <si>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</si>
  <si>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</si>
  <si>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</si>
  <si>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</si>
  <si>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</si>
  <si>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</si>
  <si>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</si>
  <si>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</si>
  <si>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</si>
  <si>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</si>
  <si>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</si>
  <si>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</si>
  <si>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</si>
  <si>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</si>
  <si>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</si>
  <si>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</si>
  <si>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</si>
  <si>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</si>
  <si>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</si>
  <si>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</si>
  <si>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</si>
  <si>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</si>
  <si>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</si>
  <si>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</si>
  <si>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</si>
  <si>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</si>
  <si>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</si>
  <si>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</si>
  <si>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</si>
  <si>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</si>
  <si>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</si>
  <si>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</si>
  <si>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</si>
  <si>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</si>
  <si>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</si>
  <si>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</si>
  <si>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</si>
  <si>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</si>
  <si>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</si>
  <si>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</si>
  <si>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</si>
  <si>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</si>
  <si>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</si>
  <si>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</si>
  <si>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</si>
  <si>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</si>
  <si>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</si>
  <si>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</si>
  <si>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</si>
  <si>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</si>
  <si>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</si>
  <si>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</si>
  <si>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</si>
  <si>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</si>
  <si>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</si>
  <si>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</si>
  <si>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</si>
  <si>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</si>
  <si>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</si>
  <si>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</si>
  <si>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</si>
  <si>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</si>
  <si>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</si>
  <si>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</si>
  <si>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</si>
  <si>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</si>
  <si>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</si>
  <si>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</si>
  <si>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</si>
  <si>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</si>
  <si>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</si>
  <si>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</si>
  <si>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</si>
  <si>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</si>
  <si>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</si>
  <si>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</si>
  <si>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</si>
  <si>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</si>
  <si>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</si>
  <si>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</si>
  <si>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</si>
  <si>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</si>
  <si>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</si>
  <si>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</si>
  <si>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</si>
  <si>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</si>
  <si>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</si>
  <si>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</si>
  <si>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</si>
  <si>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Other Titles;;;Uniform Title;;;Varying Titles</t>
  </si>
  <si>
    <t>related_works_note</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</si>
  <si>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</si>
  <si>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</si>
  <si>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</si>
  <si>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</si>
  <si>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</si>
  <si>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</si>
  <si>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</si>
  <si>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</si>
  <si>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</si>
  <si>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</si>
  <si>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</si>
  <si>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</si>
  <si>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</si>
  <si>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</si>
  <si>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</si>
  <si>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</si>
  <si>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</si>
  <si>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</si>
  <si>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</si>
  <si>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</si>
  <si>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</si>
  <si>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</si>
  <si>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</si>
  <si>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</si>
  <si>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</si>
  <si>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</si>
  <si>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</si>
  <si>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</si>
  <si>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</si>
  <si>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</si>
  <si>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</si>
  <si>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</si>
  <si>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</si>
  <si>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</si>
  <si>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</si>
  <si>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</si>
  <si>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</si>
  <si>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</si>
  <si>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</si>
  <si>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</si>
  <si>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</si>
  <si>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</si>
  <si>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</si>
  <si>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</si>
  <si>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</si>
  <si>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former_title_note</t>
  </si>
  <si>
    <t>former_title</t>
  </si>
  <si>
    <t>former_name_title</t>
  </si>
  <si>
    <t>title-earlier and later</t>
  </si>
  <si>
    <t>Searchable, but not displayed.</t>
  </si>
  <si>
    <t>mid</t>
  </si>
  <si>
    <t>included_authors</t>
  </si>
  <si>
    <t>Author elements from Syndetics ICE TOC data, enhanced coded MARC 505, or other source</t>
  </si>
  <si>
    <t>Table of Contents author index</t>
  </si>
  <si>
    <t>included_titles</t>
  </si>
  <si>
    <t>Title elements from Syndetics ICE TOC data, enhanced coded MARC 505, or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</si>
</sst>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30" totalsRowShown="0">
  <autoFilter ref="A1:AA130"/>
  <sortState ref="A2:Y126">
    <sortCondition ref="A1:A126"/>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06" totalsRowShown="0">
  <autoFilter ref="A1:P206"/>
  <sortState ref="A2:P204">
    <sortCondition ref="A1:A204"/>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8" totalsRowDxfId="6">
  <autoFilter ref="A1:D18"/>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0"/>
  <sheetViews>
    <sheetView tabSelected="1" workbookViewId="0">
      <pane xSplit="1" topLeftCell="F1" activePane="topRight" state="frozen"/>
      <selection pane="topRight" activeCell="T20" sqref="T20"/>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614</v>
      </c>
      <c r="B1" t="s">
        <v>615</v>
      </c>
      <c r="C1" t="s">
        <v>616</v>
      </c>
      <c r="D1" t="s">
        <v>168</v>
      </c>
      <c r="E1" t="s">
        <v>66</v>
      </c>
      <c r="F1" t="s">
        <v>68</v>
      </c>
      <c r="G1" t="s">
        <v>169</v>
      </c>
      <c r="H1" t="s">
        <v>362</v>
      </c>
      <c r="I1" t="s">
        <v>69</v>
      </c>
      <c r="J1" t="s">
        <v>70</v>
      </c>
      <c r="K1" t="s">
        <v>71</v>
      </c>
      <c r="L1" t="s">
        <v>668</v>
      </c>
      <c r="M1" t="s">
        <v>669</v>
      </c>
      <c r="N1" t="s">
        <v>779</v>
      </c>
      <c r="O1" t="s">
        <v>72</v>
      </c>
      <c r="P1" t="s">
        <v>73</v>
      </c>
      <c r="Q1" t="s">
        <v>74</v>
      </c>
      <c r="R1" t="s">
        <v>75</v>
      </c>
      <c r="S1" t="s">
        <v>76</v>
      </c>
      <c r="T1" t="s">
        <v>64</v>
      </c>
      <c r="U1" t="s">
        <v>77</v>
      </c>
      <c r="V1" t="s">
        <v>165</v>
      </c>
      <c r="W1" t="s">
        <v>610</v>
      </c>
      <c r="X1" t="s">
        <v>129</v>
      </c>
      <c r="Y1" t="s">
        <v>128</v>
      </c>
      <c r="Z1" t="s">
        <v>311</v>
      </c>
      <c r="AA1" t="s">
        <v>312</v>
      </c>
    </row>
    <row r="2" spans="1:27" x14ac:dyDescent="0.25">
      <c r="A2" t="s">
        <v>516</v>
      </c>
      <c r="B2" t="s">
        <v>6</v>
      </c>
      <c r="C2" t="s">
        <v>6</v>
      </c>
      <c r="D2" t="s">
        <v>517</v>
      </c>
      <c r="E2" t="s">
        <v>2</v>
      </c>
      <c r="F2" t="s">
        <v>2</v>
      </c>
      <c r="G2" t="s">
        <v>41</v>
      </c>
      <c r="H2" t="s">
        <v>363</v>
      </c>
      <c r="I2" t="s">
        <v>671</v>
      </c>
      <c r="J2" t="s">
        <v>3</v>
      </c>
      <c r="K2" t="s">
        <v>41</v>
      </c>
      <c r="L2" t="s">
        <v>41</v>
      </c>
      <c r="M2" t="s">
        <v>670</v>
      </c>
      <c r="N2" t="s">
        <v>6</v>
      </c>
      <c r="O2" t="s">
        <v>6</v>
      </c>
      <c r="P2" t="s">
        <v>6</v>
      </c>
      <c r="Q2" t="s">
        <v>6</v>
      </c>
      <c r="R2" t="s">
        <v>6</v>
      </c>
      <c r="S2" t="s">
        <v>41</v>
      </c>
      <c r="T2" t="s">
        <v>41</v>
      </c>
      <c r="U2" t="s">
        <v>6</v>
      </c>
      <c r="V2" t="s">
        <v>6</v>
      </c>
      <c r="W2" t="s">
        <v>690</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216</v>
      </c>
      <c r="B3" s="22" t="s">
        <v>707</v>
      </c>
      <c r="C3" s="22" t="s">
        <v>708</v>
      </c>
      <c r="D3" t="s">
        <v>215</v>
      </c>
      <c r="E3" t="s">
        <v>2</v>
      </c>
      <c r="F3" t="s">
        <v>2</v>
      </c>
      <c r="G3" t="s">
        <v>41</v>
      </c>
      <c r="H3" t="s">
        <v>363</v>
      </c>
      <c r="I3" t="s">
        <v>672</v>
      </c>
      <c r="J3" t="s">
        <v>41</v>
      </c>
      <c r="K3" t="s">
        <v>223</v>
      </c>
      <c r="L3" t="s">
        <v>41</v>
      </c>
      <c r="M3" t="s">
        <v>41</v>
      </c>
      <c r="N3" t="s">
        <v>6</v>
      </c>
      <c r="O3" t="s">
        <v>6</v>
      </c>
      <c r="P3" t="s">
        <v>251</v>
      </c>
      <c r="Q3" t="s">
        <v>6</v>
      </c>
      <c r="R3" t="s">
        <v>6</v>
      </c>
      <c r="S3" t="s">
        <v>223</v>
      </c>
      <c r="T3" t="s">
        <v>41</v>
      </c>
      <c r="U3" t="s">
        <v>428</v>
      </c>
      <c r="V3" t="s">
        <v>167</v>
      </c>
      <c r="W3" t="s">
        <v>675</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481</v>
      </c>
      <c r="B4" t="s">
        <v>6</v>
      </c>
      <c r="C4" t="s">
        <v>6</v>
      </c>
      <c r="D4" t="s">
        <v>215</v>
      </c>
      <c r="E4" s="9" t="s">
        <v>697</v>
      </c>
      <c r="F4" t="s">
        <v>2</v>
      </c>
      <c r="G4" t="s">
        <v>477</v>
      </c>
      <c r="H4" t="s">
        <v>363</v>
      </c>
      <c r="I4" t="s">
        <v>41</v>
      </c>
      <c r="J4" t="s">
        <v>3</v>
      </c>
      <c r="K4" t="s">
        <v>41</v>
      </c>
      <c r="L4" t="s">
        <v>41</v>
      </c>
      <c r="M4" t="s">
        <v>674</v>
      </c>
      <c r="N4" t="s">
        <v>6</v>
      </c>
      <c r="O4" t="s">
        <v>6</v>
      </c>
      <c r="P4" t="s">
        <v>491</v>
      </c>
      <c r="Q4" t="s">
        <v>6</v>
      </c>
      <c r="R4" t="s">
        <v>6</v>
      </c>
      <c r="S4" t="s">
        <v>220</v>
      </c>
      <c r="T4" t="s">
        <v>6</v>
      </c>
      <c r="U4" t="s">
        <v>428</v>
      </c>
      <c r="V4" s="9" t="s">
        <v>689</v>
      </c>
      <c r="W4" t="s">
        <v>675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482</v>
      </c>
      <c r="B5" t="s">
        <v>6</v>
      </c>
      <c r="C5" t="s">
        <v>6</v>
      </c>
      <c r="D5" t="s">
        <v>215</v>
      </c>
      <c r="E5" s="9" t="s">
        <v>697</v>
      </c>
      <c r="F5" t="s">
        <v>2</v>
      </c>
      <c r="G5" t="s">
        <v>481</v>
      </c>
      <c r="H5" t="s">
        <v>365</v>
      </c>
      <c r="I5" t="s">
        <v>554</v>
      </c>
      <c r="J5" t="s">
        <v>41</v>
      </c>
      <c r="K5" t="s">
        <v>41</v>
      </c>
      <c r="L5" t="s">
        <v>41</v>
      </c>
      <c r="M5" t="s">
        <v>674</v>
      </c>
      <c r="N5" t="s">
        <v>6</v>
      </c>
      <c r="O5" t="s">
        <v>6</v>
      </c>
      <c r="P5" t="s">
        <v>6</v>
      </c>
      <c r="Q5" t="s">
        <v>6</v>
      </c>
      <c r="R5" t="s">
        <v>6</v>
      </c>
      <c r="S5" t="s">
        <v>6</v>
      </c>
      <c r="T5" t="s">
        <v>6</v>
      </c>
      <c r="U5" t="s">
        <v>428</v>
      </c>
      <c r="V5" s="9" t="s">
        <v>689</v>
      </c>
      <c r="W5" t="s">
        <v>675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483</v>
      </c>
      <c r="B6" t="s">
        <v>6</v>
      </c>
      <c r="C6" t="s">
        <v>6</v>
      </c>
      <c r="D6" t="s">
        <v>215</v>
      </c>
      <c r="E6" s="9" t="s">
        <v>697</v>
      </c>
      <c r="F6" t="s">
        <v>2</v>
      </c>
      <c r="G6" t="s">
        <v>481</v>
      </c>
      <c r="H6" t="s">
        <v>364</v>
      </c>
      <c r="I6" t="s">
        <v>521</v>
      </c>
      <c r="J6" t="s">
        <v>41</v>
      </c>
      <c r="K6" t="s">
        <v>41</v>
      </c>
      <c r="L6" t="s">
        <v>41</v>
      </c>
      <c r="M6" t="s">
        <v>674</v>
      </c>
      <c r="N6" t="s">
        <v>6</v>
      </c>
      <c r="O6" t="s">
        <v>6</v>
      </c>
      <c r="P6" t="s">
        <v>6</v>
      </c>
      <c r="Q6" t="s">
        <v>6</v>
      </c>
      <c r="R6" t="s">
        <v>6</v>
      </c>
      <c r="S6" t="s">
        <v>6</v>
      </c>
      <c r="T6" t="s">
        <v>6</v>
      </c>
      <c r="U6" t="s">
        <v>428</v>
      </c>
      <c r="V6" s="9" t="s">
        <v>689</v>
      </c>
      <c r="W6" t="s">
        <v>675</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485</v>
      </c>
      <c r="B7" t="s">
        <v>6</v>
      </c>
      <c r="C7" t="s">
        <v>6</v>
      </c>
      <c r="D7" s="9" t="s">
        <v>215</v>
      </c>
      <c r="E7" s="9" t="s">
        <v>697</v>
      </c>
      <c r="F7" s="9" t="s">
        <v>2</v>
      </c>
      <c r="G7" s="9" t="s">
        <v>477</v>
      </c>
      <c r="H7" s="9" t="s">
        <v>363</v>
      </c>
      <c r="I7" t="s">
        <v>41</v>
      </c>
      <c r="J7" s="9" t="s">
        <v>3</v>
      </c>
      <c r="K7" t="s">
        <v>41</v>
      </c>
      <c r="L7" t="s">
        <v>41</v>
      </c>
      <c r="M7" t="s">
        <v>674</v>
      </c>
      <c r="N7" s="9" t="s">
        <v>6</v>
      </c>
      <c r="O7" s="9" t="s">
        <v>6</v>
      </c>
      <c r="P7" t="s">
        <v>492</v>
      </c>
      <c r="Q7" s="9" t="s">
        <v>6</v>
      </c>
      <c r="R7" s="9" t="s">
        <v>6</v>
      </c>
      <c r="S7" s="9" t="s">
        <v>220</v>
      </c>
      <c r="T7" s="9" t="s">
        <v>6</v>
      </c>
      <c r="U7" t="s">
        <v>428</v>
      </c>
      <c r="V7" s="9" t="s">
        <v>689</v>
      </c>
      <c r="W7" t="s">
        <v>675</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486</v>
      </c>
      <c r="B8" t="s">
        <v>6</v>
      </c>
      <c r="C8" t="s">
        <v>6</v>
      </c>
      <c r="D8" s="9" t="s">
        <v>215</v>
      </c>
      <c r="E8" s="9" t="s">
        <v>697</v>
      </c>
      <c r="F8" s="9" t="s">
        <v>2</v>
      </c>
      <c r="G8" s="9" t="s">
        <v>485</v>
      </c>
      <c r="H8" s="9" t="s">
        <v>365</v>
      </c>
      <c r="I8" t="s">
        <v>554</v>
      </c>
      <c r="J8" s="9" t="s">
        <v>41</v>
      </c>
      <c r="K8" t="s">
        <v>41</v>
      </c>
      <c r="L8" t="s">
        <v>41</v>
      </c>
      <c r="M8" t="s">
        <v>674</v>
      </c>
      <c r="N8" s="9" t="s">
        <v>6</v>
      </c>
      <c r="O8" s="9" t="s">
        <v>6</v>
      </c>
      <c r="P8" s="9" t="s">
        <v>6</v>
      </c>
      <c r="Q8" s="9" t="s">
        <v>6</v>
      </c>
      <c r="R8" s="9" t="s">
        <v>6</v>
      </c>
      <c r="S8" s="9" t="s">
        <v>6</v>
      </c>
      <c r="T8" s="9" t="s">
        <v>6</v>
      </c>
      <c r="U8" t="s">
        <v>428</v>
      </c>
      <c r="V8" s="9" t="s">
        <v>689</v>
      </c>
      <c r="W8" t="s">
        <v>675</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487</v>
      </c>
      <c r="B9" t="s">
        <v>6</v>
      </c>
      <c r="C9" t="s">
        <v>6</v>
      </c>
      <c r="D9" s="9" t="s">
        <v>215</v>
      </c>
      <c r="E9" s="9" t="s">
        <v>697</v>
      </c>
      <c r="F9" s="9" t="s">
        <v>2</v>
      </c>
      <c r="G9" s="9" t="s">
        <v>485</v>
      </c>
      <c r="H9" s="9" t="s">
        <v>364</v>
      </c>
      <c r="I9" t="s">
        <v>521</v>
      </c>
      <c r="J9" s="9" t="s">
        <v>41</v>
      </c>
      <c r="K9" t="s">
        <v>41</v>
      </c>
      <c r="L9" t="s">
        <v>41</v>
      </c>
      <c r="M9" t="s">
        <v>674</v>
      </c>
      <c r="N9" s="9" t="s">
        <v>6</v>
      </c>
      <c r="O9" s="9" t="s">
        <v>6</v>
      </c>
      <c r="P9" s="9" t="s">
        <v>6</v>
      </c>
      <c r="Q9" s="9" t="s">
        <v>6</v>
      </c>
      <c r="R9" s="9" t="s">
        <v>6</v>
      </c>
      <c r="S9" s="9" t="s">
        <v>6</v>
      </c>
      <c r="T9" s="9" t="s">
        <v>6</v>
      </c>
      <c r="U9" t="s">
        <v>428</v>
      </c>
      <c r="V9" s="9" t="s">
        <v>689</v>
      </c>
      <c r="W9" t="s">
        <v>675</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478</v>
      </c>
      <c r="B10" s="22" t="s">
        <v>676</v>
      </c>
      <c r="C10" s="22" t="s">
        <v>677</v>
      </c>
      <c r="D10" s="9" t="s">
        <v>215</v>
      </c>
      <c r="E10" s="9" t="s">
        <v>697</v>
      </c>
      <c r="F10" s="9" t="s">
        <v>2</v>
      </c>
      <c r="G10" s="9" t="s">
        <v>477</v>
      </c>
      <c r="H10" s="9" t="s">
        <v>364</v>
      </c>
      <c r="I10" t="s">
        <v>41</v>
      </c>
      <c r="J10" s="9" t="s">
        <v>41</v>
      </c>
      <c r="K10" t="s">
        <v>41</v>
      </c>
      <c r="L10" t="s">
        <v>41</v>
      </c>
      <c r="M10" t="s">
        <v>674</v>
      </c>
      <c r="N10" s="9" t="s">
        <v>6</v>
      </c>
      <c r="O10" s="9" t="s">
        <v>6</v>
      </c>
      <c r="P10" t="s">
        <v>227</v>
      </c>
      <c r="Q10" t="s">
        <v>228</v>
      </c>
      <c r="R10" s="9" t="s">
        <v>6</v>
      </c>
      <c r="S10" t="s">
        <v>224</v>
      </c>
      <c r="T10" s="9" t="s">
        <v>6</v>
      </c>
      <c r="U10" t="s">
        <v>428</v>
      </c>
      <c r="V10" s="9" t="s">
        <v>689</v>
      </c>
      <c r="W10" t="s">
        <v>675</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479</v>
      </c>
      <c r="B11" t="s">
        <v>6</v>
      </c>
      <c r="C11" t="s">
        <v>6</v>
      </c>
      <c r="D11" t="s">
        <v>215</v>
      </c>
      <c r="E11" s="9" t="s">
        <v>697</v>
      </c>
      <c r="F11" t="s">
        <v>2</v>
      </c>
      <c r="G11" t="s">
        <v>478</v>
      </c>
      <c r="H11" t="s">
        <v>365</v>
      </c>
      <c r="I11" t="s">
        <v>554</v>
      </c>
      <c r="J11" t="s">
        <v>41</v>
      </c>
      <c r="K11" t="s">
        <v>41</v>
      </c>
      <c r="L11" t="s">
        <v>41</v>
      </c>
      <c r="M11" t="s">
        <v>674</v>
      </c>
      <c r="N11" t="s">
        <v>6</v>
      </c>
      <c r="O11" t="s">
        <v>6</v>
      </c>
      <c r="P11" t="s">
        <v>6</v>
      </c>
      <c r="Q11" t="s">
        <v>6</v>
      </c>
      <c r="R11" t="s">
        <v>6</v>
      </c>
      <c r="S11" t="s">
        <v>6</v>
      </c>
      <c r="T11" t="s">
        <v>6</v>
      </c>
      <c r="U11" t="s">
        <v>428</v>
      </c>
      <c r="V11" s="9" t="s">
        <v>689</v>
      </c>
      <c r="W11" t="s">
        <v>675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480</v>
      </c>
      <c r="B12" t="s">
        <v>6</v>
      </c>
      <c r="C12" t="s">
        <v>6</v>
      </c>
      <c r="D12" t="s">
        <v>215</v>
      </c>
      <c r="E12" s="9" t="s">
        <v>697</v>
      </c>
      <c r="F12" t="s">
        <v>2</v>
      </c>
      <c r="G12" t="s">
        <v>478</v>
      </c>
      <c r="H12" t="s">
        <v>364</v>
      </c>
      <c r="I12" t="s">
        <v>521</v>
      </c>
      <c r="J12" t="s">
        <v>41</v>
      </c>
      <c r="K12" t="s">
        <v>41</v>
      </c>
      <c r="L12" t="s">
        <v>41</v>
      </c>
      <c r="M12" t="s">
        <v>674</v>
      </c>
      <c r="N12" t="s">
        <v>6</v>
      </c>
      <c r="O12" t="s">
        <v>6</v>
      </c>
      <c r="P12" t="s">
        <v>229</v>
      </c>
      <c r="Q12" t="s">
        <v>484</v>
      </c>
      <c r="R12" t="s">
        <v>41</v>
      </c>
      <c r="S12" t="s">
        <v>41</v>
      </c>
      <c r="T12" t="s">
        <v>6</v>
      </c>
      <c r="U12" t="s">
        <v>428</v>
      </c>
      <c r="V12" s="9" t="s">
        <v>689</v>
      </c>
      <c r="W12" t="s">
        <v>675</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494</v>
      </c>
      <c r="B13" t="s">
        <v>6</v>
      </c>
      <c r="C13" t="s">
        <v>6</v>
      </c>
      <c r="D13" s="9" t="s">
        <v>215</v>
      </c>
      <c r="E13" s="9" t="s">
        <v>697</v>
      </c>
      <c r="F13" s="9" t="s">
        <v>2</v>
      </c>
      <c r="G13" s="9" t="s">
        <v>477</v>
      </c>
      <c r="H13" s="9" t="s">
        <v>363</v>
      </c>
      <c r="I13" t="s">
        <v>41</v>
      </c>
      <c r="J13" s="9" t="s">
        <v>3</v>
      </c>
      <c r="K13" t="s">
        <v>41</v>
      </c>
      <c r="L13" t="s">
        <v>41</v>
      </c>
      <c r="M13" t="s">
        <v>674</v>
      </c>
      <c r="N13" s="9" t="s">
        <v>6</v>
      </c>
      <c r="O13" s="9" t="s">
        <v>6</v>
      </c>
      <c r="P13" t="s">
        <v>497</v>
      </c>
      <c r="Q13" s="9" t="s">
        <v>6</v>
      </c>
      <c r="R13" s="9" t="s">
        <v>6</v>
      </c>
      <c r="S13" s="9" t="s">
        <v>6</v>
      </c>
      <c r="T13" s="9" t="s">
        <v>6</v>
      </c>
      <c r="U13" t="s">
        <v>428</v>
      </c>
      <c r="V13" s="9" t="s">
        <v>689</v>
      </c>
      <c r="W13" t="s">
        <v>675</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495</v>
      </c>
      <c r="B14" t="s">
        <v>6</v>
      </c>
      <c r="C14" t="s">
        <v>6</v>
      </c>
      <c r="D14" s="9" t="s">
        <v>215</v>
      </c>
      <c r="E14" s="9" t="s">
        <v>697</v>
      </c>
      <c r="F14" s="9" t="s">
        <v>2</v>
      </c>
      <c r="G14" s="9" t="s">
        <v>494</v>
      </c>
      <c r="H14" s="9" t="s">
        <v>365</v>
      </c>
      <c r="I14" t="s">
        <v>554</v>
      </c>
      <c r="J14" s="9" t="s">
        <v>41</v>
      </c>
      <c r="K14" t="s">
        <v>41</v>
      </c>
      <c r="L14" t="s">
        <v>41</v>
      </c>
      <c r="M14" t="s">
        <v>674</v>
      </c>
      <c r="N14" s="9" t="s">
        <v>6</v>
      </c>
      <c r="O14" s="9" t="s">
        <v>6</v>
      </c>
      <c r="P14" s="9" t="s">
        <v>6</v>
      </c>
      <c r="Q14" s="9" t="s">
        <v>6</v>
      </c>
      <c r="R14" s="9" t="s">
        <v>6</v>
      </c>
      <c r="S14" s="9" t="s">
        <v>6</v>
      </c>
      <c r="T14" s="9" t="s">
        <v>6</v>
      </c>
      <c r="U14" t="s">
        <v>428</v>
      </c>
      <c r="V14" s="9" t="s">
        <v>689</v>
      </c>
      <c r="W14" t="s">
        <v>675</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496</v>
      </c>
      <c r="B15" t="s">
        <v>6</v>
      </c>
      <c r="C15" t="s">
        <v>6</v>
      </c>
      <c r="D15" s="9" t="s">
        <v>215</v>
      </c>
      <c r="E15" s="9" t="s">
        <v>697</v>
      </c>
      <c r="F15" s="9" t="s">
        <v>2</v>
      </c>
      <c r="G15" s="9" t="s">
        <v>494</v>
      </c>
      <c r="H15" s="9" t="s">
        <v>364</v>
      </c>
      <c r="I15" t="s">
        <v>521</v>
      </c>
      <c r="J15" s="9" t="s">
        <v>41</v>
      </c>
      <c r="K15" t="s">
        <v>41</v>
      </c>
      <c r="L15" t="s">
        <v>41</v>
      </c>
      <c r="M15" t="s">
        <v>674</v>
      </c>
      <c r="N15" s="9" t="s">
        <v>6</v>
      </c>
      <c r="O15" s="9" t="s">
        <v>6</v>
      </c>
      <c r="P15" s="9" t="s">
        <v>6</v>
      </c>
      <c r="Q15" s="9" t="s">
        <v>6</v>
      </c>
      <c r="R15" s="9" t="s">
        <v>6</v>
      </c>
      <c r="S15" s="9" t="s">
        <v>6</v>
      </c>
      <c r="T15" s="9" t="s">
        <v>6</v>
      </c>
      <c r="U15" t="s">
        <v>428</v>
      </c>
      <c r="V15" s="9" t="s">
        <v>689</v>
      </c>
      <c r="W15" t="s">
        <v>675</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488</v>
      </c>
      <c r="B16" t="s">
        <v>6</v>
      </c>
      <c r="C16" t="s">
        <v>6</v>
      </c>
      <c r="D16" s="9" t="s">
        <v>215</v>
      </c>
      <c r="E16" s="9" t="s">
        <v>697</v>
      </c>
      <c r="F16" s="9" t="s">
        <v>2</v>
      </c>
      <c r="G16" s="9" t="s">
        <v>477</v>
      </c>
      <c r="H16" s="9" t="s">
        <v>363</v>
      </c>
      <c r="I16" t="s">
        <v>41</v>
      </c>
      <c r="J16" s="9" t="s">
        <v>3</v>
      </c>
      <c r="K16" t="s">
        <v>41</v>
      </c>
      <c r="L16" t="s">
        <v>41</v>
      </c>
      <c r="M16" t="s">
        <v>674</v>
      </c>
      <c r="N16" s="9" t="s">
        <v>6</v>
      </c>
      <c r="O16" s="9" t="s">
        <v>6</v>
      </c>
      <c r="P16" t="s">
        <v>493</v>
      </c>
      <c r="Q16" s="9" t="s">
        <v>6</v>
      </c>
      <c r="R16" s="9" t="s">
        <v>6</v>
      </c>
      <c r="S16" s="9" t="s">
        <v>6</v>
      </c>
      <c r="T16" s="9" t="s">
        <v>6</v>
      </c>
      <c r="U16" t="s">
        <v>428</v>
      </c>
      <c r="V16" s="9" t="s">
        <v>689</v>
      </c>
      <c r="W16" t="s">
        <v>675</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489</v>
      </c>
      <c r="B17" t="s">
        <v>6</v>
      </c>
      <c r="C17" t="s">
        <v>6</v>
      </c>
      <c r="D17" s="9" t="s">
        <v>215</v>
      </c>
      <c r="E17" s="9" t="s">
        <v>697</v>
      </c>
      <c r="F17" s="9" t="s">
        <v>2</v>
      </c>
      <c r="G17" s="9" t="s">
        <v>488</v>
      </c>
      <c r="H17" s="9" t="s">
        <v>365</v>
      </c>
      <c r="I17" t="s">
        <v>554</v>
      </c>
      <c r="J17" s="9" t="s">
        <v>41</v>
      </c>
      <c r="K17" t="s">
        <v>41</v>
      </c>
      <c r="L17" t="s">
        <v>41</v>
      </c>
      <c r="M17" t="s">
        <v>674</v>
      </c>
      <c r="N17" s="9" t="s">
        <v>6</v>
      </c>
      <c r="O17" s="9" t="s">
        <v>6</v>
      </c>
      <c r="P17" s="9" t="s">
        <v>6</v>
      </c>
      <c r="Q17" s="9" t="s">
        <v>6</v>
      </c>
      <c r="R17" s="9" t="s">
        <v>6</v>
      </c>
      <c r="S17" s="9" t="s">
        <v>6</v>
      </c>
      <c r="T17" s="9" t="s">
        <v>6</v>
      </c>
      <c r="U17" t="s">
        <v>428</v>
      </c>
      <c r="V17" s="9" t="s">
        <v>689</v>
      </c>
      <c r="W17" t="s">
        <v>675</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490</v>
      </c>
      <c r="B18" t="s">
        <v>6</v>
      </c>
      <c r="C18" t="s">
        <v>6</v>
      </c>
      <c r="D18" s="9" t="s">
        <v>215</v>
      </c>
      <c r="E18" s="9" t="s">
        <v>697</v>
      </c>
      <c r="F18" s="9" t="s">
        <v>2</v>
      </c>
      <c r="G18" s="9" t="s">
        <v>488</v>
      </c>
      <c r="H18" s="9" t="s">
        <v>364</v>
      </c>
      <c r="I18" t="s">
        <v>521</v>
      </c>
      <c r="J18" s="9" t="s">
        <v>41</v>
      </c>
      <c r="K18" t="s">
        <v>41</v>
      </c>
      <c r="L18" t="s">
        <v>41</v>
      </c>
      <c r="M18" t="s">
        <v>674</v>
      </c>
      <c r="N18" s="9" t="s">
        <v>6</v>
      </c>
      <c r="O18" s="9" t="s">
        <v>6</v>
      </c>
      <c r="P18" s="9" t="s">
        <v>6</v>
      </c>
      <c r="Q18" s="9" t="s">
        <v>6</v>
      </c>
      <c r="R18" s="9" t="s">
        <v>6</v>
      </c>
      <c r="S18" s="9" t="s">
        <v>6</v>
      </c>
      <c r="T18" s="9" t="s">
        <v>6</v>
      </c>
      <c r="U18" t="s">
        <v>428</v>
      </c>
      <c r="V18" s="9" t="s">
        <v>689</v>
      </c>
      <c r="W18" t="s">
        <v>675</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9" t="s">
        <v>873</v>
      </c>
      <c r="B19" t="s">
        <v>6</v>
      </c>
      <c r="C19" t="s">
        <v>6</v>
      </c>
      <c r="D19" s="9" t="s">
        <v>215</v>
      </c>
      <c r="E19" s="9" t="s">
        <v>2</v>
      </c>
      <c r="F19" s="9" t="s">
        <v>2</v>
      </c>
      <c r="G19" s="9" t="s">
        <v>41</v>
      </c>
      <c r="H19" s="9" t="s">
        <v>363</v>
      </c>
      <c r="I19" t="s">
        <v>554</v>
      </c>
      <c r="J19" s="9" t="s">
        <v>41</v>
      </c>
      <c r="K19" t="s">
        <v>41</v>
      </c>
      <c r="L19" t="s">
        <v>41</v>
      </c>
      <c r="M19" t="s">
        <v>41</v>
      </c>
      <c r="N19" s="9" t="s">
        <v>6</v>
      </c>
      <c r="O19" s="9" t="s">
        <v>6</v>
      </c>
      <c r="P19" s="9" t="s">
        <v>874</v>
      </c>
      <c r="Q19" s="9" t="s">
        <v>871</v>
      </c>
      <c r="R19" s="9" t="s">
        <v>872</v>
      </c>
      <c r="S19" s="9" t="s">
        <v>875</v>
      </c>
      <c r="T19" s="9" t="s">
        <v>41</v>
      </c>
      <c r="U19" t="s">
        <v>6</v>
      </c>
      <c r="V19" s="9" t="s">
        <v>689</v>
      </c>
      <c r="W19" t="s">
        <v>6</v>
      </c>
      <c r="X19" s="17">
        <f>IF(ISNUMBER(MATCH(fields[argot_field],issuesfield[field],0)),COUNTIF(issuesfield[field],fields[argot_field]),0)</f>
        <v>0</v>
      </c>
      <c r="Y19" s="9">
        <f>IF(ISNUMBER(MATCH(fields[argot_field],mappings[field],0)),COUNTIF(mappings[field],fields[argot_field]),0)</f>
        <v>0</v>
      </c>
      <c r="Z19" s="9"/>
      <c r="AA19" s="9"/>
    </row>
    <row r="20" spans="1:27" x14ac:dyDescent="0.25">
      <c r="A20" s="9" t="s">
        <v>876</v>
      </c>
      <c r="B20" t="s">
        <v>6</v>
      </c>
      <c r="C20" t="s">
        <v>6</v>
      </c>
      <c r="D20" s="9" t="s">
        <v>219</v>
      </c>
      <c r="E20" s="9" t="s">
        <v>2</v>
      </c>
      <c r="F20" s="9" t="s">
        <v>2</v>
      </c>
      <c r="G20" s="9" t="s">
        <v>41</v>
      </c>
      <c r="H20" s="9" t="s">
        <v>363</v>
      </c>
      <c r="I20" t="s">
        <v>555</v>
      </c>
      <c r="J20" s="9" t="s">
        <v>41</v>
      </c>
      <c r="K20" t="s">
        <v>41</v>
      </c>
      <c r="L20" t="s">
        <v>41</v>
      </c>
      <c r="M20" t="s">
        <v>41</v>
      </c>
      <c r="N20" s="9" t="s">
        <v>6</v>
      </c>
      <c r="O20" s="9" t="s">
        <v>6</v>
      </c>
      <c r="P20" s="9" t="s">
        <v>877</v>
      </c>
      <c r="Q20" s="9" t="s">
        <v>871</v>
      </c>
      <c r="R20" s="9" t="s">
        <v>872</v>
      </c>
      <c r="S20" s="9" t="s">
        <v>41</v>
      </c>
      <c r="T20" s="9" t="s">
        <v>41</v>
      </c>
      <c r="U20" t="s">
        <v>6</v>
      </c>
      <c r="V20" s="9" t="s">
        <v>689</v>
      </c>
      <c r="W20" t="s">
        <v>6</v>
      </c>
      <c r="X20" s="17">
        <f>IF(ISNUMBER(MATCH(fields[argot_field],issuesfield[field],0)),COUNTIF(issuesfield[field],fields[argot_field]),0)</f>
        <v>0</v>
      </c>
      <c r="Y20" s="9">
        <f>IF(ISNUMBER(MATCH(fields[argot_field],mappings[field],0)),COUNTIF(mappings[field],fields[argot_field]),0)</f>
        <v>0</v>
      </c>
      <c r="Z20" s="9"/>
      <c r="AA20" s="9"/>
    </row>
    <row r="21" spans="1:27" x14ac:dyDescent="0.25">
      <c r="A21" s="22" t="s">
        <v>656</v>
      </c>
      <c r="B21" s="22" t="s">
        <v>678</v>
      </c>
      <c r="C21" s="22" t="s">
        <v>679</v>
      </c>
      <c r="D21" t="s">
        <v>6</v>
      </c>
      <c r="E21" t="s">
        <v>2</v>
      </c>
      <c r="F21" t="s">
        <v>3</v>
      </c>
      <c r="G21" t="s">
        <v>41</v>
      </c>
      <c r="H21" s="9" t="s">
        <v>364</v>
      </c>
      <c r="I21" t="s">
        <v>680</v>
      </c>
      <c r="J21" t="s">
        <v>41</v>
      </c>
      <c r="K21" t="s">
        <v>681</v>
      </c>
      <c r="L21" t="s">
        <v>41</v>
      </c>
      <c r="M21" t="s">
        <v>41</v>
      </c>
      <c r="N21" t="s">
        <v>6</v>
      </c>
      <c r="O21" t="s">
        <v>6</v>
      </c>
      <c r="P21" t="s">
        <v>682</v>
      </c>
      <c r="Q21" t="s">
        <v>6</v>
      </c>
      <c r="R21" t="s">
        <v>41</v>
      </c>
      <c r="S21" t="s">
        <v>681</v>
      </c>
      <c r="T21" t="s">
        <v>6</v>
      </c>
      <c r="U21" t="s">
        <v>428</v>
      </c>
      <c r="V21" t="s">
        <v>683</v>
      </c>
      <c r="W21" t="s">
        <v>684</v>
      </c>
      <c r="X21" s="8">
        <f>IF(ISNUMBER(MATCH(fields[argot_field],issuesfield[field],0)),COUNTIF(issuesfield[field],fields[argot_field]),0)</f>
        <v>0</v>
      </c>
      <c r="Y21">
        <f>IF(ISNUMBER(MATCH(fields[argot_field],mappings[field],0)),COUNTIF(mappings[field],fields[argot_field]),0)</f>
        <v>0</v>
      </c>
    </row>
    <row r="22" spans="1:27" x14ac:dyDescent="0.25">
      <c r="A22" t="s">
        <v>509</v>
      </c>
      <c r="B22" s="22" t="s">
        <v>685</v>
      </c>
      <c r="C22" s="22" t="s">
        <v>686</v>
      </c>
      <c r="D22" t="s">
        <v>213</v>
      </c>
      <c r="E22" t="s">
        <v>2</v>
      </c>
      <c r="F22" t="s">
        <v>3</v>
      </c>
      <c r="G22" t="s">
        <v>41</v>
      </c>
      <c r="H22" t="s">
        <v>363</v>
      </c>
      <c r="I22" t="s">
        <v>687</v>
      </c>
      <c r="J22" t="s">
        <v>41</v>
      </c>
      <c r="K22" t="s">
        <v>41</v>
      </c>
      <c r="L22" t="s">
        <v>41</v>
      </c>
      <c r="M22" t="s">
        <v>41</v>
      </c>
      <c r="N22" t="s">
        <v>6</v>
      </c>
      <c r="O22" t="s">
        <v>6</v>
      </c>
      <c r="P22" t="s">
        <v>510</v>
      </c>
      <c r="Q22" t="s">
        <v>511</v>
      </c>
      <c r="R22" t="s">
        <v>6</v>
      </c>
      <c r="S22" t="s">
        <v>512</v>
      </c>
      <c r="T22" t="s">
        <v>41</v>
      </c>
      <c r="U22" t="s">
        <v>513</v>
      </c>
      <c r="V22" t="s">
        <v>683</v>
      </c>
      <c r="W22" t="s">
        <v>688</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693</v>
      </c>
      <c r="B23" t="s">
        <v>6</v>
      </c>
      <c r="C23" t="s">
        <v>6</v>
      </c>
      <c r="D23" t="s">
        <v>700</v>
      </c>
      <c r="E23" t="s">
        <v>2</v>
      </c>
      <c r="F23" t="s">
        <v>2</v>
      </c>
      <c r="G23" t="s">
        <v>41</v>
      </c>
      <c r="H23" t="s">
        <v>363</v>
      </c>
      <c r="I23" t="s">
        <v>521</v>
      </c>
      <c r="J23" t="s">
        <v>3</v>
      </c>
      <c r="K23" t="s">
        <v>41</v>
      </c>
      <c r="L23" t="s">
        <v>41</v>
      </c>
      <c r="M23" t="s">
        <v>692</v>
      </c>
      <c r="N23" t="s">
        <v>6</v>
      </c>
      <c r="O23" t="s">
        <v>6</v>
      </c>
      <c r="P23" t="s">
        <v>691</v>
      </c>
      <c r="Q23" t="s">
        <v>694</v>
      </c>
      <c r="R23" t="s">
        <v>6</v>
      </c>
      <c r="S23" t="s">
        <v>526</v>
      </c>
      <c r="T23" t="s">
        <v>41</v>
      </c>
      <c r="U23" t="s">
        <v>6</v>
      </c>
      <c r="V23" t="s">
        <v>6</v>
      </c>
      <c r="W23" t="s">
        <v>690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306</v>
      </c>
      <c r="B24" t="s">
        <v>6</v>
      </c>
      <c r="C24" t="s">
        <v>6</v>
      </c>
      <c r="D24" t="s">
        <v>6</v>
      </c>
      <c r="E24" t="s">
        <v>698</v>
      </c>
      <c r="F24" t="s">
        <v>3</v>
      </c>
      <c r="G24" t="s">
        <v>41</v>
      </c>
      <c r="H24" t="s">
        <v>364</v>
      </c>
      <c r="I24" t="s">
        <v>695</v>
      </c>
      <c r="J24" t="s">
        <v>41</v>
      </c>
      <c r="K24" t="s">
        <v>667</v>
      </c>
      <c r="L24" t="s">
        <v>41</v>
      </c>
      <c r="M24" t="s">
        <v>41</v>
      </c>
      <c r="N24" t="s">
        <v>6</v>
      </c>
      <c r="O24" t="s">
        <v>6</v>
      </c>
      <c r="P24" t="s">
        <v>307</v>
      </c>
      <c r="Q24" t="s">
        <v>308</v>
      </c>
      <c r="R24" t="s">
        <v>41</v>
      </c>
      <c r="S24" t="s">
        <v>41</v>
      </c>
      <c r="T24" t="s">
        <v>41</v>
      </c>
      <c r="U24" t="s">
        <v>358</v>
      </c>
      <c r="V24" t="s">
        <v>6</v>
      </c>
      <c r="W24" t="s">
        <v>696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518</v>
      </c>
      <c r="B25" t="s">
        <v>6</v>
      </c>
      <c r="C25" t="s">
        <v>6</v>
      </c>
      <c r="D25" t="s">
        <v>700</v>
      </c>
      <c r="E25" t="s">
        <v>2</v>
      </c>
      <c r="F25" t="s">
        <v>2</v>
      </c>
      <c r="G25" t="s">
        <v>41</v>
      </c>
      <c r="H25" t="s">
        <v>363</v>
      </c>
      <c r="I25" t="s">
        <v>671</v>
      </c>
      <c r="J25" t="s">
        <v>3</v>
      </c>
      <c r="K25" t="s">
        <v>41</v>
      </c>
      <c r="L25" t="s">
        <v>41</v>
      </c>
      <c r="M25" t="s">
        <v>701</v>
      </c>
      <c r="N25" t="s">
        <v>6</v>
      </c>
      <c r="O25" t="s">
        <v>6</v>
      </c>
      <c r="P25" t="s">
        <v>702</v>
      </c>
      <c r="Q25" t="s">
        <v>703</v>
      </c>
      <c r="R25" t="s">
        <v>41</v>
      </c>
      <c r="S25" t="s">
        <v>41</v>
      </c>
      <c r="T25" t="s">
        <v>704</v>
      </c>
      <c r="U25" t="s">
        <v>6</v>
      </c>
      <c r="V25" t="s">
        <v>6</v>
      </c>
      <c r="W25" t="s">
        <v>690</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657</v>
      </c>
      <c r="B26" s="22" t="s">
        <v>658</v>
      </c>
      <c r="C26" s="22" t="s">
        <v>659</v>
      </c>
      <c r="D26" t="s">
        <v>660</v>
      </c>
      <c r="E26" t="s">
        <v>706</v>
      </c>
      <c r="F26" t="s">
        <v>2</v>
      </c>
      <c r="G26" t="s">
        <v>41</v>
      </c>
      <c r="H26" t="s">
        <v>363</v>
      </c>
      <c r="I26" t="s">
        <v>82</v>
      </c>
      <c r="J26" t="s">
        <v>41</v>
      </c>
      <c r="K26" t="s">
        <v>82</v>
      </c>
      <c r="N26" t="s">
        <v>6</v>
      </c>
      <c r="O26" t="s">
        <v>6</v>
      </c>
      <c r="P26" t="s">
        <v>663</v>
      </c>
      <c r="Q26" t="s">
        <v>664</v>
      </c>
      <c r="R26" t="s">
        <v>82</v>
      </c>
      <c r="S26" t="s">
        <v>665</v>
      </c>
      <c r="T26" t="s">
        <v>41</v>
      </c>
      <c r="U26" t="s">
        <v>6</v>
      </c>
      <c r="V26" t="s">
        <v>6</v>
      </c>
      <c r="W26" t="s">
        <v>661</v>
      </c>
      <c r="X26" s="8">
        <f>IF(ISNUMBER(MATCH(fields[argot_field],issuesfield[field],0)),COUNTIF(issuesfield[field],fields[argot_field]),0)</f>
        <v>2</v>
      </c>
      <c r="Y26">
        <f>IF(ISNUMBER(MATCH(fields[argot_field],mappings[field],0)),COUNTIF(mappings[field],fields[argot_field]),0)</f>
        <v>0</v>
      </c>
      <c r="Z26" t="s">
        <v>3</v>
      </c>
      <c r="AA26" t="s">
        <v>6</v>
      </c>
    </row>
    <row r="27" spans="1:27" x14ac:dyDescent="0.25">
      <c r="A27" t="s">
        <v>52</v>
      </c>
      <c r="B27" t="s">
        <v>6</v>
      </c>
      <c r="C27" t="s">
        <v>6</v>
      </c>
      <c r="D27" t="s">
        <v>660</v>
      </c>
      <c r="E27" t="s">
        <v>2</v>
      </c>
      <c r="F27" t="s">
        <v>3</v>
      </c>
      <c r="G27" t="s">
        <v>41</v>
      </c>
      <c r="H27" t="s">
        <v>364</v>
      </c>
      <c r="I27" t="s">
        <v>41</v>
      </c>
      <c r="J27" t="s">
        <v>41</v>
      </c>
      <c r="K27" t="s">
        <v>100</v>
      </c>
      <c r="L27" t="s">
        <v>41</v>
      </c>
      <c r="M27" t="s">
        <v>41</v>
      </c>
      <c r="N27" t="s">
        <v>6</v>
      </c>
      <c r="O27" t="s">
        <v>6</v>
      </c>
      <c r="P27" t="s">
        <v>101</v>
      </c>
      <c r="Q27" t="s">
        <v>102</v>
      </c>
      <c r="R27" t="s">
        <v>41</v>
      </c>
      <c r="S27" t="s">
        <v>103</v>
      </c>
      <c r="T27" t="s">
        <v>41</v>
      </c>
      <c r="U27" t="s">
        <v>104</v>
      </c>
      <c r="V27" t="s">
        <v>711</v>
      </c>
      <c r="W27" t="s">
        <v>712</v>
      </c>
      <c r="X27">
        <f>IF(ISNUMBER(MATCH(fields[argot_field],issuesfield[field],0)),COUNTIF(issuesfield[field],fields[argot_field]),0)</f>
        <v>1</v>
      </c>
      <c r="Y27">
        <f>IF(ISNUMBER(MATCH(fields[argot_field],mappings[field],0)),COUNTIF(mappings[field],fields[argot_field]),0)</f>
        <v>4</v>
      </c>
      <c r="Z27" t="s">
        <v>6</v>
      </c>
      <c r="AA27" t="s">
        <v>6</v>
      </c>
    </row>
    <row r="28" spans="1:27" x14ac:dyDescent="0.25">
      <c r="A28" t="s">
        <v>524</v>
      </c>
      <c r="B28" t="s">
        <v>6</v>
      </c>
      <c r="C28" t="s">
        <v>6</v>
      </c>
      <c r="D28" t="s">
        <v>520</v>
      </c>
      <c r="E28" t="s">
        <v>2</v>
      </c>
      <c r="F28" t="s">
        <v>2</v>
      </c>
      <c r="G28" t="s">
        <v>41</v>
      </c>
      <c r="H28" t="s">
        <v>363</v>
      </c>
      <c r="I28" t="s">
        <v>521</v>
      </c>
      <c r="J28" t="s">
        <v>3</v>
      </c>
      <c r="K28" t="s">
        <v>41</v>
      </c>
      <c r="L28" t="s">
        <v>41</v>
      </c>
      <c r="M28" t="s">
        <v>713</v>
      </c>
      <c r="N28" t="s">
        <v>6</v>
      </c>
      <c r="O28" t="s">
        <v>6</v>
      </c>
      <c r="P28" t="s">
        <v>525</v>
      </c>
      <c r="Q28" t="s">
        <v>6</v>
      </c>
      <c r="R28" t="s">
        <v>6</v>
      </c>
      <c r="S28" t="s">
        <v>526</v>
      </c>
      <c r="T28" t="s">
        <v>41</v>
      </c>
      <c r="U28" t="s">
        <v>6</v>
      </c>
      <c r="V28" t="s">
        <v>6</v>
      </c>
      <c r="W28" t="s">
        <v>690</v>
      </c>
      <c r="X28" s="8">
        <f>IF(ISNUMBER(MATCH(fields[argot_field],issuesfield[field],0)),COUNTIF(issuesfield[field],fields[argot_field]),0)</f>
        <v>0</v>
      </c>
      <c r="Y28">
        <f>IF(ISNUMBER(MATCH(fields[argot_field],mappings[field],0)),COUNTIF(mappings[field],fields[argot_field]),0)</f>
        <v>1</v>
      </c>
      <c r="Z28" t="s">
        <v>6</v>
      </c>
      <c r="AA28" t="s">
        <v>6</v>
      </c>
    </row>
    <row r="29" spans="1:27" x14ac:dyDescent="0.25">
      <c r="A29" t="s">
        <v>210</v>
      </c>
      <c r="B29" s="22" t="s">
        <v>718</v>
      </c>
      <c r="C29" s="22" t="s">
        <v>718</v>
      </c>
      <c r="D29" t="s">
        <v>215</v>
      </c>
      <c r="E29" t="s">
        <v>2</v>
      </c>
      <c r="F29" t="s">
        <v>2</v>
      </c>
      <c r="G29" t="s">
        <v>41</v>
      </c>
      <c r="H29" t="s">
        <v>363</v>
      </c>
      <c r="I29" t="s">
        <v>554</v>
      </c>
      <c r="J29" t="s">
        <v>3</v>
      </c>
      <c r="K29" t="s">
        <v>223</v>
      </c>
      <c r="L29" t="s">
        <v>719</v>
      </c>
      <c r="M29" t="s">
        <v>720</v>
      </c>
      <c r="N29" t="s">
        <v>6</v>
      </c>
      <c r="O29" t="s">
        <v>6</v>
      </c>
      <c r="P29" t="s">
        <v>241</v>
      </c>
      <c r="Q29" t="s">
        <v>242</v>
      </c>
      <c r="R29" t="s">
        <v>245</v>
      </c>
      <c r="S29" t="s">
        <v>221</v>
      </c>
      <c r="T29" t="s">
        <v>722</v>
      </c>
      <c r="U29" t="s">
        <v>428</v>
      </c>
      <c r="V29" t="s">
        <v>711</v>
      </c>
      <c r="W29" t="s">
        <v>6</v>
      </c>
      <c r="X29" s="8">
        <f>IF(ISNUMBER(MATCH(fields[argot_field],issuesfield[field],0)),COUNTIF(issuesfield[field],fields[argot_field]),0)</f>
        <v>3</v>
      </c>
      <c r="Y29">
        <f>IF(ISNUMBER(MATCH(fields[argot_field],mappings[field],0)),COUNTIF(mappings[field],fields[argot_field]),0)</f>
        <v>3</v>
      </c>
      <c r="Z29" t="s">
        <v>6</v>
      </c>
      <c r="AA29" t="s">
        <v>6</v>
      </c>
    </row>
    <row r="30" spans="1:27" x14ac:dyDescent="0.25">
      <c r="A30" t="s">
        <v>218</v>
      </c>
      <c r="B30" t="s">
        <v>6</v>
      </c>
      <c r="C30" t="s">
        <v>6</v>
      </c>
      <c r="D30" t="s">
        <v>215</v>
      </c>
      <c r="E30" t="s">
        <v>2</v>
      </c>
      <c r="F30" t="s">
        <v>3</v>
      </c>
      <c r="G30" t="s">
        <v>41</v>
      </c>
      <c r="H30" t="s">
        <v>363</v>
      </c>
      <c r="I30" t="s">
        <v>554</v>
      </c>
      <c r="J30" t="s">
        <v>3</v>
      </c>
      <c r="K30" t="s">
        <v>41</v>
      </c>
      <c r="L30" t="s">
        <v>41</v>
      </c>
      <c r="M30" t="s">
        <v>82</v>
      </c>
      <c r="N30" t="s">
        <v>6</v>
      </c>
      <c r="O30" t="s">
        <v>6</v>
      </c>
      <c r="P30" t="s">
        <v>359</v>
      </c>
      <c r="Q30" t="s">
        <v>360</v>
      </c>
      <c r="R30" t="s">
        <v>6</v>
      </c>
      <c r="S30" t="s">
        <v>222</v>
      </c>
      <c r="T30" t="s">
        <v>41</v>
      </c>
      <c r="U30" t="s">
        <v>428</v>
      </c>
      <c r="V30" t="s">
        <v>711</v>
      </c>
      <c r="W30" t="s">
        <v>724</v>
      </c>
      <c r="X30" s="8">
        <f>IF(ISNUMBER(MATCH(fields[argot_field],issuesfield[field],0)),COUNTIF(issuesfield[field],fields[argot_field]),0)</f>
        <v>0</v>
      </c>
      <c r="Y30">
        <f>IF(ISNUMBER(MATCH(fields[argot_field],mappings[field],0)),COUNTIF(mappings[field],fields[argot_field]),0)</f>
        <v>0</v>
      </c>
      <c r="Z30" t="s">
        <v>6</v>
      </c>
      <c r="AA30" t="s">
        <v>6</v>
      </c>
    </row>
    <row r="31" spans="1:27" x14ac:dyDescent="0.25">
      <c r="A31" t="s">
        <v>211</v>
      </c>
      <c r="B31" t="s">
        <v>6</v>
      </c>
      <c r="C31" t="s">
        <v>6</v>
      </c>
      <c r="D31" t="s">
        <v>215</v>
      </c>
      <c r="E31" t="s">
        <v>2</v>
      </c>
      <c r="F31" t="s">
        <v>2</v>
      </c>
      <c r="G31" t="s">
        <v>41</v>
      </c>
      <c r="H31" t="s">
        <v>363</v>
      </c>
      <c r="I31" t="s">
        <v>554</v>
      </c>
      <c r="J31" t="s">
        <v>3</v>
      </c>
      <c r="K31" t="s">
        <v>223</v>
      </c>
      <c r="L31" t="s">
        <v>41</v>
      </c>
      <c r="M31" t="s">
        <v>723</v>
      </c>
      <c r="N31" t="s">
        <v>6</v>
      </c>
      <c r="O31" t="s">
        <v>6</v>
      </c>
      <c r="P31" t="s">
        <v>243</v>
      </c>
      <c r="Q31" t="s">
        <v>244</v>
      </c>
      <c r="R31" t="s">
        <v>245</v>
      </c>
      <c r="S31" t="s">
        <v>220</v>
      </c>
      <c r="T31" t="s">
        <v>725</v>
      </c>
      <c r="U31" t="s">
        <v>428</v>
      </c>
      <c r="V31" t="s">
        <v>711</v>
      </c>
      <c r="W31" t="s">
        <v>675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409</v>
      </c>
      <c r="B32" t="s">
        <v>6</v>
      </c>
      <c r="C32" t="s">
        <v>6</v>
      </c>
      <c r="D32" t="s">
        <v>728</v>
      </c>
      <c r="E32" t="s">
        <v>2</v>
      </c>
      <c r="F32" t="s">
        <v>2</v>
      </c>
      <c r="G32" t="s">
        <v>41</v>
      </c>
      <c r="H32" t="s">
        <v>364</v>
      </c>
      <c r="I32" t="s">
        <v>41</v>
      </c>
      <c r="J32" t="s">
        <v>41</v>
      </c>
      <c r="K32" t="s">
        <v>41</v>
      </c>
      <c r="L32" t="s">
        <v>41</v>
      </c>
      <c r="M32" t="s">
        <v>41</v>
      </c>
      <c r="N32" t="s">
        <v>6</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410</v>
      </c>
      <c r="B33" s="22" t="s">
        <v>729</v>
      </c>
      <c r="C33" s="22" t="s">
        <v>729</v>
      </c>
      <c r="D33" t="s">
        <v>728</v>
      </c>
      <c r="E33" t="s">
        <v>2</v>
      </c>
      <c r="F33" t="s">
        <v>2</v>
      </c>
      <c r="G33" t="s">
        <v>409</v>
      </c>
      <c r="H33" t="s">
        <v>364</v>
      </c>
      <c r="I33" t="s">
        <v>41</v>
      </c>
      <c r="J33" t="s">
        <v>41</v>
      </c>
      <c r="K33" t="s">
        <v>41</v>
      </c>
      <c r="L33" t="s">
        <v>41</v>
      </c>
      <c r="M33" t="s">
        <v>730</v>
      </c>
      <c r="N33" t="s">
        <v>6</v>
      </c>
      <c r="O33" t="s">
        <v>6</v>
      </c>
      <c r="P33" t="s">
        <v>731</v>
      </c>
      <c r="Q33" t="s">
        <v>6</v>
      </c>
      <c r="R33" t="s">
        <v>41</v>
      </c>
      <c r="S33" t="s">
        <v>732</v>
      </c>
      <c r="T33" t="s">
        <v>41</v>
      </c>
      <c r="U33" t="s">
        <v>6</v>
      </c>
      <c r="V33" t="s">
        <v>711</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411</v>
      </c>
      <c r="B34" s="22" t="s">
        <v>734</v>
      </c>
      <c r="C34" s="22" t="s">
        <v>734</v>
      </c>
      <c r="D34" t="s">
        <v>728</v>
      </c>
      <c r="E34" t="s">
        <v>2</v>
      </c>
      <c r="F34" t="s">
        <v>2</v>
      </c>
      <c r="G34" t="s">
        <v>409</v>
      </c>
      <c r="H34" t="s">
        <v>363</v>
      </c>
      <c r="I34" t="s">
        <v>41</v>
      </c>
      <c r="J34" t="s">
        <v>41</v>
      </c>
      <c r="K34" t="s">
        <v>41</v>
      </c>
      <c r="L34" t="s">
        <v>41</v>
      </c>
      <c r="M34" t="s">
        <v>730</v>
      </c>
      <c r="N34" t="s">
        <v>6</v>
      </c>
      <c r="O34" t="s">
        <v>6</v>
      </c>
      <c r="P34" t="s">
        <v>735</v>
      </c>
      <c r="Q34" t="s">
        <v>6</v>
      </c>
      <c r="R34" t="s">
        <v>41</v>
      </c>
      <c r="S34" t="s">
        <v>736</v>
      </c>
      <c r="T34" t="s">
        <v>41</v>
      </c>
      <c r="U34" t="s">
        <v>6</v>
      </c>
      <c r="V34" t="s">
        <v>711</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474</v>
      </c>
      <c r="B35" t="s">
        <v>6</v>
      </c>
      <c r="C35" t="s">
        <v>6</v>
      </c>
      <c r="D35" t="s">
        <v>212</v>
      </c>
      <c r="E35" t="s">
        <v>2</v>
      </c>
      <c r="F35" t="s">
        <v>2</v>
      </c>
      <c r="G35" t="s">
        <v>41</v>
      </c>
      <c r="H35" t="s">
        <v>363</v>
      </c>
      <c r="I35" t="s">
        <v>558</v>
      </c>
      <c r="J35" t="s">
        <v>3</v>
      </c>
      <c r="K35" t="s">
        <v>41</v>
      </c>
      <c r="L35" t="s">
        <v>41</v>
      </c>
      <c r="M35" t="s">
        <v>82</v>
      </c>
      <c r="N35" t="s">
        <v>6</v>
      </c>
      <c r="O35" t="s">
        <v>6</v>
      </c>
      <c r="P35" t="s">
        <v>475</v>
      </c>
      <c r="Q35" t="s">
        <v>476</v>
      </c>
      <c r="R35" t="s">
        <v>41</v>
      </c>
      <c r="S35" t="s">
        <v>41</v>
      </c>
      <c r="T35" t="s">
        <v>41</v>
      </c>
      <c r="U35" t="s">
        <v>41</v>
      </c>
      <c r="V35" t="s">
        <v>41</v>
      </c>
      <c r="W35" t="s">
        <v>739</v>
      </c>
      <c r="X35" s="8">
        <f>IF(ISNUMBER(MATCH(fields[argot_field],issuesfield[field],0)),COUNTIF(issuesfield[field],fields[argot_field]),0)</f>
        <v>0</v>
      </c>
      <c r="Y35">
        <f>IF(ISNUMBER(MATCH(fields[argot_field],mappings[field],0)),COUNTIF(mappings[field],fields[argot_field]),0)</f>
        <v>1</v>
      </c>
      <c r="Z35" t="s">
        <v>6</v>
      </c>
      <c r="AA35" t="s">
        <v>6</v>
      </c>
    </row>
    <row r="36" spans="1:27" x14ac:dyDescent="0.25">
      <c r="A36" t="s">
        <v>176</v>
      </c>
      <c r="B36" s="22" t="s">
        <v>740</v>
      </c>
      <c r="C36" s="22" t="s">
        <v>741</v>
      </c>
      <c r="D36" t="s">
        <v>214</v>
      </c>
      <c r="E36" t="s">
        <v>2</v>
      </c>
      <c r="F36" t="s">
        <v>3</v>
      </c>
      <c r="G36" t="s">
        <v>41</v>
      </c>
      <c r="H36" t="s">
        <v>364</v>
      </c>
      <c r="I36" t="s">
        <v>41</v>
      </c>
      <c r="J36" t="s">
        <v>3</v>
      </c>
      <c r="K36" t="s">
        <v>41</v>
      </c>
      <c r="L36" t="s">
        <v>673</v>
      </c>
      <c r="M36" t="s">
        <v>745</v>
      </c>
      <c r="N36" t="s">
        <v>6</v>
      </c>
      <c r="O36" t="s">
        <v>6</v>
      </c>
      <c r="P36" t="s">
        <v>287</v>
      </c>
      <c r="Q36" t="s">
        <v>6</v>
      </c>
      <c r="R36" t="s">
        <v>41</v>
      </c>
      <c r="S36" t="s">
        <v>41</v>
      </c>
      <c r="T36" t="s">
        <v>41</v>
      </c>
      <c r="U36" t="s">
        <v>41</v>
      </c>
      <c r="V36" t="s">
        <v>774</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644</v>
      </c>
      <c r="B37" s="22" t="s">
        <v>740</v>
      </c>
      <c r="C37" s="22" t="s">
        <v>741</v>
      </c>
      <c r="D37" t="s">
        <v>214</v>
      </c>
      <c r="E37" t="s">
        <v>2</v>
      </c>
      <c r="F37" t="s">
        <v>3</v>
      </c>
      <c r="G37" t="s">
        <v>176</v>
      </c>
      <c r="H37" t="s">
        <v>364</v>
      </c>
      <c r="I37" t="s">
        <v>41</v>
      </c>
      <c r="J37" t="s">
        <v>41</v>
      </c>
      <c r="K37" t="s">
        <v>41</v>
      </c>
      <c r="L37" t="s">
        <v>746</v>
      </c>
      <c r="M37" t="s">
        <v>746</v>
      </c>
      <c r="N37" t="s">
        <v>6</v>
      </c>
      <c r="O37" t="s">
        <v>6</v>
      </c>
      <c r="P37" t="s">
        <v>189</v>
      </c>
      <c r="Q37" t="s">
        <v>161</v>
      </c>
      <c r="R37" t="s">
        <v>41</v>
      </c>
      <c r="S37" t="s">
        <v>190</v>
      </c>
      <c r="T37" t="s">
        <v>41</v>
      </c>
      <c r="U37" t="s">
        <v>6</v>
      </c>
      <c r="V37" t="s">
        <v>774</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643</v>
      </c>
      <c r="B38" s="22" t="s">
        <v>740</v>
      </c>
      <c r="C38" s="22" t="s">
        <v>741</v>
      </c>
      <c r="D38" t="s">
        <v>214</v>
      </c>
      <c r="E38" t="s">
        <v>2</v>
      </c>
      <c r="F38" t="s">
        <v>3</v>
      </c>
      <c r="G38" t="s">
        <v>176</v>
      </c>
      <c r="H38" t="s">
        <v>364</v>
      </c>
      <c r="I38" t="s">
        <v>41</v>
      </c>
      <c r="J38" t="s">
        <v>41</v>
      </c>
      <c r="K38" t="s">
        <v>41</v>
      </c>
      <c r="L38" t="s">
        <v>41</v>
      </c>
      <c r="M38" t="s">
        <v>41</v>
      </c>
      <c r="N38" t="s">
        <v>6</v>
      </c>
      <c r="O38" t="s">
        <v>6</v>
      </c>
      <c r="P38" t="s">
        <v>187</v>
      </c>
      <c r="Q38" t="s">
        <v>188</v>
      </c>
      <c r="R38" t="s">
        <v>41</v>
      </c>
      <c r="S38" t="s">
        <v>41</v>
      </c>
      <c r="T38" t="s">
        <v>41</v>
      </c>
      <c r="U38" t="s">
        <v>6</v>
      </c>
      <c r="V38" t="s">
        <v>774</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645</v>
      </c>
      <c r="B39" s="22" t="s">
        <v>740</v>
      </c>
      <c r="C39" s="22" t="s">
        <v>741</v>
      </c>
      <c r="D39" t="s">
        <v>214</v>
      </c>
      <c r="E39" t="s">
        <v>2</v>
      </c>
      <c r="F39" t="s">
        <v>3</v>
      </c>
      <c r="G39" t="s">
        <v>176</v>
      </c>
      <c r="H39" t="s">
        <v>365</v>
      </c>
      <c r="I39" t="s">
        <v>41</v>
      </c>
      <c r="J39" t="s">
        <v>41</v>
      </c>
      <c r="K39" t="s">
        <v>41</v>
      </c>
      <c r="L39" t="s">
        <v>742</v>
      </c>
      <c r="M39" t="s">
        <v>742</v>
      </c>
      <c r="N39" t="s">
        <v>6</v>
      </c>
      <c r="O39" t="s">
        <v>6</v>
      </c>
      <c r="P39" t="s">
        <v>278</v>
      </c>
      <c r="Q39" t="s">
        <v>183</v>
      </c>
      <c r="R39" t="s">
        <v>41</v>
      </c>
      <c r="S39" t="s">
        <v>184</v>
      </c>
      <c r="T39" t="s">
        <v>41</v>
      </c>
      <c r="U39" t="s">
        <v>280</v>
      </c>
      <c r="V39" t="s">
        <v>774</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646</v>
      </c>
      <c r="B40" s="22" t="s">
        <v>740</v>
      </c>
      <c r="C40" s="22" t="s">
        <v>741</v>
      </c>
      <c r="D40" t="s">
        <v>214</v>
      </c>
      <c r="E40" t="s">
        <v>2</v>
      </c>
      <c r="F40" t="s">
        <v>3</v>
      </c>
      <c r="G40" t="s">
        <v>176</v>
      </c>
      <c r="H40" t="s">
        <v>365</v>
      </c>
      <c r="I40" t="s">
        <v>41</v>
      </c>
      <c r="J40" t="s">
        <v>41</v>
      </c>
      <c r="K40" t="s">
        <v>41</v>
      </c>
      <c r="L40" t="s">
        <v>743</v>
      </c>
      <c r="M40" t="s">
        <v>743</v>
      </c>
      <c r="N40" t="s">
        <v>6</v>
      </c>
      <c r="O40" t="s">
        <v>6</v>
      </c>
      <c r="P40" t="s">
        <v>279</v>
      </c>
      <c r="Q40" t="s">
        <v>185</v>
      </c>
      <c r="R40" t="s">
        <v>41</v>
      </c>
      <c r="S40" t="s">
        <v>186</v>
      </c>
      <c r="T40" t="s">
        <v>41</v>
      </c>
      <c r="U40" t="s">
        <v>280</v>
      </c>
      <c r="V40" t="s">
        <v>774</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647</v>
      </c>
      <c r="B41" s="22" t="s">
        <v>740</v>
      </c>
      <c r="C41" s="22" t="s">
        <v>741</v>
      </c>
      <c r="D41" t="s">
        <v>214</v>
      </c>
      <c r="E41" t="s">
        <v>2</v>
      </c>
      <c r="F41" t="s">
        <v>3</v>
      </c>
      <c r="G41" t="s">
        <v>176</v>
      </c>
      <c r="H41" t="s">
        <v>363</v>
      </c>
      <c r="I41" t="s">
        <v>41</v>
      </c>
      <c r="J41" t="s">
        <v>3</v>
      </c>
      <c r="K41" t="s">
        <v>41</v>
      </c>
      <c r="L41" t="s">
        <v>82</v>
      </c>
      <c r="M41" t="s">
        <v>82</v>
      </c>
      <c r="N41" t="s">
        <v>6</v>
      </c>
      <c r="O41" t="s">
        <v>6</v>
      </c>
      <c r="P41" t="s">
        <v>192</v>
      </c>
      <c r="Q41" t="s">
        <v>193</v>
      </c>
      <c r="R41" t="s">
        <v>41</v>
      </c>
      <c r="S41" t="s">
        <v>194</v>
      </c>
      <c r="T41" t="s">
        <v>41</v>
      </c>
      <c r="U41" t="s">
        <v>6</v>
      </c>
      <c r="V41" t="s">
        <v>774</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648</v>
      </c>
      <c r="B42" s="22" t="s">
        <v>740</v>
      </c>
      <c r="C42" s="22" t="s">
        <v>741</v>
      </c>
      <c r="D42" t="s">
        <v>214</v>
      </c>
      <c r="E42" t="s">
        <v>2</v>
      </c>
      <c r="F42" t="s">
        <v>3</v>
      </c>
      <c r="G42" t="s">
        <v>176</v>
      </c>
      <c r="H42" t="s">
        <v>364</v>
      </c>
      <c r="I42" t="s">
        <v>41</v>
      </c>
      <c r="J42" t="s">
        <v>3</v>
      </c>
      <c r="K42" t="s">
        <v>41</v>
      </c>
      <c r="L42" t="s">
        <v>744</v>
      </c>
      <c r="M42" t="s">
        <v>744</v>
      </c>
      <c r="N42" t="s">
        <v>6</v>
      </c>
      <c r="O42" t="s">
        <v>6</v>
      </c>
      <c r="P42" t="s">
        <v>179</v>
      </c>
      <c r="Q42" t="s">
        <v>181</v>
      </c>
      <c r="R42" t="s">
        <v>41</v>
      </c>
      <c r="S42" t="s">
        <v>182</v>
      </c>
      <c r="T42" t="s">
        <v>41</v>
      </c>
      <c r="U42" t="s">
        <v>367</v>
      </c>
      <c r="V42" t="s">
        <v>774</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361</v>
      </c>
      <c r="B43" t="s">
        <v>361</v>
      </c>
      <c r="C43" t="s">
        <v>361</v>
      </c>
      <c r="D43" t="s">
        <v>321</v>
      </c>
      <c r="E43" t="s">
        <v>2</v>
      </c>
      <c r="F43" t="s">
        <v>3</v>
      </c>
      <c r="G43" t="s">
        <v>41</v>
      </c>
      <c r="H43" t="s">
        <v>365</v>
      </c>
      <c r="I43" t="s">
        <v>556</v>
      </c>
      <c r="J43" t="s">
        <v>41</v>
      </c>
      <c r="K43" t="s">
        <v>41</v>
      </c>
      <c r="L43" t="s">
        <v>41</v>
      </c>
      <c r="M43" t="s">
        <v>747</v>
      </c>
      <c r="N43" t="s">
        <v>6</v>
      </c>
      <c r="O43" t="s">
        <v>6</v>
      </c>
      <c r="P43" t="s">
        <v>748</v>
      </c>
      <c r="Q43" t="s">
        <v>749</v>
      </c>
      <c r="R43" t="s">
        <v>41</v>
      </c>
      <c r="S43" s="24" t="s">
        <v>750</v>
      </c>
      <c r="T43" t="s">
        <v>41</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412</v>
      </c>
      <c r="B44" t="s">
        <v>6</v>
      </c>
      <c r="C44" t="s">
        <v>6</v>
      </c>
      <c r="D44" t="s">
        <v>414</v>
      </c>
      <c r="E44" t="s">
        <v>2</v>
      </c>
      <c r="F44" t="s">
        <v>2</v>
      </c>
      <c r="G44" t="s">
        <v>41</v>
      </c>
      <c r="H44" t="s">
        <v>364</v>
      </c>
      <c r="I44" t="s">
        <v>41</v>
      </c>
      <c r="J44" t="s">
        <v>41</v>
      </c>
      <c r="K44" t="s">
        <v>41</v>
      </c>
      <c r="L44" t="s">
        <v>673</v>
      </c>
      <c r="M44" t="s">
        <v>751</v>
      </c>
      <c r="N44" t="s">
        <v>6</v>
      </c>
      <c r="O44" t="s">
        <v>6</v>
      </c>
      <c r="P44" t="s">
        <v>425</v>
      </c>
      <c r="Q44" t="s">
        <v>426</v>
      </c>
      <c r="R44" t="s">
        <v>41</v>
      </c>
      <c r="S44" t="s">
        <v>427</v>
      </c>
      <c r="T44" t="s">
        <v>752</v>
      </c>
      <c r="U44" t="s">
        <v>428</v>
      </c>
      <c r="V44" t="s">
        <v>429</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438</v>
      </c>
      <c r="B45" t="s">
        <v>6</v>
      </c>
      <c r="C45" t="s">
        <v>6</v>
      </c>
      <c r="D45" t="s">
        <v>414</v>
      </c>
      <c r="E45" t="s">
        <v>2</v>
      </c>
      <c r="F45" t="s">
        <v>2</v>
      </c>
      <c r="G45" t="s">
        <v>412</v>
      </c>
      <c r="H45" t="s">
        <v>364</v>
      </c>
      <c r="I45" t="s">
        <v>41</v>
      </c>
      <c r="J45" t="s">
        <v>41</v>
      </c>
      <c r="K45" t="s">
        <v>41</v>
      </c>
      <c r="L45" t="s">
        <v>6</v>
      </c>
      <c r="M45" t="s">
        <v>6</v>
      </c>
      <c r="N45" t="s">
        <v>6</v>
      </c>
      <c r="O45" t="s">
        <v>6</v>
      </c>
      <c r="P45" t="s">
        <v>439</v>
      </c>
      <c r="Q45" t="s">
        <v>440</v>
      </c>
      <c r="R45" t="s">
        <v>41</v>
      </c>
      <c r="S45" t="s">
        <v>41</v>
      </c>
      <c r="T45" t="s">
        <v>41</v>
      </c>
      <c r="U45" t="s">
        <v>428</v>
      </c>
      <c r="V45" t="s">
        <v>429</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433</v>
      </c>
      <c r="B46" t="s">
        <v>6</v>
      </c>
      <c r="C46" t="s">
        <v>6</v>
      </c>
      <c r="D46" t="s">
        <v>414</v>
      </c>
      <c r="E46" t="s">
        <v>2</v>
      </c>
      <c r="F46" t="s">
        <v>2</v>
      </c>
      <c r="G46" t="s">
        <v>412</v>
      </c>
      <c r="H46" t="s">
        <v>365</v>
      </c>
      <c r="I46" t="s">
        <v>41</v>
      </c>
      <c r="J46" t="s">
        <v>41</v>
      </c>
      <c r="K46" t="s">
        <v>41</v>
      </c>
      <c r="L46" t="s">
        <v>6</v>
      </c>
      <c r="M46" t="s">
        <v>6</v>
      </c>
      <c r="N46" t="s">
        <v>6</v>
      </c>
      <c r="O46" t="s">
        <v>6</v>
      </c>
      <c r="P46" t="s">
        <v>436</v>
      </c>
      <c r="Q46" t="s">
        <v>437</v>
      </c>
      <c r="R46" t="s">
        <v>41</v>
      </c>
      <c r="S46" t="s">
        <v>41</v>
      </c>
      <c r="T46" t="s">
        <v>753</v>
      </c>
      <c r="U46" t="s">
        <v>428</v>
      </c>
      <c r="V46" t="s">
        <v>429</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443</v>
      </c>
      <c r="B47" t="s">
        <v>6</v>
      </c>
      <c r="C47" t="s">
        <v>6</v>
      </c>
      <c r="D47" t="s">
        <v>414</v>
      </c>
      <c r="E47" t="s">
        <v>2</v>
      </c>
      <c r="F47" t="s">
        <v>2</v>
      </c>
      <c r="G47" t="s">
        <v>412</v>
      </c>
      <c r="H47" t="s">
        <v>365</v>
      </c>
      <c r="I47" t="s">
        <v>41</v>
      </c>
      <c r="J47" t="s">
        <v>41</v>
      </c>
      <c r="K47" t="s">
        <v>41</v>
      </c>
      <c r="L47" t="s">
        <v>6</v>
      </c>
      <c r="M47" t="s">
        <v>6</v>
      </c>
      <c r="N47" t="s">
        <v>6</v>
      </c>
      <c r="O47" t="s">
        <v>6</v>
      </c>
      <c r="P47" t="s">
        <v>441</v>
      </c>
      <c r="Q47" t="s">
        <v>442</v>
      </c>
      <c r="R47" t="s">
        <v>41</v>
      </c>
      <c r="S47" t="s">
        <v>41</v>
      </c>
      <c r="T47" t="s">
        <v>41</v>
      </c>
      <c r="U47" t="s">
        <v>428</v>
      </c>
      <c r="V47" t="s">
        <v>429</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413</v>
      </c>
      <c r="B48" t="s">
        <v>6</v>
      </c>
      <c r="C48" t="s">
        <v>6</v>
      </c>
      <c r="D48" t="s">
        <v>414</v>
      </c>
      <c r="E48" t="s">
        <v>2</v>
      </c>
      <c r="F48" t="s">
        <v>2</v>
      </c>
      <c r="G48" t="s">
        <v>413</v>
      </c>
      <c r="H48" t="s">
        <v>430</v>
      </c>
      <c r="I48" t="s">
        <v>41</v>
      </c>
      <c r="J48" t="s">
        <v>3</v>
      </c>
      <c r="K48" t="s">
        <v>41</v>
      </c>
      <c r="L48" t="s">
        <v>41</v>
      </c>
      <c r="M48" t="s">
        <v>751</v>
      </c>
      <c r="N48" t="s">
        <v>6</v>
      </c>
      <c r="O48" t="s">
        <v>6</v>
      </c>
      <c r="P48" t="s">
        <v>432</v>
      </c>
      <c r="Q48" t="s">
        <v>431</v>
      </c>
      <c r="R48" t="s">
        <v>41</v>
      </c>
      <c r="S48" t="s">
        <v>435</v>
      </c>
      <c r="T48" t="s">
        <v>754</v>
      </c>
      <c r="U48" t="s">
        <v>428</v>
      </c>
      <c r="V48" t="s">
        <v>429</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445</v>
      </c>
      <c r="B49" t="s">
        <v>6</v>
      </c>
      <c r="C49" t="s">
        <v>6</v>
      </c>
      <c r="D49" t="s">
        <v>414</v>
      </c>
      <c r="E49" t="s">
        <v>2</v>
      </c>
      <c r="F49" t="s">
        <v>2</v>
      </c>
      <c r="G49" t="s">
        <v>413</v>
      </c>
      <c r="H49" t="s">
        <v>364</v>
      </c>
      <c r="I49" t="s">
        <v>41</v>
      </c>
      <c r="J49" t="s">
        <v>41</v>
      </c>
      <c r="K49" t="s">
        <v>41</v>
      </c>
      <c r="L49" t="s">
        <v>6</v>
      </c>
      <c r="M49" t="s">
        <v>6</v>
      </c>
      <c r="N49" t="s">
        <v>6</v>
      </c>
      <c r="O49" t="s">
        <v>6</v>
      </c>
      <c r="P49" t="s">
        <v>439</v>
      </c>
      <c r="Q49" t="s">
        <v>440</v>
      </c>
      <c r="R49" t="s">
        <v>41</v>
      </c>
      <c r="S49" t="s">
        <v>41</v>
      </c>
      <c r="T49" t="s">
        <v>41</v>
      </c>
      <c r="U49" t="s">
        <v>428</v>
      </c>
      <c r="V49" t="s">
        <v>429</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444</v>
      </c>
      <c r="B50" t="s">
        <v>6</v>
      </c>
      <c r="C50" t="s">
        <v>6</v>
      </c>
      <c r="D50" t="s">
        <v>414</v>
      </c>
      <c r="E50" t="s">
        <v>2</v>
      </c>
      <c r="F50" t="s">
        <v>2</v>
      </c>
      <c r="G50" t="s">
        <v>413</v>
      </c>
      <c r="H50" t="s">
        <v>365</v>
      </c>
      <c r="I50" t="s">
        <v>41</v>
      </c>
      <c r="J50" t="s">
        <v>41</v>
      </c>
      <c r="K50" t="s">
        <v>41</v>
      </c>
      <c r="L50" t="s">
        <v>6</v>
      </c>
      <c r="M50" t="s">
        <v>6</v>
      </c>
      <c r="N50" t="s">
        <v>6</v>
      </c>
      <c r="O50" t="s">
        <v>6</v>
      </c>
      <c r="P50" t="s">
        <v>436</v>
      </c>
      <c r="Q50" t="s">
        <v>437</v>
      </c>
      <c r="R50" t="s">
        <v>41</v>
      </c>
      <c r="S50" t="s">
        <v>41</v>
      </c>
      <c r="T50" t="s">
        <v>753</v>
      </c>
      <c r="U50" t="s">
        <v>428</v>
      </c>
      <c r="V50" t="s">
        <v>429</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446</v>
      </c>
      <c r="B51" t="s">
        <v>6</v>
      </c>
      <c r="C51" t="s">
        <v>6</v>
      </c>
      <c r="D51" t="s">
        <v>414</v>
      </c>
      <c r="E51" t="s">
        <v>2</v>
      </c>
      <c r="F51" t="s">
        <v>2</v>
      </c>
      <c r="G51" t="s">
        <v>413</v>
      </c>
      <c r="H51" t="s">
        <v>365</v>
      </c>
      <c r="I51" t="s">
        <v>41</v>
      </c>
      <c r="J51" t="s">
        <v>41</v>
      </c>
      <c r="K51" t="s">
        <v>41</v>
      </c>
      <c r="L51" t="s">
        <v>6</v>
      </c>
      <c r="M51" t="s">
        <v>6</v>
      </c>
      <c r="N51" t="s">
        <v>6</v>
      </c>
      <c r="O51" t="s">
        <v>6</v>
      </c>
      <c r="P51" t="s">
        <v>441</v>
      </c>
      <c r="Q51" t="s">
        <v>442</v>
      </c>
      <c r="R51" t="s">
        <v>41</v>
      </c>
      <c r="S51" t="s">
        <v>41</v>
      </c>
      <c r="T51" t="s">
        <v>41</v>
      </c>
      <c r="U51" t="s">
        <v>428</v>
      </c>
      <c r="V51" t="s">
        <v>429</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345</v>
      </c>
      <c r="B52" t="s">
        <v>6</v>
      </c>
      <c r="C52" t="s">
        <v>6</v>
      </c>
      <c r="D52" t="s">
        <v>321</v>
      </c>
      <c r="E52" t="s">
        <v>2</v>
      </c>
      <c r="F52" t="s">
        <v>2</v>
      </c>
      <c r="G52" t="s">
        <v>41</v>
      </c>
      <c r="H52" t="s">
        <v>363</v>
      </c>
      <c r="I52" t="s">
        <v>41</v>
      </c>
      <c r="J52" t="s">
        <v>3</v>
      </c>
      <c r="K52" t="s">
        <v>41</v>
      </c>
      <c r="L52" t="s">
        <v>41</v>
      </c>
      <c r="M52" t="s">
        <v>757</v>
      </c>
      <c r="N52" t="s">
        <v>6</v>
      </c>
      <c r="O52" t="s">
        <v>6</v>
      </c>
      <c r="P52" t="s">
        <v>500</v>
      </c>
      <c r="Q52" t="s">
        <v>346</v>
      </c>
      <c r="R52" t="s">
        <v>6</v>
      </c>
      <c r="S52" t="s">
        <v>347</v>
      </c>
      <c r="T52" t="s">
        <v>41</v>
      </c>
      <c r="U52" t="s">
        <v>348</v>
      </c>
      <c r="V52" t="s">
        <v>711</v>
      </c>
      <c r="W52" t="s">
        <v>6</v>
      </c>
      <c r="X52" s="8">
        <f>IF(ISNUMBER(MATCH(fields[argot_field],issuesfield[field],0)),COUNTIF(issuesfield[field],fields[argot_field]),0)</f>
        <v>0</v>
      </c>
      <c r="Y52">
        <f>IF(ISNUMBER(MATCH(fields[argot_field],mappings[field],0)),COUNTIF(mappings[field],fields[argot_field]),0)</f>
        <v>0</v>
      </c>
      <c r="Z52" t="s">
        <v>6</v>
      </c>
      <c r="AA52" t="s">
        <v>6</v>
      </c>
    </row>
    <row r="53" spans="1:27" x14ac:dyDescent="0.25">
      <c r="A53" t="s">
        <v>498</v>
      </c>
      <c r="B53" t="s">
        <v>6</v>
      </c>
      <c r="C53" t="s">
        <v>6</v>
      </c>
      <c r="D53" t="s">
        <v>321</v>
      </c>
      <c r="E53" t="s">
        <v>2</v>
      </c>
      <c r="F53" t="s">
        <v>2</v>
      </c>
      <c r="G53" t="s">
        <v>345</v>
      </c>
      <c r="H53" t="s">
        <v>365</v>
      </c>
      <c r="I53" t="s">
        <v>556</v>
      </c>
      <c r="J53" t="s">
        <v>41</v>
      </c>
      <c r="K53" t="s">
        <v>41</v>
      </c>
      <c r="L53" t="s">
        <v>6</v>
      </c>
      <c r="M53" t="s">
        <v>6</v>
      </c>
      <c r="N53" t="s">
        <v>6</v>
      </c>
      <c r="O53" t="s">
        <v>6</v>
      </c>
      <c r="P53" t="s">
        <v>349</v>
      </c>
      <c r="Q53" t="s">
        <v>350</v>
      </c>
      <c r="R53" t="s">
        <v>248</v>
      </c>
      <c r="S53" t="s">
        <v>351</v>
      </c>
      <c r="T53" t="s">
        <v>41</v>
      </c>
      <c r="U53" t="s">
        <v>41</v>
      </c>
      <c r="V53" t="s">
        <v>711</v>
      </c>
      <c r="W53" t="s">
        <v>6</v>
      </c>
      <c r="X53" s="8">
        <f>IF(ISNUMBER(MATCH(fields[argot_field],issuesfield[field],0)),COUNTIF(issuesfield[field],fields[argot_field]),0)</f>
        <v>0</v>
      </c>
      <c r="Y53">
        <f>IF(ISNUMBER(MATCH(fields[argot_field],mappings[field],0)),COUNTIF(mappings[field],fields[argot_field]),0)</f>
        <v>1</v>
      </c>
      <c r="Z53" t="s">
        <v>6</v>
      </c>
      <c r="AA53" t="s">
        <v>6</v>
      </c>
    </row>
    <row r="54" spans="1:27" x14ac:dyDescent="0.25">
      <c r="A54" t="s">
        <v>499</v>
      </c>
      <c r="B54" t="s">
        <v>6</v>
      </c>
      <c r="C54" t="s">
        <v>6</v>
      </c>
      <c r="D54" t="s">
        <v>321</v>
      </c>
      <c r="E54" t="s">
        <v>2</v>
      </c>
      <c r="F54" t="s">
        <v>2</v>
      </c>
      <c r="G54" t="s">
        <v>345</v>
      </c>
      <c r="H54" t="s">
        <v>364</v>
      </c>
      <c r="I54" t="s">
        <v>41</v>
      </c>
      <c r="J54" t="s">
        <v>41</v>
      </c>
      <c r="K54" t="s">
        <v>41</v>
      </c>
      <c r="L54" t="s">
        <v>6</v>
      </c>
      <c r="M54" t="s">
        <v>6</v>
      </c>
      <c r="N54" t="s">
        <v>6</v>
      </c>
      <c r="O54" t="s">
        <v>6</v>
      </c>
      <c r="P54" t="s">
        <v>758</v>
      </c>
      <c r="Q54" t="s">
        <v>6</v>
      </c>
      <c r="R54" t="s">
        <v>41</v>
      </c>
      <c r="S54" t="s">
        <v>79</v>
      </c>
      <c r="T54" t="s">
        <v>41</v>
      </c>
      <c r="U54" t="s">
        <v>41</v>
      </c>
      <c r="V54" t="s">
        <v>711</v>
      </c>
      <c r="W54" t="s">
        <v>6</v>
      </c>
      <c r="X54" s="8">
        <f>IF(ISNUMBER(MATCH(fields[argot_field],issuesfield[field],0)),COUNTIF(issuesfield[field],fields[argot_field]),0)</f>
        <v>1</v>
      </c>
      <c r="Y54">
        <f>IF(ISNUMBER(MATCH(fields[argot_field],mappings[field],0)),COUNTIF(mappings[field],fields[argot_field]),0)</f>
        <v>2</v>
      </c>
      <c r="Z54" t="s">
        <v>6</v>
      </c>
      <c r="AA54" t="s">
        <v>6</v>
      </c>
    </row>
    <row r="55" spans="1:27" x14ac:dyDescent="0.25">
      <c r="A55" t="s">
        <v>170</v>
      </c>
      <c r="B55" t="s">
        <v>6</v>
      </c>
      <c r="C55" t="s">
        <v>6</v>
      </c>
      <c r="D55" t="s">
        <v>213</v>
      </c>
      <c r="E55" t="s">
        <v>2</v>
      </c>
      <c r="F55" t="s">
        <v>3</v>
      </c>
      <c r="G55" t="s">
        <v>41</v>
      </c>
      <c r="H55" t="s">
        <v>364</v>
      </c>
      <c r="I55" t="s">
        <v>41</v>
      </c>
      <c r="J55" t="s">
        <v>3</v>
      </c>
      <c r="K55" t="s">
        <v>41</v>
      </c>
      <c r="L55" t="s">
        <v>759</v>
      </c>
      <c r="M55" t="s">
        <v>745</v>
      </c>
      <c r="N55" t="s">
        <v>6</v>
      </c>
      <c r="O55" t="s">
        <v>6</v>
      </c>
      <c r="P55" t="s">
        <v>288</v>
      </c>
      <c r="Q55" t="s">
        <v>6</v>
      </c>
      <c r="R55" t="s">
        <v>41</v>
      </c>
      <c r="S55" t="s">
        <v>41</v>
      </c>
      <c r="T55" t="s">
        <v>41</v>
      </c>
      <c r="U55" t="s">
        <v>41</v>
      </c>
      <c r="V55" t="s">
        <v>773</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633</v>
      </c>
      <c r="B56" t="s">
        <v>6</v>
      </c>
      <c r="C56" t="s">
        <v>6</v>
      </c>
      <c r="D56" t="s">
        <v>213</v>
      </c>
      <c r="E56" t="s">
        <v>2</v>
      </c>
      <c r="F56" t="s">
        <v>3</v>
      </c>
      <c r="G56" t="s">
        <v>170</v>
      </c>
      <c r="H56" t="s">
        <v>364</v>
      </c>
      <c r="I56" t="s">
        <v>154</v>
      </c>
      <c r="J56" t="s">
        <v>41</v>
      </c>
      <c r="K56" t="s">
        <v>41</v>
      </c>
      <c r="L56" t="s">
        <v>760</v>
      </c>
      <c r="M56" t="s">
        <v>760</v>
      </c>
      <c r="N56" t="s">
        <v>6</v>
      </c>
      <c r="O56" t="s">
        <v>6</v>
      </c>
      <c r="P56" t="s">
        <v>155</v>
      </c>
      <c r="Q56" t="s">
        <v>180</v>
      </c>
      <c r="R56" t="s">
        <v>6</v>
      </c>
      <c r="S56" t="s">
        <v>163</v>
      </c>
      <c r="T56" t="s">
        <v>6</v>
      </c>
      <c r="U56" t="s">
        <v>6</v>
      </c>
      <c r="V56" t="s">
        <v>773</v>
      </c>
      <c r="W56" t="s">
        <v>6</v>
      </c>
      <c r="X56" s="8">
        <f>IF(ISNUMBER(MATCH(fields[argot_field],issuesfield[field],0)),COUNTIF(issuesfield[field],fields[argot_field]),0)</f>
        <v>0</v>
      </c>
      <c r="Y56">
        <f>IF(ISNUMBER(MATCH(fields[argot_field],mappings[field],0)),COUNTIF(mappings[field],fields[argot_field]),0)</f>
        <v>1</v>
      </c>
      <c r="Z56" t="s">
        <v>6</v>
      </c>
      <c r="AA56" t="s">
        <v>6</v>
      </c>
    </row>
    <row r="57" spans="1:27" x14ac:dyDescent="0.25">
      <c r="A57" t="s">
        <v>634</v>
      </c>
      <c r="B57" t="s">
        <v>6</v>
      </c>
      <c r="C57" t="s">
        <v>6</v>
      </c>
      <c r="D57" t="s">
        <v>213</v>
      </c>
      <c r="E57" t="s">
        <v>2</v>
      </c>
      <c r="F57" t="s">
        <v>3</v>
      </c>
      <c r="G57" t="s">
        <v>170</v>
      </c>
      <c r="H57" t="s">
        <v>364</v>
      </c>
      <c r="I57" t="s">
        <v>41</v>
      </c>
      <c r="J57" t="s">
        <v>41</v>
      </c>
      <c r="K57" t="s">
        <v>41</v>
      </c>
      <c r="L57" t="s">
        <v>41</v>
      </c>
      <c r="M57" t="s">
        <v>41</v>
      </c>
      <c r="N57" t="s">
        <v>6</v>
      </c>
      <c r="O57" t="s">
        <v>6</v>
      </c>
      <c r="P57" t="s">
        <v>160</v>
      </c>
      <c r="Q57" t="s">
        <v>162</v>
      </c>
      <c r="R57" t="s">
        <v>41</v>
      </c>
      <c r="S57" t="s">
        <v>196</v>
      </c>
      <c r="T57" t="s">
        <v>41</v>
      </c>
      <c r="U57" t="s">
        <v>41</v>
      </c>
      <c r="V57" t="s">
        <v>773</v>
      </c>
      <c r="W57" t="s">
        <v>6</v>
      </c>
      <c r="X57" s="8">
        <f>IF(ISNUMBER(MATCH(fields[argot_field],issuesfield[field],0)),COUNTIF(issuesfield[field],fields[argot_field]),0)</f>
        <v>0</v>
      </c>
      <c r="Y57">
        <f>IF(ISNUMBER(MATCH(fields[argot_field],mappings[field],0)),COUNTIF(mappings[field],fields[argot_field]),0)</f>
        <v>0</v>
      </c>
      <c r="Z57" t="s">
        <v>6</v>
      </c>
      <c r="AA57" t="s">
        <v>6</v>
      </c>
    </row>
    <row r="58" spans="1:27" x14ac:dyDescent="0.25">
      <c r="A58" t="s">
        <v>635</v>
      </c>
      <c r="B58" t="s">
        <v>6</v>
      </c>
      <c r="C58" t="s">
        <v>6</v>
      </c>
      <c r="D58" t="s">
        <v>213</v>
      </c>
      <c r="E58" t="s">
        <v>2</v>
      </c>
      <c r="F58" t="s">
        <v>3</v>
      </c>
      <c r="G58" t="s">
        <v>170</v>
      </c>
      <c r="H58" t="s">
        <v>364</v>
      </c>
      <c r="I58" t="s">
        <v>41</v>
      </c>
      <c r="J58" t="s">
        <v>41</v>
      </c>
      <c r="K58" t="s">
        <v>41</v>
      </c>
      <c r="L58" t="s">
        <v>760</v>
      </c>
      <c r="M58" t="s">
        <v>760</v>
      </c>
      <c r="N58" t="s">
        <v>6</v>
      </c>
      <c r="O58" t="s">
        <v>6</v>
      </c>
      <c r="P58" t="s">
        <v>292</v>
      </c>
      <c r="Q58" t="s">
        <v>293</v>
      </c>
      <c r="R58" t="s">
        <v>41</v>
      </c>
      <c r="S58" t="s">
        <v>41</v>
      </c>
      <c r="T58" t="s">
        <v>41</v>
      </c>
      <c r="U58" t="s">
        <v>6</v>
      </c>
      <c r="V58" t="s">
        <v>773</v>
      </c>
      <c r="W58" t="s">
        <v>6</v>
      </c>
      <c r="X58" s="8">
        <f>IF(ISNUMBER(MATCH(fields[argot_field],issuesfield[field],0)),COUNTIF(issuesfield[field],fields[argot_field]),0)</f>
        <v>1</v>
      </c>
      <c r="Y58">
        <f>IF(ISNUMBER(MATCH(fields[argot_field],mappings[field],0)),COUNTIF(mappings[field],fields[argot_field]),0)</f>
        <v>1</v>
      </c>
      <c r="Z58" t="s">
        <v>6</v>
      </c>
      <c r="AA58" t="s">
        <v>6</v>
      </c>
    </row>
    <row r="59" spans="1:27" x14ac:dyDescent="0.25">
      <c r="A59" t="s">
        <v>636</v>
      </c>
      <c r="B59" t="s">
        <v>6</v>
      </c>
      <c r="C59" t="s">
        <v>6</v>
      </c>
      <c r="D59" t="s">
        <v>213</v>
      </c>
      <c r="E59" t="s">
        <v>2</v>
      </c>
      <c r="F59" t="s">
        <v>3</v>
      </c>
      <c r="G59" t="s">
        <v>170</v>
      </c>
      <c r="H59" t="s">
        <v>364</v>
      </c>
      <c r="I59" t="s">
        <v>41</v>
      </c>
      <c r="J59" t="s">
        <v>41</v>
      </c>
      <c r="K59" t="s">
        <v>41</v>
      </c>
      <c r="L59" t="s">
        <v>763</v>
      </c>
      <c r="M59" t="s">
        <v>763</v>
      </c>
      <c r="N59" t="s">
        <v>6</v>
      </c>
      <c r="O59" t="s">
        <v>6</v>
      </c>
      <c r="P59" t="s">
        <v>134</v>
      </c>
      <c r="Q59" t="s">
        <v>135</v>
      </c>
      <c r="R59" t="s">
        <v>41</v>
      </c>
      <c r="S59" t="s">
        <v>136</v>
      </c>
      <c r="T59" t="s">
        <v>282</v>
      </c>
      <c r="U59" t="s">
        <v>137</v>
      </c>
      <c r="V59" t="s">
        <v>773</v>
      </c>
      <c r="W59" t="s">
        <v>6</v>
      </c>
      <c r="X59" s="8">
        <f>IF(ISNUMBER(MATCH(fields[argot_field],issuesfield[field],0)),COUNTIF(issuesfield[field],fields[argot_field]),0)</f>
        <v>1</v>
      </c>
      <c r="Y59">
        <f>IF(ISNUMBER(MATCH(fields[argot_field],mappings[field],0)),COUNTIF(mappings[field],fields[argot_field]),0)</f>
        <v>1</v>
      </c>
      <c r="Z59" t="s">
        <v>6</v>
      </c>
      <c r="AA59" t="s">
        <v>6</v>
      </c>
    </row>
    <row r="60" spans="1:27" x14ac:dyDescent="0.25">
      <c r="A60" t="s">
        <v>632</v>
      </c>
      <c r="B60" t="s">
        <v>6</v>
      </c>
      <c r="C60" t="s">
        <v>6</v>
      </c>
      <c r="D60" t="s">
        <v>213</v>
      </c>
      <c r="E60" t="s">
        <v>2</v>
      </c>
      <c r="F60" t="s">
        <v>3</v>
      </c>
      <c r="G60" t="s">
        <v>170</v>
      </c>
      <c r="H60" t="s">
        <v>364</v>
      </c>
      <c r="I60" t="s">
        <v>41</v>
      </c>
      <c r="J60" t="s">
        <v>41</v>
      </c>
      <c r="K60" t="s">
        <v>41</v>
      </c>
      <c r="L60" t="s">
        <v>41</v>
      </c>
      <c r="M60" t="s">
        <v>41</v>
      </c>
      <c r="N60" t="s">
        <v>6</v>
      </c>
      <c r="O60" t="s">
        <v>6</v>
      </c>
      <c r="P60" t="s">
        <v>130</v>
      </c>
      <c r="Q60" t="s">
        <v>153</v>
      </c>
      <c r="R60" t="s">
        <v>41</v>
      </c>
      <c r="S60" t="s">
        <v>131</v>
      </c>
      <c r="T60" t="s">
        <v>41</v>
      </c>
      <c r="U60" t="s">
        <v>41</v>
      </c>
      <c r="V60" t="s">
        <v>773</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637</v>
      </c>
      <c r="B61" t="s">
        <v>6</v>
      </c>
      <c r="C61" t="s">
        <v>6</v>
      </c>
      <c r="D61" t="s">
        <v>213</v>
      </c>
      <c r="E61" t="s">
        <v>2</v>
      </c>
      <c r="F61" t="s">
        <v>3</v>
      </c>
      <c r="G61" t="s">
        <v>170</v>
      </c>
      <c r="H61" t="s">
        <v>365</v>
      </c>
      <c r="I61" t="s">
        <v>41</v>
      </c>
      <c r="J61" t="s">
        <v>41</v>
      </c>
      <c r="K61" t="s">
        <v>41</v>
      </c>
      <c r="L61" t="s">
        <v>764</v>
      </c>
      <c r="M61" t="s">
        <v>764</v>
      </c>
      <c r="N61" t="s">
        <v>6</v>
      </c>
      <c r="O61" t="s">
        <v>6</v>
      </c>
      <c r="P61" t="s">
        <v>278</v>
      </c>
      <c r="Q61" t="s">
        <v>156</v>
      </c>
      <c r="R61" t="s">
        <v>41</v>
      </c>
      <c r="S61" t="s">
        <v>157</v>
      </c>
      <c r="T61" t="s">
        <v>41</v>
      </c>
      <c r="U61" t="s">
        <v>280</v>
      </c>
      <c r="V61" t="s">
        <v>773</v>
      </c>
      <c r="W61" t="s">
        <v>6</v>
      </c>
      <c r="X61" s="8">
        <f>IF(ISNUMBER(MATCH(fields[argot_field],issuesfield[field],0)),COUNTIF(issuesfield[field],fields[argot_field]),0)</f>
        <v>0</v>
      </c>
      <c r="Y61">
        <f>IF(ISNUMBER(MATCH(fields[argot_field],mappings[field],0)),COUNTIF(mappings[field],fields[argot_field]),0)</f>
        <v>2</v>
      </c>
      <c r="Z61" t="s">
        <v>6</v>
      </c>
      <c r="AA61" t="s">
        <v>6</v>
      </c>
    </row>
    <row r="62" spans="1:27" x14ac:dyDescent="0.25">
      <c r="A62" t="s">
        <v>638</v>
      </c>
      <c r="B62" t="s">
        <v>6</v>
      </c>
      <c r="C62" t="s">
        <v>6</v>
      </c>
      <c r="D62" t="s">
        <v>213</v>
      </c>
      <c r="E62" t="s">
        <v>2</v>
      </c>
      <c r="F62" t="s">
        <v>3</v>
      </c>
      <c r="G62" t="s">
        <v>170</v>
      </c>
      <c r="H62" t="s">
        <v>365</v>
      </c>
      <c r="I62" t="s">
        <v>41</v>
      </c>
      <c r="J62" t="s">
        <v>41</v>
      </c>
      <c r="K62" t="s">
        <v>41</v>
      </c>
      <c r="L62" t="s">
        <v>765</v>
      </c>
      <c r="M62" t="s">
        <v>765</v>
      </c>
      <c r="N62" t="s">
        <v>6</v>
      </c>
      <c r="O62" t="s">
        <v>6</v>
      </c>
      <c r="P62" t="s">
        <v>281</v>
      </c>
      <c r="Q62" t="s">
        <v>140</v>
      </c>
      <c r="R62" t="s">
        <v>41</v>
      </c>
      <c r="S62" t="s">
        <v>141</v>
      </c>
      <c r="T62" t="s">
        <v>41</v>
      </c>
      <c r="U62" t="s">
        <v>280</v>
      </c>
      <c r="V62" t="s">
        <v>773</v>
      </c>
      <c r="W62" t="s">
        <v>6</v>
      </c>
      <c r="X62" s="8">
        <f>IF(ISNUMBER(MATCH(fields[argot_field],issuesfield[field],0)),COUNTIF(issuesfield[field],fields[argot_field]),0)</f>
        <v>0</v>
      </c>
      <c r="Y62">
        <f>IF(ISNUMBER(MATCH(fields[argot_field],mappings[field],0)),COUNTIF(mappings[field],fields[argot_field]),0)</f>
        <v>2</v>
      </c>
      <c r="Z62" t="s">
        <v>6</v>
      </c>
      <c r="AA62" t="s">
        <v>6</v>
      </c>
    </row>
    <row r="63" spans="1:27" x14ac:dyDescent="0.25">
      <c r="A63" t="s">
        <v>639</v>
      </c>
      <c r="B63" t="s">
        <v>6</v>
      </c>
      <c r="C63" t="s">
        <v>6</v>
      </c>
      <c r="D63" t="s">
        <v>213</v>
      </c>
      <c r="E63" t="s">
        <v>2</v>
      </c>
      <c r="F63" t="s">
        <v>3</v>
      </c>
      <c r="G63" t="s">
        <v>170</v>
      </c>
      <c r="H63" t="s">
        <v>363</v>
      </c>
      <c r="I63" t="s">
        <v>41</v>
      </c>
      <c r="J63" t="s">
        <v>3</v>
      </c>
      <c r="K63" t="s">
        <v>41</v>
      </c>
      <c r="L63" t="s">
        <v>767</v>
      </c>
      <c r="M63" t="s">
        <v>767</v>
      </c>
      <c r="N63" t="s">
        <v>6</v>
      </c>
      <c r="O63" t="s">
        <v>6</v>
      </c>
      <c r="P63" t="s">
        <v>191</v>
      </c>
      <c r="Q63" t="s">
        <v>143</v>
      </c>
      <c r="R63" t="s">
        <v>41</v>
      </c>
      <c r="S63" t="s">
        <v>144</v>
      </c>
      <c r="T63" t="s">
        <v>41</v>
      </c>
      <c r="U63" t="s">
        <v>164</v>
      </c>
      <c r="V63" t="s">
        <v>773</v>
      </c>
      <c r="W63" t="s">
        <v>6</v>
      </c>
      <c r="X63" s="8">
        <f>IF(ISNUMBER(MATCH(fields[argot_field],issuesfield[field],0)),COUNTIF(issuesfield[field],fields[argot_field]),0)</f>
        <v>1</v>
      </c>
      <c r="Y63">
        <f>IF(ISNUMBER(MATCH(fields[argot_field],mappings[field],0)),COUNTIF(mappings[field],fields[argot_field]),0)</f>
        <v>1</v>
      </c>
      <c r="Z63" t="s">
        <v>6</v>
      </c>
      <c r="AA63" t="s">
        <v>6</v>
      </c>
    </row>
    <row r="64" spans="1:27" x14ac:dyDescent="0.25">
      <c r="A64" t="s">
        <v>640</v>
      </c>
      <c r="B64" t="s">
        <v>6</v>
      </c>
      <c r="C64" t="s">
        <v>6</v>
      </c>
      <c r="D64" t="s">
        <v>213</v>
      </c>
      <c r="E64" t="s">
        <v>2</v>
      </c>
      <c r="F64" t="s">
        <v>3</v>
      </c>
      <c r="G64" t="s">
        <v>170</v>
      </c>
      <c r="H64" t="s">
        <v>365</v>
      </c>
      <c r="I64" t="s">
        <v>41</v>
      </c>
      <c r="J64" t="s">
        <v>41</v>
      </c>
      <c r="K64" t="s">
        <v>41</v>
      </c>
      <c r="L64" t="s">
        <v>768</v>
      </c>
      <c r="M64" t="s">
        <v>768</v>
      </c>
      <c r="N64" t="s">
        <v>6</v>
      </c>
      <c r="O64" t="s">
        <v>6</v>
      </c>
      <c r="P64" t="s">
        <v>171</v>
      </c>
      <c r="Q64" t="s">
        <v>172</v>
      </c>
      <c r="R64" t="s">
        <v>41</v>
      </c>
      <c r="S64" t="s">
        <v>173</v>
      </c>
      <c r="T64" t="s">
        <v>41</v>
      </c>
      <c r="U64" t="s">
        <v>283</v>
      </c>
      <c r="V64" t="s">
        <v>773</v>
      </c>
      <c r="W64" t="s">
        <v>6</v>
      </c>
      <c r="X64" s="8">
        <f>IF(ISNUMBER(MATCH(fields[argot_field],issuesfield[field],0)),COUNTIF(issuesfield[field],fields[argot_field]),0)</f>
        <v>0</v>
      </c>
      <c r="Y64">
        <f>IF(ISNUMBER(MATCH(fields[argot_field],mappings[field],0)),COUNTIF(mappings[field],fields[argot_field]),0)</f>
        <v>3</v>
      </c>
      <c r="Z64" t="s">
        <v>6</v>
      </c>
      <c r="AA64" t="s">
        <v>6</v>
      </c>
    </row>
    <row r="65" spans="1:27" x14ac:dyDescent="0.25">
      <c r="A65" t="s">
        <v>641</v>
      </c>
      <c r="B65" t="s">
        <v>6</v>
      </c>
      <c r="C65" t="s">
        <v>6</v>
      </c>
      <c r="D65" t="s">
        <v>213</v>
      </c>
      <c r="E65" t="s">
        <v>2</v>
      </c>
      <c r="F65" t="s">
        <v>3</v>
      </c>
      <c r="G65" t="s">
        <v>170</v>
      </c>
      <c r="H65" t="s">
        <v>364</v>
      </c>
      <c r="I65" t="s">
        <v>41</v>
      </c>
      <c r="J65" t="s">
        <v>41</v>
      </c>
      <c r="K65" t="s">
        <v>41</v>
      </c>
      <c r="L65" t="s">
        <v>41</v>
      </c>
      <c r="M65" t="s">
        <v>41</v>
      </c>
      <c r="N65" t="s">
        <v>6</v>
      </c>
      <c r="O65" t="s">
        <v>6</v>
      </c>
      <c r="P65" t="s">
        <v>174</v>
      </c>
      <c r="Q65" t="s">
        <v>82</v>
      </c>
      <c r="R65" t="s">
        <v>41</v>
      </c>
      <c r="S65" t="s">
        <v>175</v>
      </c>
      <c r="T65" t="s">
        <v>41</v>
      </c>
      <c r="U65" t="s">
        <v>6</v>
      </c>
      <c r="V65" t="s">
        <v>773</v>
      </c>
      <c r="W65" t="s">
        <v>6</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642</v>
      </c>
      <c r="B66" t="s">
        <v>6</v>
      </c>
      <c r="C66" t="s">
        <v>6</v>
      </c>
      <c r="D66" t="s">
        <v>213</v>
      </c>
      <c r="E66" t="s">
        <v>2</v>
      </c>
      <c r="F66" t="s">
        <v>3</v>
      </c>
      <c r="G66" t="s">
        <v>170</v>
      </c>
      <c r="H66" t="s">
        <v>364</v>
      </c>
      <c r="I66" t="s">
        <v>41</v>
      </c>
      <c r="J66" t="s">
        <v>41</v>
      </c>
      <c r="K66" t="s">
        <v>41</v>
      </c>
      <c r="L66" t="s">
        <v>760</v>
      </c>
      <c r="M66" t="s">
        <v>760</v>
      </c>
      <c r="N66" t="s">
        <v>6</v>
      </c>
      <c r="O66" t="s">
        <v>6</v>
      </c>
      <c r="P66" t="s">
        <v>290</v>
      </c>
      <c r="Q66" t="s">
        <v>291</v>
      </c>
      <c r="R66" t="s">
        <v>41</v>
      </c>
      <c r="S66" t="s">
        <v>41</v>
      </c>
      <c r="T66" t="s">
        <v>41</v>
      </c>
      <c r="U66" t="s">
        <v>6</v>
      </c>
      <c r="V66" t="s">
        <v>773</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651</v>
      </c>
      <c r="B67" t="s">
        <v>6</v>
      </c>
      <c r="C67" t="s">
        <v>6</v>
      </c>
      <c r="D67" t="s">
        <v>6</v>
      </c>
      <c r="E67" t="s">
        <v>2</v>
      </c>
      <c r="F67" t="s">
        <v>2</v>
      </c>
      <c r="G67" t="s">
        <v>41</v>
      </c>
      <c r="H67" t="s">
        <v>363</v>
      </c>
      <c r="I67" t="s">
        <v>770</v>
      </c>
      <c r="J67" t="s">
        <v>3</v>
      </c>
      <c r="K67" t="s">
        <v>105</v>
      </c>
      <c r="L67" t="s">
        <v>41</v>
      </c>
      <c r="M67" t="s">
        <v>771</v>
      </c>
      <c r="N67" t="s">
        <v>6</v>
      </c>
      <c r="O67" t="s">
        <v>6</v>
      </c>
      <c r="P67" t="s">
        <v>106</v>
      </c>
      <c r="Q67" t="s">
        <v>152</v>
      </c>
      <c r="R67" t="s">
        <v>41</v>
      </c>
      <c r="S67" t="s">
        <v>105</v>
      </c>
      <c r="T67" t="s">
        <v>41</v>
      </c>
      <c r="U67" t="s">
        <v>166</v>
      </c>
      <c r="V67" t="s">
        <v>711</v>
      </c>
      <c r="W67" t="s">
        <v>6</v>
      </c>
      <c r="X67">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301</v>
      </c>
      <c r="B68" t="s">
        <v>6</v>
      </c>
      <c r="C68" t="s">
        <v>6</v>
      </c>
      <c r="D68" t="s">
        <v>6</v>
      </c>
      <c r="E68" t="s">
        <v>2</v>
      </c>
      <c r="F68" t="s">
        <v>3</v>
      </c>
      <c r="G68" t="s">
        <v>41</v>
      </c>
      <c r="H68" t="s">
        <v>363</v>
      </c>
      <c r="I68" t="s">
        <v>772</v>
      </c>
      <c r="J68" t="s">
        <v>41</v>
      </c>
      <c r="K68" t="s">
        <v>207</v>
      </c>
      <c r="L68" t="s">
        <v>41</v>
      </c>
      <c r="M68" t="s">
        <v>41</v>
      </c>
      <c r="N68" t="s">
        <v>6</v>
      </c>
      <c r="O68" t="s">
        <v>6</v>
      </c>
      <c r="P68" t="s">
        <v>208</v>
      </c>
      <c r="Q68" t="s">
        <v>285</v>
      </c>
      <c r="R68" t="s">
        <v>41</v>
      </c>
      <c r="S68" t="s">
        <v>207</v>
      </c>
      <c r="T68" t="s">
        <v>41</v>
      </c>
      <c r="U68" t="s">
        <v>41</v>
      </c>
      <c r="V68" t="s">
        <v>775</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353</v>
      </c>
      <c r="B69" t="s">
        <v>6</v>
      </c>
      <c r="C69" t="s">
        <v>6</v>
      </c>
      <c r="D69" t="s">
        <v>321</v>
      </c>
      <c r="E69" t="s">
        <v>2</v>
      </c>
      <c r="F69" t="s">
        <v>2</v>
      </c>
      <c r="G69" t="s">
        <v>41</v>
      </c>
      <c r="H69" t="s">
        <v>363</v>
      </c>
      <c r="I69" t="s">
        <v>41</v>
      </c>
      <c r="J69" t="s">
        <v>3</v>
      </c>
      <c r="K69" t="s">
        <v>41</v>
      </c>
      <c r="L69" t="s">
        <v>41</v>
      </c>
      <c r="M69" t="s">
        <v>778</v>
      </c>
      <c r="N69" t="s">
        <v>6</v>
      </c>
      <c r="O69" t="s">
        <v>6</v>
      </c>
      <c r="P69" t="s">
        <v>466</v>
      </c>
      <c r="Q69" t="s">
        <v>354</v>
      </c>
      <c r="R69" t="s">
        <v>6</v>
      </c>
      <c r="S69" t="s">
        <v>357</v>
      </c>
      <c r="T69" t="s">
        <v>41</v>
      </c>
      <c r="U69" t="s">
        <v>41</v>
      </c>
      <c r="V69" t="s">
        <v>777</v>
      </c>
      <c r="W69" t="s">
        <v>776</v>
      </c>
      <c r="X69" s="8">
        <f>IF(ISNUMBER(MATCH(fields[argot_field],issuesfield[field],0)),COUNTIF(issuesfield[field],fields[argot_field]),0)</f>
        <v>0</v>
      </c>
      <c r="Y69">
        <f>IF(ISNUMBER(MATCH(fields[argot_field],mappings[field],0)),COUNTIF(mappings[field],fields[argot_field]),0)</f>
        <v>3</v>
      </c>
      <c r="Z69" t="s">
        <v>6</v>
      </c>
      <c r="AA69" t="s">
        <v>6</v>
      </c>
    </row>
    <row r="70" spans="1:27" x14ac:dyDescent="0.25">
      <c r="A70" t="s">
        <v>463</v>
      </c>
      <c r="B70" t="s">
        <v>6</v>
      </c>
      <c r="C70" t="s">
        <v>6</v>
      </c>
      <c r="D70" t="s">
        <v>321</v>
      </c>
      <c r="E70" t="s">
        <v>2</v>
      </c>
      <c r="F70" t="s">
        <v>2</v>
      </c>
      <c r="G70" t="s">
        <v>353</v>
      </c>
      <c r="H70" t="s">
        <v>364</v>
      </c>
      <c r="I70" t="s">
        <v>41</v>
      </c>
      <c r="J70" t="s">
        <v>41</v>
      </c>
      <c r="K70" t="s">
        <v>41</v>
      </c>
      <c r="L70" t="s">
        <v>41</v>
      </c>
      <c r="M70" t="s">
        <v>778</v>
      </c>
      <c r="N70" t="s">
        <v>780</v>
      </c>
      <c r="O70" t="s">
        <v>6</v>
      </c>
      <c r="P70" t="s">
        <v>467</v>
      </c>
      <c r="Q70" t="s">
        <v>355</v>
      </c>
      <c r="R70" t="s">
        <v>41</v>
      </c>
      <c r="S70" t="s">
        <v>41</v>
      </c>
      <c r="T70" t="s">
        <v>41</v>
      </c>
      <c r="U70" t="s">
        <v>41</v>
      </c>
      <c r="V70" t="s">
        <v>777</v>
      </c>
      <c r="W70" t="s">
        <v>776</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464</v>
      </c>
      <c r="B71" t="s">
        <v>6</v>
      </c>
      <c r="C71" t="s">
        <v>6</v>
      </c>
      <c r="D71" t="s">
        <v>321</v>
      </c>
      <c r="E71" t="s">
        <v>2</v>
      </c>
      <c r="F71" t="s">
        <v>2</v>
      </c>
      <c r="G71" t="s">
        <v>353</v>
      </c>
      <c r="H71" t="s">
        <v>365</v>
      </c>
      <c r="I71" t="s">
        <v>41</v>
      </c>
      <c r="J71" t="s">
        <v>41</v>
      </c>
      <c r="K71" t="s">
        <v>41</v>
      </c>
      <c r="L71" t="s">
        <v>41</v>
      </c>
      <c r="M71" t="s">
        <v>778</v>
      </c>
      <c r="N71" t="s">
        <v>781</v>
      </c>
      <c r="O71" t="s">
        <v>6</v>
      </c>
      <c r="P71" t="s">
        <v>468</v>
      </c>
      <c r="Q71" t="s">
        <v>356</v>
      </c>
      <c r="R71" t="s">
        <v>41</v>
      </c>
      <c r="S71" t="s">
        <v>41</v>
      </c>
      <c r="T71" t="s">
        <v>41</v>
      </c>
      <c r="U71" t="s">
        <v>41</v>
      </c>
      <c r="V71" t="s">
        <v>777</v>
      </c>
      <c r="W71" t="s">
        <v>776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465</v>
      </c>
      <c r="B72" t="s">
        <v>6</v>
      </c>
      <c r="C72" t="s">
        <v>6</v>
      </c>
      <c r="D72" t="s">
        <v>321</v>
      </c>
      <c r="E72" t="s">
        <v>2</v>
      </c>
      <c r="F72" t="s">
        <v>2</v>
      </c>
      <c r="G72" t="s">
        <v>353</v>
      </c>
      <c r="H72" t="s">
        <v>365</v>
      </c>
      <c r="I72" t="s">
        <v>556</v>
      </c>
      <c r="J72" t="s">
        <v>41</v>
      </c>
      <c r="K72" t="s">
        <v>41</v>
      </c>
      <c r="L72" t="s">
        <v>41</v>
      </c>
      <c r="M72" t="s">
        <v>778</v>
      </c>
      <c r="N72" t="s">
        <v>6</v>
      </c>
      <c r="O72" t="s">
        <v>6</v>
      </c>
      <c r="P72" t="s">
        <v>469</v>
      </c>
      <c r="Q72" t="s">
        <v>41</v>
      </c>
      <c r="R72" t="s">
        <v>41</v>
      </c>
      <c r="S72" t="s">
        <v>41</v>
      </c>
      <c r="T72" t="s">
        <v>41</v>
      </c>
      <c r="U72" t="s">
        <v>41</v>
      </c>
      <c r="V72" t="s">
        <v>777</v>
      </c>
      <c r="W72" t="s">
        <v>776</v>
      </c>
      <c r="X72" s="8">
        <f>IF(ISNUMBER(MATCH(fields[argot_field],issuesfield[field],0)),COUNTIF(issuesfield[field],fields[argot_field]),0)</f>
        <v>0</v>
      </c>
      <c r="Y72">
        <f>IF(ISNUMBER(MATCH(fields[argot_field],mappings[field],0)),COUNTIF(mappings[field],fields[argot_field]),0)</f>
        <v>2</v>
      </c>
      <c r="Z72" t="s">
        <v>6</v>
      </c>
      <c r="AA72" t="s">
        <v>6</v>
      </c>
    </row>
    <row r="73" spans="1:27" x14ac:dyDescent="0.25">
      <c r="A73" t="s">
        <v>540</v>
      </c>
      <c r="B73" t="s">
        <v>6</v>
      </c>
      <c r="C73" t="s">
        <v>6</v>
      </c>
      <c r="D73" t="s">
        <v>64</v>
      </c>
      <c r="E73" t="s">
        <v>2</v>
      </c>
      <c r="F73" t="s">
        <v>2</v>
      </c>
      <c r="G73" t="s">
        <v>41</v>
      </c>
      <c r="H73" t="s">
        <v>363</v>
      </c>
      <c r="I73" t="s">
        <v>41</v>
      </c>
      <c r="J73" t="s">
        <v>41</v>
      </c>
      <c r="K73" t="s">
        <v>41</v>
      </c>
      <c r="L73" t="s">
        <v>82</v>
      </c>
      <c r="M73" t="s">
        <v>82</v>
      </c>
      <c r="N73" t="s">
        <v>782</v>
      </c>
      <c r="O73" t="s">
        <v>41</v>
      </c>
      <c r="P73" t="s">
        <v>541</v>
      </c>
      <c r="Q73" t="s">
        <v>542</v>
      </c>
      <c r="R73" t="s">
        <v>41</v>
      </c>
      <c r="S73" t="s">
        <v>543</v>
      </c>
      <c r="T73" t="s">
        <v>41</v>
      </c>
      <c r="U73" t="s">
        <v>428</v>
      </c>
      <c r="V73" t="s">
        <v>531</v>
      </c>
      <c r="W73" t="s">
        <v>690</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544</v>
      </c>
      <c r="B74" t="s">
        <v>6</v>
      </c>
      <c r="C74" t="s">
        <v>6</v>
      </c>
      <c r="D74" t="s">
        <v>64</v>
      </c>
      <c r="E74" t="s">
        <v>2</v>
      </c>
      <c r="F74" t="s">
        <v>2</v>
      </c>
      <c r="G74" t="s">
        <v>540</v>
      </c>
      <c r="H74" t="s">
        <v>364</v>
      </c>
      <c r="I74" t="s">
        <v>41</v>
      </c>
      <c r="J74" t="s">
        <v>41</v>
      </c>
      <c r="K74" t="s">
        <v>41</v>
      </c>
      <c r="N74" t="s">
        <v>82</v>
      </c>
      <c r="O74" t="s">
        <v>41</v>
      </c>
      <c r="P74" t="s">
        <v>535</v>
      </c>
      <c r="Q74" t="s">
        <v>41</v>
      </c>
      <c r="R74" t="s">
        <v>41</v>
      </c>
      <c r="S74" t="s">
        <v>41</v>
      </c>
      <c r="T74" t="s">
        <v>41</v>
      </c>
      <c r="U74" t="s">
        <v>428</v>
      </c>
      <c r="V74" t="s">
        <v>531</v>
      </c>
      <c r="W74" t="s">
        <v>690</v>
      </c>
      <c r="X74" s="8">
        <f>IF(ISNUMBER(MATCH(fields[argot_field],issuesfield[field],0)),COUNTIF(issuesfield[field],fields[argot_field]),0)</f>
        <v>0</v>
      </c>
      <c r="Y74">
        <f>IF(ISNUMBER(MATCH(fields[argot_field],mappings[field],0)),COUNTIF(mappings[field],fields[argot_field]),0)</f>
        <v>1</v>
      </c>
      <c r="Z74" t="s">
        <v>6</v>
      </c>
      <c r="AA74" t="s">
        <v>6</v>
      </c>
    </row>
    <row r="75" spans="1:27" x14ac:dyDescent="0.25">
      <c r="A75" t="s">
        <v>545</v>
      </c>
      <c r="B75" t="s">
        <v>6</v>
      </c>
      <c r="C75" t="s">
        <v>6</v>
      </c>
      <c r="D75" t="s">
        <v>64</v>
      </c>
      <c r="E75" t="s">
        <v>2</v>
      </c>
      <c r="F75" t="s">
        <v>2</v>
      </c>
      <c r="G75" t="s">
        <v>540</v>
      </c>
      <c r="H75" t="s">
        <v>365</v>
      </c>
      <c r="I75" t="s">
        <v>41</v>
      </c>
      <c r="J75" t="s">
        <v>41</v>
      </c>
      <c r="K75" t="s">
        <v>41</v>
      </c>
      <c r="N75" t="s">
        <v>82</v>
      </c>
      <c r="O75" t="s">
        <v>41</v>
      </c>
      <c r="P75" t="s">
        <v>536</v>
      </c>
      <c r="Q75" t="s">
        <v>41</v>
      </c>
      <c r="R75" t="s">
        <v>41</v>
      </c>
      <c r="S75" t="s">
        <v>41</v>
      </c>
      <c r="T75" t="s">
        <v>41</v>
      </c>
      <c r="U75" t="s">
        <v>428</v>
      </c>
      <c r="V75" t="s">
        <v>531</v>
      </c>
      <c r="W75" t="s">
        <v>690</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406</v>
      </c>
      <c r="B76" t="s">
        <v>6</v>
      </c>
      <c r="C76" t="s">
        <v>6</v>
      </c>
      <c r="D76" t="s">
        <v>64</v>
      </c>
      <c r="E76" t="s">
        <v>2</v>
      </c>
      <c r="F76" t="s">
        <v>2</v>
      </c>
      <c r="G76" t="s">
        <v>41</v>
      </c>
      <c r="H76" t="s">
        <v>363</v>
      </c>
      <c r="I76" t="s">
        <v>521</v>
      </c>
      <c r="J76" t="s">
        <v>3</v>
      </c>
      <c r="K76" t="s">
        <v>41</v>
      </c>
      <c r="L76" t="s">
        <v>41</v>
      </c>
      <c r="M76" t="s">
        <v>784</v>
      </c>
      <c r="N76" t="s">
        <v>6</v>
      </c>
      <c r="O76" t="s">
        <v>6</v>
      </c>
      <c r="P76" t="s">
        <v>785</v>
      </c>
      <c r="Q76" t="s">
        <v>41</v>
      </c>
      <c r="R76" t="s">
        <v>6</v>
      </c>
      <c r="S76" t="s">
        <v>786</v>
      </c>
      <c r="T76" t="s">
        <v>41</v>
      </c>
      <c r="U76" t="s">
        <v>41</v>
      </c>
      <c r="V76" t="s">
        <v>531</v>
      </c>
      <c r="W76" t="s">
        <v>690</v>
      </c>
      <c r="X76" s="8">
        <f>IF(ISNUMBER(MATCH(fields[argot_field],issuesfield[field],0)),COUNTIF(issuesfield[field],fields[argot_field]),0)</f>
        <v>0</v>
      </c>
      <c r="Y76">
        <f>IF(ISNUMBER(MATCH(fields[argot_field],mappings[field],0)),COUNTIF(mappings[field],fields[argot_field]),0)</f>
        <v>1</v>
      </c>
      <c r="Z76" t="s">
        <v>2</v>
      </c>
      <c r="AA76" t="s">
        <v>6</v>
      </c>
    </row>
    <row r="77" spans="1:27" x14ac:dyDescent="0.25">
      <c r="A77" t="s">
        <v>789</v>
      </c>
      <c r="B77" t="s">
        <v>6</v>
      </c>
      <c r="C77" t="s">
        <v>6</v>
      </c>
      <c r="D77" t="s">
        <v>64</v>
      </c>
      <c r="E77" t="s">
        <v>2</v>
      </c>
      <c r="F77" t="s">
        <v>2</v>
      </c>
      <c r="G77" t="s">
        <v>41</v>
      </c>
      <c r="H77" t="s">
        <v>363</v>
      </c>
      <c r="I77" t="s">
        <v>521</v>
      </c>
      <c r="J77" t="s">
        <v>3</v>
      </c>
      <c r="K77" t="s">
        <v>41</v>
      </c>
      <c r="L77" t="s">
        <v>41</v>
      </c>
      <c r="M77" t="s">
        <v>791</v>
      </c>
      <c r="N77" t="s">
        <v>6</v>
      </c>
      <c r="O77" t="s">
        <v>6</v>
      </c>
      <c r="P77" t="s">
        <v>790</v>
      </c>
      <c r="Q77" t="s">
        <v>41</v>
      </c>
      <c r="R77" t="s">
        <v>6</v>
      </c>
      <c r="S77" t="s">
        <v>41</v>
      </c>
      <c r="T77" t="s">
        <v>41</v>
      </c>
      <c r="U77" t="s">
        <v>41</v>
      </c>
      <c r="V77" t="s">
        <v>531</v>
      </c>
      <c r="W77" t="s">
        <v>690</v>
      </c>
      <c r="X77" s="8">
        <f>IF(ISNUMBER(MATCH(fields[argot_field],issuesfield[field],0)),COUNTIF(issuesfield[field],fields[argot_field]),0)</f>
        <v>0</v>
      </c>
      <c r="Y77">
        <f>IF(ISNUMBER(MATCH(fields[argot_field],mappings[field],0)),COUNTIF(mappings[field],fields[argot_field]),0)</f>
        <v>1</v>
      </c>
      <c r="Z77" t="s">
        <v>2</v>
      </c>
      <c r="AA77" t="s">
        <v>6</v>
      </c>
    </row>
    <row r="78" spans="1:27" x14ac:dyDescent="0.25">
      <c r="A78" t="s">
        <v>528</v>
      </c>
      <c r="B78" t="s">
        <v>6</v>
      </c>
      <c r="C78" t="s">
        <v>6</v>
      </c>
      <c r="D78" t="s">
        <v>64</v>
      </c>
      <c r="E78" t="s">
        <v>3</v>
      </c>
      <c r="F78" t="s">
        <v>2</v>
      </c>
      <c r="G78" t="s">
        <v>2</v>
      </c>
      <c r="H78" t="s">
        <v>363</v>
      </c>
      <c r="I78" t="s">
        <v>41</v>
      </c>
      <c r="J78" t="s">
        <v>3</v>
      </c>
      <c r="K78" t="s">
        <v>41</v>
      </c>
      <c r="L78" t="s">
        <v>41</v>
      </c>
      <c r="M78" t="s">
        <v>792</v>
      </c>
      <c r="N78" t="s">
        <v>6</v>
      </c>
      <c r="O78" t="s">
        <v>6</v>
      </c>
      <c r="P78" t="s">
        <v>530</v>
      </c>
      <c r="Q78" t="s">
        <v>41</v>
      </c>
      <c r="R78" t="s">
        <v>41</v>
      </c>
      <c r="S78" t="s">
        <v>522</v>
      </c>
      <c r="T78" t="s">
        <v>428</v>
      </c>
      <c r="U78" t="s">
        <v>428</v>
      </c>
      <c r="V78" t="s">
        <v>531</v>
      </c>
      <c r="W78" t="s">
        <v>690</v>
      </c>
      <c r="X78" s="8">
        <f>IF(ISNUMBER(MATCH(fields[argot_field],issuesfield[field],0)),COUNTIF(issuesfield[field],fields[argot_field]),0)</f>
        <v>0</v>
      </c>
      <c r="Y78">
        <f>IF(ISNUMBER(MATCH(fields[argot_field],mappings[field],0)),COUNTIF(mappings[field],fields[argot_field]),0)</f>
        <v>0</v>
      </c>
      <c r="Z78" t="s">
        <v>2</v>
      </c>
      <c r="AA78" t="s">
        <v>6</v>
      </c>
    </row>
    <row r="79" spans="1:27" x14ac:dyDescent="0.25">
      <c r="A79" t="s">
        <v>533</v>
      </c>
      <c r="B79" t="s">
        <v>6</v>
      </c>
      <c r="C79" t="s">
        <v>6</v>
      </c>
      <c r="D79" t="s">
        <v>64</v>
      </c>
      <c r="E79" t="s">
        <v>3</v>
      </c>
      <c r="F79" t="s">
        <v>2</v>
      </c>
      <c r="G79" t="s">
        <v>528</v>
      </c>
      <c r="H79" t="s">
        <v>364</v>
      </c>
      <c r="I79" t="s">
        <v>41</v>
      </c>
      <c r="J79" t="s">
        <v>3</v>
      </c>
      <c r="K79" t="s">
        <v>41</v>
      </c>
      <c r="L79" t="s">
        <v>41</v>
      </c>
      <c r="M79" t="s">
        <v>792</v>
      </c>
      <c r="N79" t="s">
        <v>6</v>
      </c>
      <c r="O79" t="s">
        <v>6</v>
      </c>
      <c r="P79" t="s">
        <v>535</v>
      </c>
      <c r="Q79" t="s">
        <v>41</v>
      </c>
      <c r="R79" t="s">
        <v>41</v>
      </c>
      <c r="S79" t="s">
        <v>522</v>
      </c>
      <c r="T79" t="s">
        <v>428</v>
      </c>
      <c r="U79" t="s">
        <v>428</v>
      </c>
      <c r="V79" t="s">
        <v>531</v>
      </c>
      <c r="W79" t="s">
        <v>690</v>
      </c>
      <c r="X79" s="8">
        <f>IF(ISNUMBER(MATCH(fields[argot_field],issuesfield[field],0)),COUNTIF(issuesfield[field],fields[argot_field]),0)</f>
        <v>0</v>
      </c>
      <c r="Y79">
        <f>IF(ISNUMBER(MATCH(fields[argot_field],mappings[field],0)),COUNTIF(mappings[field],fields[argot_field]),0)</f>
        <v>2</v>
      </c>
      <c r="Z79" t="s">
        <v>2</v>
      </c>
      <c r="AA79" t="s">
        <v>6</v>
      </c>
    </row>
    <row r="80" spans="1:27" x14ac:dyDescent="0.25">
      <c r="A80" t="s">
        <v>534</v>
      </c>
      <c r="B80" t="s">
        <v>6</v>
      </c>
      <c r="C80" t="s">
        <v>6</v>
      </c>
      <c r="D80" t="s">
        <v>64</v>
      </c>
      <c r="E80" t="s">
        <v>3</v>
      </c>
      <c r="F80" t="s">
        <v>2</v>
      </c>
      <c r="G80" t="s">
        <v>528</v>
      </c>
      <c r="H80" t="s">
        <v>365</v>
      </c>
      <c r="I80" t="s">
        <v>41</v>
      </c>
      <c r="J80" t="s">
        <v>3</v>
      </c>
      <c r="K80" t="s">
        <v>41</v>
      </c>
      <c r="L80" t="s">
        <v>41</v>
      </c>
      <c r="M80" t="s">
        <v>792</v>
      </c>
      <c r="N80" t="s">
        <v>6</v>
      </c>
      <c r="O80" t="s">
        <v>6</v>
      </c>
      <c r="P80" t="s">
        <v>536</v>
      </c>
      <c r="Q80" t="s">
        <v>41</v>
      </c>
      <c r="R80" t="s">
        <v>41</v>
      </c>
      <c r="S80" t="s">
        <v>522</v>
      </c>
      <c r="T80" t="s">
        <v>428</v>
      </c>
      <c r="U80" t="s">
        <v>428</v>
      </c>
      <c r="V80" t="s">
        <v>531</v>
      </c>
      <c r="W80" t="s">
        <v>690</v>
      </c>
      <c r="X80" s="8">
        <f>IF(ISNUMBER(MATCH(fields[argot_field],issuesfield[field],0)),COUNTIF(issuesfield[field],fields[argot_field]),0)</f>
        <v>0</v>
      </c>
      <c r="Y80">
        <f>IF(ISNUMBER(MATCH(fields[argot_field],mappings[field],0)),COUNTIF(mappings[field],fields[argot_field]),0)</f>
        <v>8</v>
      </c>
      <c r="Z80" t="s">
        <v>2</v>
      </c>
      <c r="AA80" t="s">
        <v>6</v>
      </c>
    </row>
    <row r="81" spans="1:27" x14ac:dyDescent="0.25">
      <c r="A81" t="s">
        <v>529</v>
      </c>
      <c r="B81" t="s">
        <v>6</v>
      </c>
      <c r="C81" t="s">
        <v>6</v>
      </c>
      <c r="D81" t="s">
        <v>64</v>
      </c>
      <c r="E81" t="s">
        <v>3</v>
      </c>
      <c r="F81" t="s">
        <v>2</v>
      </c>
      <c r="G81" t="s">
        <v>41</v>
      </c>
      <c r="H81" t="s">
        <v>363</v>
      </c>
      <c r="I81" t="s">
        <v>521</v>
      </c>
      <c r="J81" t="s">
        <v>41</v>
      </c>
      <c r="K81" t="s">
        <v>41</v>
      </c>
      <c r="L81" t="s">
        <v>41</v>
      </c>
      <c r="M81" t="s">
        <v>41</v>
      </c>
      <c r="N81" t="s">
        <v>6</v>
      </c>
      <c r="O81" t="s">
        <v>6</v>
      </c>
      <c r="P81" t="s">
        <v>532</v>
      </c>
      <c r="Q81" t="s">
        <v>41</v>
      </c>
      <c r="R81" t="s">
        <v>6</v>
      </c>
      <c r="S81" t="s">
        <v>526</v>
      </c>
      <c r="T81" t="s">
        <v>428</v>
      </c>
      <c r="U81" t="s">
        <v>428</v>
      </c>
      <c r="V81" t="s">
        <v>531</v>
      </c>
      <c r="W81" t="s">
        <v>690</v>
      </c>
      <c r="X81" s="8">
        <f>IF(ISNUMBER(MATCH(fields[argot_field],issuesfield[field],0)),COUNTIF(issuesfield[field],fields[argot_field]),0)</f>
        <v>0</v>
      </c>
      <c r="Y81">
        <f>IF(ISNUMBER(MATCH(fields[argot_field],mappings[field],0)),COUNTIF(mappings[field],fields[argot_field]),0)</f>
        <v>7</v>
      </c>
      <c r="Z81" t="s">
        <v>2</v>
      </c>
      <c r="AA81" t="s">
        <v>6</v>
      </c>
    </row>
    <row r="82" spans="1:27" x14ac:dyDescent="0.25">
      <c r="A82" t="s">
        <v>514</v>
      </c>
      <c r="B82" t="s">
        <v>6</v>
      </c>
      <c r="C82" t="s">
        <v>6</v>
      </c>
      <c r="D82" t="s">
        <v>414</v>
      </c>
      <c r="E82" t="s">
        <v>2</v>
      </c>
      <c r="F82" t="s">
        <v>2</v>
      </c>
      <c r="G82" t="s">
        <v>2</v>
      </c>
      <c r="H82" t="s">
        <v>363</v>
      </c>
      <c r="I82" t="s">
        <v>521</v>
      </c>
      <c r="J82" t="s">
        <v>3</v>
      </c>
      <c r="K82" t="s">
        <v>41</v>
      </c>
      <c r="L82" t="s">
        <v>41</v>
      </c>
      <c r="M82" t="s">
        <v>793</v>
      </c>
      <c r="N82" t="s">
        <v>794</v>
      </c>
      <c r="O82" t="s">
        <v>6</v>
      </c>
      <c r="P82" t="s">
        <v>795</v>
      </c>
      <c r="Q82" t="s">
        <v>796</v>
      </c>
      <c r="R82" t="s">
        <v>6</v>
      </c>
      <c r="S82" t="s">
        <v>522</v>
      </c>
      <c r="T82" t="s">
        <v>428</v>
      </c>
      <c r="U82" t="s">
        <v>428</v>
      </c>
      <c r="V82" t="s">
        <v>531</v>
      </c>
      <c r="W82" t="s">
        <v>690</v>
      </c>
      <c r="X82" s="8">
        <f>IF(ISNUMBER(MATCH(fields[argot_field],issuesfield[field],0)),COUNTIF(issuesfield[field],fields[argot_field]),0)</f>
        <v>0</v>
      </c>
      <c r="Y82">
        <f>IF(ISNUMBER(MATCH(fields[argot_field],mappings[field],0)),COUNTIF(mappings[field],fields[argot_field]),0)</f>
        <v>1</v>
      </c>
      <c r="Z82" t="s">
        <v>2</v>
      </c>
      <c r="AA82" t="s">
        <v>6</v>
      </c>
    </row>
    <row r="83" spans="1:27" x14ac:dyDescent="0.25">
      <c r="A83" t="s">
        <v>408</v>
      </c>
      <c r="B83" s="22" t="s">
        <v>619</v>
      </c>
      <c r="C83" s="22" t="s">
        <v>620</v>
      </c>
      <c r="D83" t="s">
        <v>64</v>
      </c>
      <c r="E83" t="s">
        <v>2</v>
      </c>
      <c r="F83" t="s">
        <v>2</v>
      </c>
      <c r="G83" t="s">
        <v>41</v>
      </c>
      <c r="H83" t="s">
        <v>363</v>
      </c>
      <c r="I83" t="s">
        <v>521</v>
      </c>
      <c r="J83" t="s">
        <v>3</v>
      </c>
      <c r="K83" t="s">
        <v>41</v>
      </c>
      <c r="L83" t="s">
        <v>41</v>
      </c>
      <c r="M83" t="s">
        <v>622</v>
      </c>
      <c r="N83" t="s">
        <v>797</v>
      </c>
      <c r="O83" t="s">
        <v>6</v>
      </c>
      <c r="P83" t="s">
        <v>621</v>
      </c>
      <c r="Q83" t="s">
        <v>6</v>
      </c>
      <c r="R83" t="s">
        <v>6</v>
      </c>
      <c r="S83" t="s">
        <v>622</v>
      </c>
      <c r="T83" t="s">
        <v>41</v>
      </c>
      <c r="U83" t="s">
        <v>41</v>
      </c>
      <c r="V83" t="s">
        <v>531</v>
      </c>
      <c r="W83" t="s">
        <v>623</v>
      </c>
      <c r="X83" s="8">
        <f>IF(ISNUMBER(MATCH(fields[argot_field],issuesfield[field],0)),COUNTIF(issuesfield[field],fields[argot_field]),0)</f>
        <v>1</v>
      </c>
      <c r="Y83">
        <f>IF(ISNUMBER(MATCH(fields[argot_field],mappings[field],0)),COUNTIF(mappings[field],fields[argot_field]),0)</f>
        <v>1</v>
      </c>
      <c r="Z83" t="s">
        <v>3</v>
      </c>
      <c r="AA83" t="s">
        <v>6</v>
      </c>
    </row>
    <row r="84" spans="1:27" x14ac:dyDescent="0.25">
      <c r="A84" t="s">
        <v>407</v>
      </c>
      <c r="B84" s="22" t="s">
        <v>617</v>
      </c>
      <c r="C84" s="22" t="s">
        <v>618</v>
      </c>
      <c r="D84" t="s">
        <v>64</v>
      </c>
      <c r="E84" t="s">
        <v>2</v>
      </c>
      <c r="F84" t="s">
        <v>2</v>
      </c>
      <c r="G84" t="s">
        <v>41</v>
      </c>
      <c r="H84" t="s">
        <v>363</v>
      </c>
      <c r="I84" t="s">
        <v>521</v>
      </c>
      <c r="J84" t="s">
        <v>3</v>
      </c>
      <c r="K84" t="s">
        <v>41</v>
      </c>
      <c r="L84" t="s">
        <v>41</v>
      </c>
      <c r="M84" t="s">
        <v>799</v>
      </c>
      <c r="N84" t="s">
        <v>800</v>
      </c>
      <c r="O84" t="s">
        <v>41</v>
      </c>
      <c r="P84" t="s">
        <v>611</v>
      </c>
      <c r="Q84" t="s">
        <v>6</v>
      </c>
      <c r="R84" t="s">
        <v>6</v>
      </c>
      <c r="S84" t="s">
        <v>612</v>
      </c>
      <c r="T84" t="s">
        <v>41</v>
      </c>
      <c r="U84" t="s">
        <v>41</v>
      </c>
      <c r="V84" t="s">
        <v>531</v>
      </c>
      <c r="W84" t="s">
        <v>613</v>
      </c>
      <c r="X84" s="8">
        <f>IF(ISNUMBER(MATCH(fields[argot_field],issuesfield[field],0)),COUNTIF(issuesfield[field],fields[argot_field]),0)</f>
        <v>0</v>
      </c>
      <c r="Y84">
        <f>IF(ISNUMBER(MATCH(fields[argot_field],mappings[field],0)),COUNTIF(mappings[field],fields[argot_field]),0)</f>
        <v>1</v>
      </c>
      <c r="Z84" t="s">
        <v>3</v>
      </c>
      <c r="AA84" t="s">
        <v>6</v>
      </c>
    </row>
    <row r="85" spans="1:27" x14ac:dyDescent="0.25">
      <c r="A85" t="s">
        <v>320</v>
      </c>
      <c r="B85" t="s">
        <v>6</v>
      </c>
      <c r="C85" t="s">
        <v>6</v>
      </c>
      <c r="D85" t="s">
        <v>321</v>
      </c>
      <c r="E85" t="s">
        <v>2</v>
      </c>
      <c r="F85" t="s">
        <v>3</v>
      </c>
      <c r="G85" t="s">
        <v>41</v>
      </c>
      <c r="H85" t="s">
        <v>364</v>
      </c>
      <c r="I85" t="s">
        <v>41</v>
      </c>
      <c r="J85" t="s">
        <v>41</v>
      </c>
      <c r="K85" t="s">
        <v>41</v>
      </c>
      <c r="L85" t="s">
        <v>41</v>
      </c>
      <c r="M85" t="s">
        <v>41</v>
      </c>
      <c r="N85" t="s">
        <v>6</v>
      </c>
      <c r="O85" t="s">
        <v>6</v>
      </c>
      <c r="P85" t="s">
        <v>391</v>
      </c>
      <c r="Q85" t="s">
        <v>6</v>
      </c>
      <c r="R85" t="s">
        <v>41</v>
      </c>
      <c r="S85" t="s">
        <v>41</v>
      </c>
      <c r="T85" t="s">
        <v>6</v>
      </c>
      <c r="U85" t="s">
        <v>41</v>
      </c>
      <c r="V85" t="s">
        <v>6</v>
      </c>
      <c r="W85" t="s">
        <v>6</v>
      </c>
      <c r="X85" s="8">
        <f>IF(ISNUMBER(MATCH(fields[argot_field],issuesfield[field],0)),COUNTIF(issuesfield[field],fields[argot_field]),0)</f>
        <v>0</v>
      </c>
      <c r="Y85">
        <f>IF(ISNUMBER(MATCH(fields[argot_field],mappings[field],0)),COUNTIF(mappings[field],fields[argot_field]),0)</f>
        <v>0</v>
      </c>
      <c r="Z85" t="s">
        <v>3</v>
      </c>
      <c r="AA85" t="s">
        <v>6</v>
      </c>
    </row>
    <row r="86" spans="1:27" x14ac:dyDescent="0.25">
      <c r="A86" t="s">
        <v>649</v>
      </c>
      <c r="B86" t="s">
        <v>6</v>
      </c>
      <c r="C86" t="s">
        <v>6</v>
      </c>
      <c r="D86" t="s">
        <v>321</v>
      </c>
      <c r="E86" t="s">
        <v>2</v>
      </c>
      <c r="F86" t="s">
        <v>3</v>
      </c>
      <c r="G86" t="s">
        <v>320</v>
      </c>
      <c r="H86" t="s">
        <v>363</v>
      </c>
      <c r="I86" t="s">
        <v>556</v>
      </c>
      <c r="J86" t="s">
        <v>41</v>
      </c>
      <c r="K86" t="s">
        <v>41</v>
      </c>
      <c r="L86" t="s">
        <v>41</v>
      </c>
      <c r="M86" t="s">
        <v>41</v>
      </c>
      <c r="N86" t="s">
        <v>6</v>
      </c>
      <c r="O86" t="s">
        <v>6</v>
      </c>
      <c r="P86" t="s">
        <v>325</v>
      </c>
      <c r="Q86" t="s">
        <v>326</v>
      </c>
      <c r="R86" t="s">
        <v>6</v>
      </c>
      <c r="S86" t="s">
        <v>41</v>
      </c>
      <c r="T86" t="s">
        <v>41</v>
      </c>
      <c r="U86" t="s">
        <v>327</v>
      </c>
      <c r="V86" t="s">
        <v>711</v>
      </c>
      <c r="W86" t="s">
        <v>6</v>
      </c>
      <c r="X86" s="8">
        <f>IF(ISNUMBER(MATCH(fields[argot_field],issuesfield[field],0)),COUNTIF(issuesfield[field],fields[argot_field]),0)</f>
        <v>0</v>
      </c>
      <c r="Y86">
        <f>IF(ISNUMBER(MATCH(fields[argot_field],mappings[field],0)),COUNTIF(mappings[field],fields[argot_field]),0)</f>
        <v>1</v>
      </c>
      <c r="Z86" t="s">
        <v>3</v>
      </c>
      <c r="AA86" t="s">
        <v>6</v>
      </c>
    </row>
    <row r="87" spans="1:27" x14ac:dyDescent="0.25">
      <c r="A87" t="s">
        <v>650</v>
      </c>
      <c r="B87" t="s">
        <v>6</v>
      </c>
      <c r="C87" t="s">
        <v>6</v>
      </c>
      <c r="D87" t="s">
        <v>321</v>
      </c>
      <c r="E87" t="s">
        <v>2</v>
      </c>
      <c r="F87" t="s">
        <v>3</v>
      </c>
      <c r="G87" t="s">
        <v>320</v>
      </c>
      <c r="H87" t="s">
        <v>364</v>
      </c>
      <c r="I87" t="s">
        <v>556</v>
      </c>
      <c r="J87" t="s">
        <v>41</v>
      </c>
      <c r="K87" t="s">
        <v>41</v>
      </c>
      <c r="L87" t="s">
        <v>41</v>
      </c>
      <c r="M87" t="s">
        <v>801</v>
      </c>
      <c r="N87" t="s">
        <v>6</v>
      </c>
      <c r="O87" t="s">
        <v>6</v>
      </c>
      <c r="P87" t="s">
        <v>322</v>
      </c>
      <c r="Q87" t="s">
        <v>6</v>
      </c>
      <c r="R87" t="s">
        <v>6</v>
      </c>
      <c r="S87" t="s">
        <v>323</v>
      </c>
      <c r="T87" t="s">
        <v>41</v>
      </c>
      <c r="U87" t="s">
        <v>324</v>
      </c>
      <c r="V87" t="s">
        <v>711</v>
      </c>
      <c r="W87" t="s">
        <v>6</v>
      </c>
      <c r="X87" s="8">
        <f>IF(ISNUMBER(MATCH(fields[argot_field],issuesfield[field],0)),COUNTIF(issuesfield[field],fields[argot_field]),0)</f>
        <v>0</v>
      </c>
      <c r="Y87">
        <f>IF(ISNUMBER(MATCH(fields[argot_field],mappings[field],0)),COUNTIF(mappings[field],fields[argot_field]),0)</f>
        <v>3</v>
      </c>
      <c r="Z87" t="s">
        <v>3</v>
      </c>
      <c r="AA87" t="s">
        <v>6</v>
      </c>
    </row>
    <row r="88" spans="1:27" x14ac:dyDescent="0.25">
      <c r="A88" t="s">
        <v>515</v>
      </c>
      <c r="B88" t="s">
        <v>6</v>
      </c>
      <c r="C88" t="s">
        <v>6</v>
      </c>
      <c r="D88" t="s">
        <v>517</v>
      </c>
      <c r="E88" t="s">
        <v>2</v>
      </c>
      <c r="F88" t="s">
        <v>2</v>
      </c>
      <c r="G88" t="s">
        <v>41</v>
      </c>
      <c r="H88" t="s">
        <v>363</v>
      </c>
      <c r="I88" t="s">
        <v>41</v>
      </c>
      <c r="J88" t="s">
        <v>3</v>
      </c>
      <c r="K88" t="s">
        <v>41</v>
      </c>
      <c r="L88" t="s">
        <v>41</v>
      </c>
      <c r="M88" t="s">
        <v>802</v>
      </c>
      <c r="N88" t="s">
        <v>6</v>
      </c>
      <c r="O88" t="s">
        <v>6</v>
      </c>
      <c r="P88" t="s">
        <v>803</v>
      </c>
      <c r="Q88" t="s">
        <v>804</v>
      </c>
      <c r="R88" t="s">
        <v>41</v>
      </c>
      <c r="S88" t="s">
        <v>805</v>
      </c>
      <c r="T88" t="s">
        <v>41</v>
      </c>
      <c r="U88" t="s">
        <v>6</v>
      </c>
      <c r="V88" t="s">
        <v>711</v>
      </c>
      <c r="W88" t="s">
        <v>806</v>
      </c>
      <c r="X88" s="8">
        <f>IF(ISNUMBER(MATCH(fields[argot_field],issuesfield[field],0)),COUNTIF(issuesfield[field],fields[argot_field]),0)</f>
        <v>0</v>
      </c>
      <c r="Y88">
        <f>IF(ISNUMBER(MATCH(fields[argot_field],mappings[field],0)),COUNTIF(mappings[field],fields[argot_field]),0)</f>
        <v>1</v>
      </c>
      <c r="Z88" t="s">
        <v>2</v>
      </c>
      <c r="AA88" t="s">
        <v>6</v>
      </c>
    </row>
    <row r="89" spans="1:27" x14ac:dyDescent="0.25">
      <c r="A89" t="s">
        <v>415</v>
      </c>
      <c r="B89" s="22" t="s">
        <v>809</v>
      </c>
      <c r="C89" s="22" t="s">
        <v>809</v>
      </c>
      <c r="D89" t="s">
        <v>414</v>
      </c>
      <c r="E89" t="s">
        <v>2</v>
      </c>
      <c r="F89" t="s">
        <v>2</v>
      </c>
      <c r="G89" t="s">
        <v>41</v>
      </c>
      <c r="H89" t="s">
        <v>363</v>
      </c>
      <c r="I89" t="s">
        <v>557</v>
      </c>
      <c r="J89" t="s">
        <v>41</v>
      </c>
      <c r="K89" t="s">
        <v>41</v>
      </c>
      <c r="L89" t="s">
        <v>41</v>
      </c>
      <c r="M89" t="s">
        <v>41</v>
      </c>
      <c r="N89" t="s">
        <v>6</v>
      </c>
      <c r="O89" t="s">
        <v>6</v>
      </c>
      <c r="P89" t="s">
        <v>420</v>
      </c>
      <c r="Q89" t="s">
        <v>41</v>
      </c>
      <c r="R89" t="s">
        <v>6</v>
      </c>
      <c r="S89" t="s">
        <v>434</v>
      </c>
      <c r="T89" t="s">
        <v>41</v>
      </c>
      <c r="U89" t="s">
        <v>41</v>
      </c>
      <c r="V89" t="s">
        <v>421</v>
      </c>
      <c r="W89" t="s">
        <v>810</v>
      </c>
      <c r="X89" s="8">
        <f>IF(ISNUMBER(MATCH(fields[argot_field],issuesfield[field],0)),COUNTIF(issuesfield[field],fields[argot_field]),0)</f>
        <v>0</v>
      </c>
      <c r="Y89">
        <f>IF(ISNUMBER(MATCH(fields[argot_field],mappings[field],0)),COUNTIF(mappings[field],fields[argot_field]),0)</f>
        <v>2</v>
      </c>
      <c r="Z89" t="s">
        <v>3</v>
      </c>
      <c r="AA89" t="s">
        <v>6</v>
      </c>
    </row>
    <row r="90" spans="1:27" x14ac:dyDescent="0.25">
      <c r="A90" t="s">
        <v>385</v>
      </c>
      <c r="B90" s="22" t="s">
        <v>811</v>
      </c>
      <c r="C90" s="22" t="s">
        <v>811</v>
      </c>
      <c r="D90" t="s">
        <v>812</v>
      </c>
      <c r="E90" t="s">
        <v>2</v>
      </c>
      <c r="F90" t="s">
        <v>2</v>
      </c>
      <c r="G90" t="s">
        <v>41</v>
      </c>
      <c r="H90" t="s">
        <v>387</v>
      </c>
      <c r="I90" t="s">
        <v>813</v>
      </c>
      <c r="J90" t="s">
        <v>41</v>
      </c>
      <c r="K90" t="s">
        <v>814</v>
      </c>
      <c r="L90" t="s">
        <v>41</v>
      </c>
      <c r="M90" t="s">
        <v>41</v>
      </c>
      <c r="N90" t="s">
        <v>815</v>
      </c>
      <c r="O90" t="s">
        <v>6</v>
      </c>
      <c r="P90" t="s">
        <v>388</v>
      </c>
      <c r="Q90" t="s">
        <v>816</v>
      </c>
      <c r="R90" t="s">
        <v>41</v>
      </c>
      <c r="S90" t="s">
        <v>389</v>
      </c>
      <c r="T90" t="s">
        <v>41</v>
      </c>
      <c r="U90" t="s">
        <v>390</v>
      </c>
      <c r="V90" t="s">
        <v>711</v>
      </c>
      <c r="W90" t="s">
        <v>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578</v>
      </c>
      <c r="B91" t="s">
        <v>6</v>
      </c>
      <c r="C91" t="s">
        <v>6</v>
      </c>
      <c r="D91" t="s">
        <v>520</v>
      </c>
      <c r="E91" t="s">
        <v>2</v>
      </c>
      <c r="F91" t="s">
        <v>2</v>
      </c>
      <c r="G91" t="s">
        <v>41</v>
      </c>
      <c r="H91" t="s">
        <v>363</v>
      </c>
      <c r="I91" t="s">
        <v>41</v>
      </c>
      <c r="J91" t="s">
        <v>3</v>
      </c>
      <c r="K91" t="s">
        <v>41</v>
      </c>
      <c r="L91" t="s">
        <v>41</v>
      </c>
      <c r="M91" t="s">
        <v>817</v>
      </c>
      <c r="N91" t="s">
        <v>6</v>
      </c>
      <c r="O91" t="s">
        <v>6</v>
      </c>
      <c r="P91" t="s">
        <v>551</v>
      </c>
      <c r="Q91" t="s">
        <v>552</v>
      </c>
      <c r="R91" t="s">
        <v>41</v>
      </c>
      <c r="S91" t="s">
        <v>818</v>
      </c>
      <c r="T91" t="s">
        <v>41</v>
      </c>
      <c r="U91" t="s">
        <v>6</v>
      </c>
      <c r="V91" t="s">
        <v>553</v>
      </c>
      <c r="W91" t="s">
        <v>819</v>
      </c>
      <c r="X91" s="8">
        <f>IF(ISNUMBER(MATCH(fields[argot_field],issuesfield[field],0)),COUNTIF(issuesfield[field],fields[argot_field]),0)</f>
        <v>0</v>
      </c>
      <c r="Y91">
        <f>IF(ISNUMBER(MATCH(fields[argot_field],mappings[field],0)),COUNTIF(mappings[field],fields[argot_field]),0)</f>
        <v>0</v>
      </c>
      <c r="Z91" t="s">
        <v>6</v>
      </c>
      <c r="AA91" t="s">
        <v>6</v>
      </c>
    </row>
    <row r="92" spans="1:27" x14ac:dyDescent="0.25">
      <c r="A92" t="s">
        <v>579</v>
      </c>
      <c r="B92" t="s">
        <v>6</v>
      </c>
      <c r="C92" t="s">
        <v>6</v>
      </c>
      <c r="D92" t="s">
        <v>520</v>
      </c>
      <c r="E92" t="s">
        <v>3</v>
      </c>
      <c r="F92" t="s">
        <v>2</v>
      </c>
      <c r="G92" t="s">
        <v>578</v>
      </c>
      <c r="H92" t="s">
        <v>365</v>
      </c>
      <c r="I92" t="s">
        <v>554</v>
      </c>
      <c r="J92" t="s">
        <v>41</v>
      </c>
      <c r="K92" t="s">
        <v>41</v>
      </c>
      <c r="L92" t="s">
        <v>41</v>
      </c>
      <c r="M92" t="s">
        <v>817</v>
      </c>
      <c r="N92" t="s">
        <v>6</v>
      </c>
      <c r="O92" t="s">
        <v>6</v>
      </c>
      <c r="P92" t="s">
        <v>586</v>
      </c>
      <c r="Q92" t="s">
        <v>6</v>
      </c>
      <c r="R92" t="s">
        <v>561</v>
      </c>
      <c r="S92" t="s">
        <v>564</v>
      </c>
      <c r="T92" t="s">
        <v>41</v>
      </c>
      <c r="U92" t="s">
        <v>6</v>
      </c>
      <c r="V92" t="s">
        <v>553</v>
      </c>
      <c r="W92" t="s">
        <v>819</v>
      </c>
      <c r="X92" s="8">
        <f>IF(ISNUMBER(MATCH(fields[argot_field],issuesfield[field],0)),COUNTIF(issuesfield[field],fields[argot_field]),0)</f>
        <v>0</v>
      </c>
      <c r="Y92">
        <f>IF(ISNUMBER(MATCH(fields[argot_field],mappings[field],0)),COUNTIF(mappings[field],fields[argot_field]),0)</f>
        <v>3</v>
      </c>
      <c r="Z92" t="s">
        <v>6</v>
      </c>
      <c r="AA92" t="s">
        <v>6</v>
      </c>
    </row>
    <row r="93" spans="1:27" x14ac:dyDescent="0.25">
      <c r="A93" t="s">
        <v>580</v>
      </c>
      <c r="B93" t="s">
        <v>6</v>
      </c>
      <c r="C93" t="s">
        <v>6</v>
      </c>
      <c r="D93" t="s">
        <v>520</v>
      </c>
      <c r="E93" t="s">
        <v>3</v>
      </c>
      <c r="F93" t="s">
        <v>2</v>
      </c>
      <c r="G93" t="s">
        <v>578</v>
      </c>
      <c r="H93" t="s">
        <v>364</v>
      </c>
      <c r="I93" t="s">
        <v>41</v>
      </c>
      <c r="J93" t="s">
        <v>41</v>
      </c>
      <c r="K93" t="s">
        <v>41</v>
      </c>
      <c r="L93" t="s">
        <v>41</v>
      </c>
      <c r="M93" t="s">
        <v>817</v>
      </c>
      <c r="N93" t="s">
        <v>6</v>
      </c>
      <c r="O93" t="s">
        <v>6</v>
      </c>
      <c r="P93" t="s">
        <v>587</v>
      </c>
      <c r="Q93" t="s">
        <v>6</v>
      </c>
      <c r="R93" t="s">
        <v>41</v>
      </c>
      <c r="S93" t="s">
        <v>41</v>
      </c>
      <c r="T93" t="s">
        <v>41</v>
      </c>
      <c r="U93" t="s">
        <v>6</v>
      </c>
      <c r="V93" t="s">
        <v>553</v>
      </c>
      <c r="W93" t="s">
        <v>819</v>
      </c>
      <c r="X93" s="8">
        <f>IF(ISNUMBER(MATCH(fields[argot_field],issuesfield[field],0)),COUNTIF(issuesfield[field],fields[argot_field]),0)</f>
        <v>0</v>
      </c>
      <c r="Y93">
        <f>IF(ISNUMBER(MATCH(fields[argot_field],mappings[field],0)),COUNTIF(mappings[field],fields[argot_field]),0)</f>
        <v>0</v>
      </c>
      <c r="Z93" t="s">
        <v>6</v>
      </c>
      <c r="AA93" t="s">
        <v>6</v>
      </c>
    </row>
    <row r="94" spans="1:27" x14ac:dyDescent="0.25">
      <c r="A94" t="s">
        <v>581</v>
      </c>
      <c r="B94" t="s">
        <v>6</v>
      </c>
      <c r="C94" t="s">
        <v>6</v>
      </c>
      <c r="D94" t="s">
        <v>520</v>
      </c>
      <c r="E94" t="s">
        <v>3</v>
      </c>
      <c r="F94" t="s">
        <v>2</v>
      </c>
      <c r="G94" t="s">
        <v>578</v>
      </c>
      <c r="H94" t="s">
        <v>363</v>
      </c>
      <c r="I94" t="s">
        <v>556</v>
      </c>
      <c r="J94" t="s">
        <v>3</v>
      </c>
      <c r="K94" t="s">
        <v>41</v>
      </c>
      <c r="L94" t="s">
        <v>41</v>
      </c>
      <c r="M94" t="s">
        <v>817</v>
      </c>
      <c r="N94" t="s">
        <v>6</v>
      </c>
      <c r="O94" t="s">
        <v>6</v>
      </c>
      <c r="P94" t="s">
        <v>559</v>
      </c>
      <c r="Q94" t="s">
        <v>6</v>
      </c>
      <c r="R94" t="s">
        <v>561</v>
      </c>
      <c r="S94" t="s">
        <v>41</v>
      </c>
      <c r="T94" t="s">
        <v>41</v>
      </c>
      <c r="U94" t="s">
        <v>6</v>
      </c>
      <c r="V94" t="s">
        <v>553</v>
      </c>
      <c r="W94" t="s">
        <v>819</v>
      </c>
      <c r="X94" s="8">
        <f>IF(ISNUMBER(MATCH(fields[argot_field],issuesfield[field],0)),COUNTIF(issuesfield[field],fields[argot_field]),0)</f>
        <v>0</v>
      </c>
      <c r="Y94">
        <f>IF(ISNUMBER(MATCH(fields[argot_field],mappings[field],0)),COUNTIF(mappings[field],fields[argot_field]),0)</f>
        <v>0</v>
      </c>
      <c r="Z94" t="s">
        <v>6</v>
      </c>
      <c r="AA94" t="s">
        <v>6</v>
      </c>
    </row>
    <row r="95" spans="1:27" x14ac:dyDescent="0.25">
      <c r="A95" t="s">
        <v>582</v>
      </c>
      <c r="B95" t="s">
        <v>6</v>
      </c>
      <c r="C95" t="s">
        <v>6</v>
      </c>
      <c r="D95" t="s">
        <v>520</v>
      </c>
      <c r="E95" t="s">
        <v>3</v>
      </c>
      <c r="F95" t="s">
        <v>2</v>
      </c>
      <c r="G95" t="s">
        <v>578</v>
      </c>
      <c r="H95" t="s">
        <v>364</v>
      </c>
      <c r="I95" t="s">
        <v>556</v>
      </c>
      <c r="J95" t="s">
        <v>41</v>
      </c>
      <c r="K95" t="s">
        <v>41</v>
      </c>
      <c r="L95" t="s">
        <v>41</v>
      </c>
      <c r="M95" t="s">
        <v>817</v>
      </c>
      <c r="N95" t="s">
        <v>6</v>
      </c>
      <c r="O95" t="s">
        <v>6</v>
      </c>
      <c r="P95" t="s">
        <v>560</v>
      </c>
      <c r="Q95" t="s">
        <v>6</v>
      </c>
      <c r="R95" t="s">
        <v>561</v>
      </c>
      <c r="S95" t="s">
        <v>562</v>
      </c>
      <c r="T95" t="s">
        <v>41</v>
      </c>
      <c r="U95" t="s">
        <v>6</v>
      </c>
      <c r="V95" t="s">
        <v>553</v>
      </c>
      <c r="W95" t="s">
        <v>819</v>
      </c>
      <c r="X95" s="8">
        <f>IF(ISNUMBER(MATCH(fields[argot_field],issuesfield[field],0)),COUNTIF(issuesfield[field],fields[argot_field]),0)</f>
        <v>0</v>
      </c>
      <c r="Y95">
        <f>IF(ISNUMBER(MATCH(fields[argot_field],mappings[field],0)),COUNTIF(mappings[field],fields[argot_field]),0)</f>
        <v>3</v>
      </c>
      <c r="Z95" t="s">
        <v>6</v>
      </c>
      <c r="AA95" t="s">
        <v>6</v>
      </c>
    </row>
    <row r="96" spans="1:27" x14ac:dyDescent="0.25">
      <c r="A96" t="s">
        <v>583</v>
      </c>
      <c r="B96" t="s">
        <v>6</v>
      </c>
      <c r="C96" t="s">
        <v>6</v>
      </c>
      <c r="D96" t="s">
        <v>520</v>
      </c>
      <c r="E96" t="s">
        <v>3</v>
      </c>
      <c r="F96" t="s">
        <v>2</v>
      </c>
      <c r="G96" t="s">
        <v>578</v>
      </c>
      <c r="H96" t="s">
        <v>364</v>
      </c>
      <c r="I96" t="s">
        <v>41</v>
      </c>
      <c r="J96" t="s">
        <v>41</v>
      </c>
      <c r="K96" t="s">
        <v>41</v>
      </c>
      <c r="L96" t="s">
        <v>41</v>
      </c>
      <c r="M96" t="s">
        <v>817</v>
      </c>
      <c r="N96" t="s">
        <v>6</v>
      </c>
      <c r="O96" t="s">
        <v>6</v>
      </c>
      <c r="P96" t="s">
        <v>588</v>
      </c>
      <c r="Q96" t="s">
        <v>6</v>
      </c>
      <c r="R96" t="s">
        <v>41</v>
      </c>
      <c r="S96" t="s">
        <v>41</v>
      </c>
      <c r="T96" t="s">
        <v>41</v>
      </c>
      <c r="U96" t="s">
        <v>6</v>
      </c>
      <c r="V96" t="s">
        <v>553</v>
      </c>
      <c r="W96" t="s">
        <v>819</v>
      </c>
      <c r="X96" s="8">
        <f>IF(ISNUMBER(MATCH(fields[argot_field],issuesfield[field],0)),COUNTIF(issuesfield[field],fields[argot_field]),0)</f>
        <v>0</v>
      </c>
      <c r="Y96">
        <f>IF(ISNUMBER(MATCH(fields[argot_field],mappings[field],0)),COUNTIF(mappings[field],fields[argot_field]),0)</f>
        <v>3</v>
      </c>
      <c r="Z96" t="s">
        <v>6</v>
      </c>
      <c r="AA96" t="s">
        <v>6</v>
      </c>
    </row>
    <row r="97" spans="1:27" x14ac:dyDescent="0.25">
      <c r="A97" t="s">
        <v>584</v>
      </c>
      <c r="B97" t="s">
        <v>6</v>
      </c>
      <c r="C97" t="s">
        <v>6</v>
      </c>
      <c r="D97" t="s">
        <v>520</v>
      </c>
      <c r="E97" t="s">
        <v>3</v>
      </c>
      <c r="F97" t="s">
        <v>2</v>
      </c>
      <c r="G97" t="s">
        <v>578</v>
      </c>
      <c r="H97" t="s">
        <v>365</v>
      </c>
      <c r="I97" t="s">
        <v>555</v>
      </c>
      <c r="J97" t="s">
        <v>41</v>
      </c>
      <c r="K97" t="s">
        <v>41</v>
      </c>
      <c r="L97" t="s">
        <v>41</v>
      </c>
      <c r="M97" t="s">
        <v>817</v>
      </c>
      <c r="N97" t="s">
        <v>6</v>
      </c>
      <c r="O97" t="s">
        <v>6</v>
      </c>
      <c r="P97" t="s">
        <v>589</v>
      </c>
      <c r="Q97" t="s">
        <v>6</v>
      </c>
      <c r="R97" t="s">
        <v>561</v>
      </c>
      <c r="S97" t="s">
        <v>563</v>
      </c>
      <c r="T97" t="s">
        <v>41</v>
      </c>
      <c r="U97" t="s">
        <v>6</v>
      </c>
      <c r="V97" t="s">
        <v>553</v>
      </c>
      <c r="W97" t="s">
        <v>819</v>
      </c>
      <c r="X97" s="8">
        <f>IF(ISNUMBER(MATCH(fields[argot_field],issuesfield[field],0)),COUNTIF(issuesfield[field],fields[argot_field]),0)</f>
        <v>0</v>
      </c>
      <c r="Y97">
        <f>IF(ISNUMBER(MATCH(fields[argot_field],mappings[field],0)),COUNTIF(mappings[field],fields[argot_field]),0)</f>
        <v>3</v>
      </c>
      <c r="Z97" t="s">
        <v>6</v>
      </c>
      <c r="AA97" t="s">
        <v>6</v>
      </c>
    </row>
    <row r="98" spans="1:27" x14ac:dyDescent="0.25">
      <c r="A98" t="s">
        <v>565</v>
      </c>
      <c r="B98" t="s">
        <v>6</v>
      </c>
      <c r="C98" t="s">
        <v>6</v>
      </c>
      <c r="D98" t="s">
        <v>520</v>
      </c>
      <c r="E98" t="s">
        <v>3</v>
      </c>
      <c r="F98" t="s">
        <v>2</v>
      </c>
      <c r="G98" t="s">
        <v>41</v>
      </c>
      <c r="H98" t="s">
        <v>363</v>
      </c>
      <c r="I98" t="s">
        <v>555</v>
      </c>
      <c r="J98" t="s">
        <v>3</v>
      </c>
      <c r="K98" t="s">
        <v>41</v>
      </c>
      <c r="L98" t="s">
        <v>41</v>
      </c>
      <c r="M98" t="s">
        <v>817</v>
      </c>
      <c r="N98" t="s">
        <v>6</v>
      </c>
      <c r="O98" t="s">
        <v>6</v>
      </c>
      <c r="P98" t="s">
        <v>566</v>
      </c>
      <c r="Q98" t="s">
        <v>6</v>
      </c>
      <c r="R98" t="s">
        <v>561</v>
      </c>
      <c r="S98" t="s">
        <v>820</v>
      </c>
      <c r="T98" t="s">
        <v>41</v>
      </c>
      <c r="U98" t="s">
        <v>6</v>
      </c>
      <c r="V98" t="s">
        <v>553</v>
      </c>
      <c r="W98" t="s">
        <v>819</v>
      </c>
      <c r="X98" s="8">
        <f>IF(ISNUMBER(MATCH(fields[argot_field],issuesfield[field],0)),COUNTIF(issuesfield[field],fields[argot_field]),0)</f>
        <v>0</v>
      </c>
      <c r="Y98">
        <f>IF(ISNUMBER(MATCH(fields[argot_field],mappings[field],0)),COUNTIF(mappings[field],fields[argot_field]),0)</f>
        <v>0</v>
      </c>
      <c r="Z98" t="s">
        <v>6</v>
      </c>
      <c r="AA98" t="s">
        <v>6</v>
      </c>
    </row>
    <row r="99" spans="1:27" x14ac:dyDescent="0.25">
      <c r="A99" t="s">
        <v>593</v>
      </c>
      <c r="B99" t="s">
        <v>6</v>
      </c>
      <c r="C99" t="s">
        <v>6</v>
      </c>
      <c r="D99" t="s">
        <v>520</v>
      </c>
      <c r="E99" t="s">
        <v>3</v>
      </c>
      <c r="F99" t="s">
        <v>2</v>
      </c>
      <c r="G99" t="s">
        <v>565</v>
      </c>
      <c r="H99" t="s">
        <v>364</v>
      </c>
      <c r="I99" t="s">
        <v>41</v>
      </c>
      <c r="J99" t="s">
        <v>41</v>
      </c>
      <c r="K99" t="s">
        <v>41</v>
      </c>
      <c r="L99" t="s">
        <v>41</v>
      </c>
      <c r="M99" t="s">
        <v>817</v>
      </c>
      <c r="N99" t="s">
        <v>6</v>
      </c>
      <c r="O99" t="s">
        <v>6</v>
      </c>
      <c r="P99" t="s">
        <v>599</v>
      </c>
      <c r="Q99" t="s">
        <v>6</v>
      </c>
      <c r="R99" t="s">
        <v>41</v>
      </c>
      <c r="S99" t="s">
        <v>41</v>
      </c>
      <c r="T99" t="s">
        <v>41</v>
      </c>
      <c r="U99" t="s">
        <v>6</v>
      </c>
      <c r="V99" t="s">
        <v>553</v>
      </c>
      <c r="W99" t="s">
        <v>819</v>
      </c>
      <c r="X99" s="8">
        <f>IF(ISNUMBER(MATCH(fields[argot_field],issuesfield[field],0)),COUNTIF(issuesfield[field],fields[argot_field]),0)</f>
        <v>0</v>
      </c>
      <c r="Y99">
        <f>IF(ISNUMBER(MATCH(fields[argot_field],mappings[field],0)),COUNTIF(mappings[field],fields[argot_field]),0)</f>
        <v>1</v>
      </c>
      <c r="Z99" t="s">
        <v>6</v>
      </c>
      <c r="AA99" t="s">
        <v>6</v>
      </c>
    </row>
    <row r="100" spans="1:27" x14ac:dyDescent="0.25">
      <c r="A100" t="s">
        <v>591</v>
      </c>
      <c r="B100" t="s">
        <v>6</v>
      </c>
      <c r="C100" t="s">
        <v>6</v>
      </c>
      <c r="D100" t="s">
        <v>520</v>
      </c>
      <c r="E100" t="s">
        <v>3</v>
      </c>
      <c r="F100" t="s">
        <v>2</v>
      </c>
      <c r="G100" t="s">
        <v>565</v>
      </c>
      <c r="H100" t="s">
        <v>364</v>
      </c>
      <c r="I100" t="s">
        <v>555</v>
      </c>
      <c r="J100" t="s">
        <v>41</v>
      </c>
      <c r="K100" t="s">
        <v>41</v>
      </c>
      <c r="L100" t="s">
        <v>41</v>
      </c>
      <c r="M100" t="s">
        <v>817</v>
      </c>
      <c r="N100" t="s">
        <v>6</v>
      </c>
      <c r="O100" t="s">
        <v>6</v>
      </c>
      <c r="P100" t="s">
        <v>597</v>
      </c>
      <c r="Q100" t="s">
        <v>6</v>
      </c>
      <c r="R100" t="s">
        <v>41</v>
      </c>
      <c r="S100" t="s">
        <v>41</v>
      </c>
      <c r="T100" t="s">
        <v>41</v>
      </c>
      <c r="U100" t="s">
        <v>6</v>
      </c>
      <c r="V100" t="s">
        <v>553</v>
      </c>
      <c r="W100" t="s">
        <v>819</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594</v>
      </c>
      <c r="B101" t="s">
        <v>6</v>
      </c>
      <c r="C101" t="s">
        <v>6</v>
      </c>
      <c r="D101" t="s">
        <v>520</v>
      </c>
      <c r="E101" t="s">
        <v>3</v>
      </c>
      <c r="F101" t="s">
        <v>2</v>
      </c>
      <c r="G101" t="s">
        <v>565</v>
      </c>
      <c r="H101" t="s">
        <v>363</v>
      </c>
      <c r="I101" t="s">
        <v>556</v>
      </c>
      <c r="J101" t="s">
        <v>3</v>
      </c>
      <c r="K101" t="s">
        <v>41</v>
      </c>
      <c r="L101" t="s">
        <v>41</v>
      </c>
      <c r="M101" t="s">
        <v>817</v>
      </c>
      <c r="N101" t="s">
        <v>6</v>
      </c>
      <c r="O101" t="s">
        <v>6</v>
      </c>
      <c r="P101" t="s">
        <v>559</v>
      </c>
      <c r="Q101" t="s">
        <v>6</v>
      </c>
      <c r="R101" t="s">
        <v>561</v>
      </c>
      <c r="S101" t="s">
        <v>41</v>
      </c>
      <c r="T101" t="s">
        <v>41</v>
      </c>
      <c r="U101" t="s">
        <v>6</v>
      </c>
      <c r="V101" t="s">
        <v>553</v>
      </c>
      <c r="W101" t="s">
        <v>819</v>
      </c>
      <c r="X101" s="8">
        <f>IF(ISNUMBER(MATCH(fields[argot_field],issuesfield[field],0)),COUNTIF(issuesfield[field],fields[argot_field]),0)</f>
        <v>0</v>
      </c>
      <c r="Y101">
        <f>IF(ISNUMBER(MATCH(fields[argot_field],mappings[field],0)),COUNTIF(mappings[field],fields[argot_field]),0)</f>
        <v>1</v>
      </c>
      <c r="Z101" t="s">
        <v>6</v>
      </c>
      <c r="AA101" t="s">
        <v>6</v>
      </c>
    </row>
    <row r="102" spans="1:27" x14ac:dyDescent="0.25">
      <c r="A102" t="s">
        <v>595</v>
      </c>
      <c r="B102" t="s">
        <v>6</v>
      </c>
      <c r="C102" t="s">
        <v>6</v>
      </c>
      <c r="D102" t="s">
        <v>520</v>
      </c>
      <c r="E102" t="s">
        <v>3</v>
      </c>
      <c r="F102" t="s">
        <v>2</v>
      </c>
      <c r="G102" t="s">
        <v>565</v>
      </c>
      <c r="H102" t="s">
        <v>364</v>
      </c>
      <c r="I102" t="s">
        <v>556</v>
      </c>
      <c r="J102" t="s">
        <v>41</v>
      </c>
      <c r="K102" t="s">
        <v>41</v>
      </c>
      <c r="L102" t="s">
        <v>41</v>
      </c>
      <c r="M102" t="s">
        <v>817</v>
      </c>
      <c r="N102" t="s">
        <v>6</v>
      </c>
      <c r="O102" t="s">
        <v>6</v>
      </c>
      <c r="P102" t="s">
        <v>560</v>
      </c>
      <c r="Q102" t="s">
        <v>6</v>
      </c>
      <c r="R102" t="s">
        <v>561</v>
      </c>
      <c r="S102" t="s">
        <v>562</v>
      </c>
      <c r="T102" t="s">
        <v>41</v>
      </c>
      <c r="U102" t="s">
        <v>6</v>
      </c>
      <c r="V102" t="s">
        <v>553</v>
      </c>
      <c r="W102" t="s">
        <v>819</v>
      </c>
      <c r="X102" s="8">
        <f>IF(ISNUMBER(MATCH(fields[argot_field],issuesfield[field],0)),COUNTIF(issuesfield[field],fields[argot_field]),0)</f>
        <v>0</v>
      </c>
      <c r="Y102">
        <f>IF(ISNUMBER(MATCH(fields[argot_field],mappings[field],0)),COUNTIF(mappings[field],fields[argot_field]),0)</f>
        <v>1</v>
      </c>
      <c r="Z102" t="s">
        <v>6</v>
      </c>
      <c r="AA102" t="s">
        <v>6</v>
      </c>
    </row>
    <row r="103" spans="1:27" x14ac:dyDescent="0.25">
      <c r="A103" t="s">
        <v>590</v>
      </c>
      <c r="B103" t="s">
        <v>6</v>
      </c>
      <c r="C103" t="s">
        <v>6</v>
      </c>
      <c r="D103" t="s">
        <v>520</v>
      </c>
      <c r="E103" t="s">
        <v>3</v>
      </c>
      <c r="F103" t="s">
        <v>2</v>
      </c>
      <c r="G103" t="s">
        <v>565</v>
      </c>
      <c r="H103" t="s">
        <v>364</v>
      </c>
      <c r="I103" t="s">
        <v>41</v>
      </c>
      <c r="J103" t="s">
        <v>3</v>
      </c>
      <c r="K103" t="s">
        <v>41</v>
      </c>
      <c r="L103" t="s">
        <v>41</v>
      </c>
      <c r="M103" t="s">
        <v>817</v>
      </c>
      <c r="N103" t="s">
        <v>6</v>
      </c>
      <c r="O103" t="s">
        <v>6</v>
      </c>
      <c r="P103" t="s">
        <v>596</v>
      </c>
      <c r="Q103" t="s">
        <v>6</v>
      </c>
      <c r="R103" t="s">
        <v>41</v>
      </c>
      <c r="S103" t="s">
        <v>41</v>
      </c>
      <c r="T103" t="s">
        <v>41</v>
      </c>
      <c r="U103" t="s">
        <v>6</v>
      </c>
      <c r="V103" t="s">
        <v>553</v>
      </c>
      <c r="W103" t="s">
        <v>819</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592</v>
      </c>
      <c r="B104" t="s">
        <v>6</v>
      </c>
      <c r="C104" t="s">
        <v>6</v>
      </c>
      <c r="D104" t="s">
        <v>520</v>
      </c>
      <c r="E104" t="s">
        <v>3</v>
      </c>
      <c r="F104" t="s">
        <v>2</v>
      </c>
      <c r="G104" t="s">
        <v>565</v>
      </c>
      <c r="H104" t="s">
        <v>365</v>
      </c>
      <c r="I104" t="s">
        <v>555</v>
      </c>
      <c r="J104" t="s">
        <v>41</v>
      </c>
      <c r="K104" t="s">
        <v>41</v>
      </c>
      <c r="L104" t="s">
        <v>41</v>
      </c>
      <c r="M104" t="s">
        <v>817</v>
      </c>
      <c r="N104" t="s">
        <v>6</v>
      </c>
      <c r="O104" t="s">
        <v>6</v>
      </c>
      <c r="P104" t="s">
        <v>598</v>
      </c>
      <c r="Q104" t="s">
        <v>6</v>
      </c>
      <c r="R104" t="s">
        <v>561</v>
      </c>
      <c r="S104" t="s">
        <v>820</v>
      </c>
      <c r="T104" t="s">
        <v>41</v>
      </c>
      <c r="U104" t="s">
        <v>6</v>
      </c>
      <c r="V104" t="s">
        <v>553</v>
      </c>
      <c r="W104" t="s">
        <v>819</v>
      </c>
      <c r="X104" s="8">
        <f>IF(ISNUMBER(MATCH(fields[argot_field],issuesfield[field],0)),COUNTIF(issuesfield[field],fields[argot_field]),0)</f>
        <v>0</v>
      </c>
      <c r="Y104">
        <f>IF(ISNUMBER(MATCH(fields[argot_field],mappings[field],0)),COUNTIF(mappings[field],fields[argot_field]),0)</f>
        <v>4</v>
      </c>
      <c r="Z104" t="s">
        <v>6</v>
      </c>
      <c r="AA104" t="s">
        <v>6</v>
      </c>
    </row>
    <row r="105" spans="1:27" x14ac:dyDescent="0.25">
      <c r="A105" t="s">
        <v>821</v>
      </c>
      <c r="B105" t="s">
        <v>6</v>
      </c>
      <c r="C105" t="s">
        <v>6</v>
      </c>
      <c r="D105" t="s">
        <v>520</v>
      </c>
      <c r="E105" t="s">
        <v>2</v>
      </c>
      <c r="F105" t="s">
        <v>2</v>
      </c>
      <c r="G105" t="s">
        <v>41</v>
      </c>
      <c r="H105" t="s">
        <v>363</v>
      </c>
      <c r="I105" t="s">
        <v>555</v>
      </c>
      <c r="J105" t="s">
        <v>3</v>
      </c>
      <c r="K105" t="s">
        <v>41</v>
      </c>
      <c r="L105" t="s">
        <v>41</v>
      </c>
      <c r="M105" t="s">
        <v>817</v>
      </c>
      <c r="N105" t="s">
        <v>6</v>
      </c>
      <c r="O105" t="s">
        <v>6</v>
      </c>
      <c r="P105" t="s">
        <v>822</v>
      </c>
      <c r="Q105" t="s">
        <v>6</v>
      </c>
      <c r="R105" t="s">
        <v>561</v>
      </c>
      <c r="S105" t="s">
        <v>823</v>
      </c>
      <c r="T105" t="s">
        <v>41</v>
      </c>
      <c r="U105" t="s">
        <v>6</v>
      </c>
      <c r="V105" t="s">
        <v>553</v>
      </c>
      <c r="W105" t="s">
        <v>819</v>
      </c>
      <c r="X105" s="8">
        <f>IF(ISNUMBER(MATCH(fields[argot_field],issuesfield[field],0)),COUNTIF(issuesfield[field],fields[argot_field]),0)</f>
        <v>0</v>
      </c>
      <c r="Y105">
        <f>IF(ISNUMBER(MATCH(fields[argot_field],mappings[field],0)),COUNTIF(mappings[field],fields[argot_field]),0)</f>
        <v>1</v>
      </c>
    </row>
    <row r="106" spans="1:27" x14ac:dyDescent="0.25">
      <c r="A106" t="s">
        <v>375</v>
      </c>
      <c r="B106" t="s">
        <v>6</v>
      </c>
      <c r="C106" t="s">
        <v>6</v>
      </c>
      <c r="D106" t="s">
        <v>321</v>
      </c>
      <c r="E106" t="s">
        <v>2</v>
      </c>
      <c r="F106" t="s">
        <v>3</v>
      </c>
      <c r="G106" t="s">
        <v>41</v>
      </c>
      <c r="H106" t="s">
        <v>364</v>
      </c>
      <c r="I106" t="s">
        <v>41</v>
      </c>
      <c r="J106" t="s">
        <v>41</v>
      </c>
      <c r="K106" t="s">
        <v>41</v>
      </c>
      <c r="L106" t="s">
        <v>41</v>
      </c>
      <c r="M106" t="s">
        <v>41</v>
      </c>
      <c r="N106" t="s">
        <v>6</v>
      </c>
      <c r="O106" t="s">
        <v>6</v>
      </c>
      <c r="P106" t="s">
        <v>376</v>
      </c>
      <c r="Q106" t="s">
        <v>377</v>
      </c>
      <c r="R106" t="s">
        <v>41</v>
      </c>
      <c r="S106" t="s">
        <v>378</v>
      </c>
      <c r="T106" t="s">
        <v>6</v>
      </c>
      <c r="U106" t="s">
        <v>6</v>
      </c>
      <c r="V106" t="s">
        <v>6</v>
      </c>
      <c r="W106" t="s">
        <v>6</v>
      </c>
      <c r="X106" s="8">
        <f>IF(ISNUMBER(MATCH(fields[argot_field],issuesfield[field],0)),COUNTIF(issuesfield[field],fields[argot_field]),0)</f>
        <v>2</v>
      </c>
      <c r="Y106">
        <f>IF(ISNUMBER(MATCH(fields[argot_field],mappings[field],0)),COUNTIF(mappings[field],fields[argot_field]),0)</f>
        <v>2</v>
      </c>
      <c r="Z106" t="s">
        <v>6</v>
      </c>
      <c r="AA106" t="s">
        <v>6</v>
      </c>
    </row>
    <row r="107" spans="1:27" x14ac:dyDescent="0.25">
      <c r="A107" t="s">
        <v>328</v>
      </c>
      <c r="B107" t="s">
        <v>6</v>
      </c>
      <c r="C107" t="s">
        <v>6</v>
      </c>
      <c r="D107" t="s">
        <v>321</v>
      </c>
      <c r="E107" t="s">
        <v>2</v>
      </c>
      <c r="F107" t="s">
        <v>3</v>
      </c>
      <c r="G107" t="s">
        <v>41</v>
      </c>
      <c r="H107" t="s">
        <v>364</v>
      </c>
      <c r="I107" t="s">
        <v>556</v>
      </c>
      <c r="J107" t="s">
        <v>41</v>
      </c>
      <c r="K107" t="s">
        <v>41</v>
      </c>
      <c r="L107" t="s">
        <v>41</v>
      </c>
      <c r="M107" t="s">
        <v>826</v>
      </c>
      <c r="N107" t="s">
        <v>6</v>
      </c>
      <c r="O107" t="s">
        <v>6</v>
      </c>
      <c r="P107" t="s">
        <v>329</v>
      </c>
      <c r="Q107" t="s">
        <v>330</v>
      </c>
      <c r="R107" t="s">
        <v>6</v>
      </c>
      <c r="S107" t="s">
        <v>41</v>
      </c>
      <c r="T107" t="s">
        <v>6</v>
      </c>
      <c r="U107" t="s">
        <v>6</v>
      </c>
      <c r="V107" t="s">
        <v>6</v>
      </c>
      <c r="W107" t="s">
        <v>6</v>
      </c>
      <c r="X107" s="8">
        <f>IF(ISNUMBER(MATCH(fields[argot_field],issuesfield[field],0)),COUNTIF(issuesfield[field],fields[argot_field]),0)</f>
        <v>0</v>
      </c>
      <c r="Y107">
        <f>IF(ISNUMBER(MATCH(fields[argot_field],mappings[field],0)),COUNTIF(mappings[field],fields[argot_field]),0)</f>
        <v>0</v>
      </c>
      <c r="Z107" t="s">
        <v>6</v>
      </c>
      <c r="AA107" t="s">
        <v>6</v>
      </c>
    </row>
    <row r="108" spans="1:27" x14ac:dyDescent="0.25">
      <c r="A108" t="s">
        <v>366</v>
      </c>
      <c r="B108" t="s">
        <v>6</v>
      </c>
      <c r="C108" t="s">
        <v>6</v>
      </c>
      <c r="D108" t="s">
        <v>6</v>
      </c>
      <c r="E108" t="s">
        <v>2</v>
      </c>
      <c r="F108" t="s">
        <v>2</v>
      </c>
      <c r="G108" t="s">
        <v>41</v>
      </c>
      <c r="H108" t="s">
        <v>364</v>
      </c>
      <c r="I108" t="s">
        <v>554</v>
      </c>
      <c r="J108" t="s">
        <v>41</v>
      </c>
      <c r="K108" t="s">
        <v>41</v>
      </c>
      <c r="L108" t="s">
        <v>673</v>
      </c>
      <c r="M108" t="s">
        <v>827</v>
      </c>
      <c r="N108" t="s">
        <v>6</v>
      </c>
      <c r="O108" t="s">
        <v>6</v>
      </c>
      <c r="P108" t="s">
        <v>828</v>
      </c>
      <c r="Q108" t="s">
        <v>6</v>
      </c>
      <c r="R108" t="s">
        <v>6</v>
      </c>
      <c r="S108" t="s">
        <v>379</v>
      </c>
      <c r="T108" t="s">
        <v>6</v>
      </c>
      <c r="U108" t="s">
        <v>6</v>
      </c>
      <c r="V108" t="s">
        <v>711</v>
      </c>
      <c r="W108" t="s">
        <v>6</v>
      </c>
      <c r="X108" s="8">
        <f>IF(ISNUMBER(MATCH(fields[argot_field],issuesfield[field],0)),COUNTIF(issuesfield[field],fields[argot_field]),0)</f>
        <v>0</v>
      </c>
      <c r="Y108">
        <f>IF(ISNUMBER(MATCH(fields[argot_field],mappings[field],0)),COUNTIF(mappings[field],fields[argot_field]),0)</f>
        <v>1</v>
      </c>
      <c r="Z108" t="s">
        <v>6</v>
      </c>
      <c r="AA108" t="s">
        <v>6</v>
      </c>
    </row>
    <row r="109" spans="1:27" x14ac:dyDescent="0.25">
      <c r="A109" t="s">
        <v>654</v>
      </c>
      <c r="B109" s="22" t="s">
        <v>830</v>
      </c>
      <c r="C109" s="22" t="s">
        <v>831</v>
      </c>
      <c r="D109" t="s">
        <v>212</v>
      </c>
      <c r="E109" t="s">
        <v>2</v>
      </c>
      <c r="F109" t="s">
        <v>2</v>
      </c>
      <c r="G109" t="s">
        <v>41</v>
      </c>
      <c r="H109" t="s">
        <v>363</v>
      </c>
      <c r="I109" t="s">
        <v>832</v>
      </c>
      <c r="J109" t="s">
        <v>41</v>
      </c>
      <c r="K109" t="s">
        <v>91</v>
      </c>
      <c r="L109" t="s">
        <v>41</v>
      </c>
      <c r="M109" t="s">
        <v>41</v>
      </c>
      <c r="N109" t="s">
        <v>6</v>
      </c>
      <c r="O109" t="s">
        <v>6</v>
      </c>
      <c r="P109" t="s">
        <v>92</v>
      </c>
      <c r="Q109" t="s">
        <v>93</v>
      </c>
      <c r="R109" t="s">
        <v>41</v>
      </c>
      <c r="S109" t="s">
        <v>94</v>
      </c>
      <c r="T109" t="s">
        <v>95</v>
      </c>
      <c r="U109" t="s">
        <v>167</v>
      </c>
      <c r="V109" t="s">
        <v>711</v>
      </c>
      <c r="W109" t="s">
        <v>6</v>
      </c>
      <c r="X109">
        <f>IF(ISNUMBER(MATCH(fields[argot_field],issuesfield[field],0)),COUNTIF(issuesfield[field],fields[argot_field]),0)</f>
        <v>1</v>
      </c>
      <c r="Y109">
        <f>IF(ISNUMBER(MATCH(fields[argot_field],mappings[field],0)),COUNTIF(mappings[field],fields[argot_field]),0)</f>
        <v>0</v>
      </c>
      <c r="Z109" t="s">
        <v>6</v>
      </c>
      <c r="AA109" t="s">
        <v>6</v>
      </c>
    </row>
    <row r="110" spans="1:27" x14ac:dyDescent="0.25">
      <c r="A110" t="s">
        <v>653</v>
      </c>
      <c r="B110" t="s">
        <v>6</v>
      </c>
      <c r="C110" t="s">
        <v>6</v>
      </c>
      <c r="D110" t="s">
        <v>212</v>
      </c>
      <c r="E110" t="s">
        <v>2</v>
      </c>
      <c r="F110" t="s">
        <v>2</v>
      </c>
      <c r="G110" t="s">
        <v>41</v>
      </c>
      <c r="H110" t="s">
        <v>363</v>
      </c>
      <c r="I110" t="s">
        <v>833</v>
      </c>
      <c r="J110" t="s">
        <v>41</v>
      </c>
      <c r="K110" t="s">
        <v>86</v>
      </c>
      <c r="L110" t="s">
        <v>41</v>
      </c>
      <c r="M110" t="s">
        <v>41</v>
      </c>
      <c r="N110" t="s">
        <v>6</v>
      </c>
      <c r="O110" t="s">
        <v>6</v>
      </c>
      <c r="P110" t="s">
        <v>87</v>
      </c>
      <c r="Q110" t="s">
        <v>88</v>
      </c>
      <c r="R110" t="s">
        <v>41</v>
      </c>
      <c r="S110" t="s">
        <v>89</v>
      </c>
      <c r="T110" t="s">
        <v>90</v>
      </c>
      <c r="U110" t="s">
        <v>167</v>
      </c>
      <c r="V110" t="s">
        <v>711</v>
      </c>
      <c r="W110" t="s">
        <v>6</v>
      </c>
      <c r="X110">
        <f>IF(ISNUMBER(MATCH(fields[argot_field],issuesfield[field],0)),COUNTIF(issuesfield[field],fields[argot_field]),0)</f>
        <v>3</v>
      </c>
      <c r="Y110">
        <f>IF(ISNUMBER(MATCH(fields[argot_field],mappings[field],0)),COUNTIF(mappings[field],fields[argot_field]),0)</f>
        <v>0</v>
      </c>
      <c r="Z110" t="s">
        <v>6</v>
      </c>
      <c r="AA110" t="s">
        <v>6</v>
      </c>
    </row>
    <row r="111" spans="1:27" x14ac:dyDescent="0.25">
      <c r="A111" t="s">
        <v>655</v>
      </c>
      <c r="B111" t="s">
        <v>6</v>
      </c>
      <c r="C111" t="s">
        <v>6</v>
      </c>
      <c r="D111" t="s">
        <v>212</v>
      </c>
      <c r="E111" t="s">
        <v>2</v>
      </c>
      <c r="F111" t="s">
        <v>2</v>
      </c>
      <c r="G111" t="s">
        <v>41</v>
      </c>
      <c r="H111" t="s">
        <v>363</v>
      </c>
      <c r="I111" t="s">
        <v>836</v>
      </c>
      <c r="J111" t="s">
        <v>41</v>
      </c>
      <c r="K111" t="s">
        <v>96</v>
      </c>
      <c r="L111" t="s">
        <v>41</v>
      </c>
      <c r="M111" t="s">
        <v>41</v>
      </c>
      <c r="N111" t="s">
        <v>6</v>
      </c>
      <c r="O111" t="s">
        <v>6</v>
      </c>
      <c r="P111" t="s">
        <v>97</v>
      </c>
      <c r="Q111" t="s">
        <v>98</v>
      </c>
      <c r="R111" t="s">
        <v>41</v>
      </c>
      <c r="S111" t="s">
        <v>99</v>
      </c>
      <c r="T111" t="s">
        <v>95</v>
      </c>
      <c r="U111" t="s">
        <v>167</v>
      </c>
      <c r="V111" t="s">
        <v>711</v>
      </c>
      <c r="W111" t="s">
        <v>6</v>
      </c>
      <c r="X111">
        <f>IF(ISNUMBER(MATCH(fields[argot_field],issuesfield[field],0)),COUNTIF(issuesfield[field],fields[argot_field]),0)</f>
        <v>1</v>
      </c>
      <c r="Y111">
        <f>IF(ISNUMBER(MATCH(fields[argot_field],mappings[field],0)),COUNTIF(mappings[field],fields[argot_field]),0)</f>
        <v>0</v>
      </c>
      <c r="Z111" t="s">
        <v>6</v>
      </c>
      <c r="AA111" t="s">
        <v>6</v>
      </c>
    </row>
    <row r="112" spans="1:27" x14ac:dyDescent="0.25">
      <c r="A112" s="22" t="s">
        <v>652</v>
      </c>
      <c r="B112" t="s">
        <v>6</v>
      </c>
      <c r="C112" t="s">
        <v>6</v>
      </c>
      <c r="D112" t="s">
        <v>212</v>
      </c>
      <c r="E112" t="s">
        <v>2</v>
      </c>
      <c r="F112" t="s">
        <v>2</v>
      </c>
      <c r="G112" t="s">
        <v>41</v>
      </c>
      <c r="H112" t="s">
        <v>363</v>
      </c>
      <c r="I112" t="s">
        <v>837</v>
      </c>
      <c r="J112" t="s">
        <v>41</v>
      </c>
      <c r="K112" t="s">
        <v>78</v>
      </c>
      <c r="L112" t="s">
        <v>41</v>
      </c>
      <c r="M112" t="s">
        <v>41</v>
      </c>
      <c r="N112" t="s">
        <v>6</v>
      </c>
      <c r="O112" t="s">
        <v>6</v>
      </c>
      <c r="P112" t="s">
        <v>80</v>
      </c>
      <c r="Q112" t="s">
        <v>81</v>
      </c>
      <c r="R112" t="s">
        <v>41</v>
      </c>
      <c r="S112" t="s">
        <v>83</v>
      </c>
      <c r="T112" t="s">
        <v>84</v>
      </c>
      <c r="U112" t="s">
        <v>167</v>
      </c>
      <c r="V112" t="s">
        <v>711</v>
      </c>
      <c r="W112" t="s">
        <v>6</v>
      </c>
      <c r="X112">
        <f>IF(ISNUMBER(MATCH(fields[argot_field],issuesfield[field],0)),COUNTIF(issuesfield[field],fields[argot_field]),0)</f>
        <v>2</v>
      </c>
      <c r="Y112">
        <f>IF(ISNUMBER(MATCH(fields[argot_field],mappings[field],0)),COUNTIF(mappings[field],fields[argot_field]),0)</f>
        <v>0</v>
      </c>
      <c r="Z112" t="s">
        <v>6</v>
      </c>
      <c r="AA112" t="s">
        <v>6</v>
      </c>
    </row>
    <row r="113" spans="1:27" x14ac:dyDescent="0.25">
      <c r="A113" t="s">
        <v>472</v>
      </c>
      <c r="B113" t="s">
        <v>6</v>
      </c>
      <c r="C113" t="s">
        <v>6</v>
      </c>
      <c r="D113" t="s">
        <v>212</v>
      </c>
      <c r="E113" t="s">
        <v>2</v>
      </c>
      <c r="F113" t="s">
        <v>2</v>
      </c>
      <c r="G113" t="s">
        <v>41</v>
      </c>
      <c r="H113" t="s">
        <v>363</v>
      </c>
      <c r="I113" t="s">
        <v>558</v>
      </c>
      <c r="J113" t="s">
        <v>3</v>
      </c>
      <c r="K113" t="s">
        <v>41</v>
      </c>
      <c r="L113" t="s">
        <v>41</v>
      </c>
      <c r="M113" t="s">
        <v>473</v>
      </c>
      <c r="N113" t="s">
        <v>6</v>
      </c>
      <c r="O113" t="s">
        <v>6</v>
      </c>
      <c r="P113" t="s">
        <v>109</v>
      </c>
      <c r="Q113" t="s">
        <v>159</v>
      </c>
      <c r="R113" t="s">
        <v>6</v>
      </c>
      <c r="S113" t="s">
        <v>158</v>
      </c>
      <c r="T113" t="s">
        <v>41</v>
      </c>
      <c r="U113" t="s">
        <v>41</v>
      </c>
      <c r="V113" t="s">
        <v>711</v>
      </c>
      <c r="W113" t="s">
        <v>6</v>
      </c>
      <c r="X113" s="8">
        <f>IF(ISNUMBER(MATCH(fields[argot_field],issuesfield[field],0)),COUNTIF(issuesfield[field],fields[argot_field]),0)</f>
        <v>0</v>
      </c>
      <c r="Y113">
        <f>IF(ISNUMBER(MATCH(fields[argot_field],mappings[field],0)),COUNTIF(mappings[field],fields[argot_field]),0)</f>
        <v>0</v>
      </c>
      <c r="Z113" t="s">
        <v>6</v>
      </c>
      <c r="AA113" t="s">
        <v>6</v>
      </c>
    </row>
    <row r="114" spans="1:27" x14ac:dyDescent="0.25">
      <c r="A114" t="s">
        <v>840</v>
      </c>
      <c r="B114" t="s">
        <v>6</v>
      </c>
      <c r="C114" t="s">
        <v>6</v>
      </c>
      <c r="D114" t="s">
        <v>219</v>
      </c>
      <c r="E114" t="s">
        <v>2</v>
      </c>
      <c r="F114" t="s">
        <v>2</v>
      </c>
      <c r="G114" t="s">
        <v>41</v>
      </c>
      <c r="H114" t="s">
        <v>363</v>
      </c>
      <c r="I114" t="s">
        <v>555</v>
      </c>
      <c r="J114" t="s">
        <v>41</v>
      </c>
      <c r="K114" t="s">
        <v>41</v>
      </c>
      <c r="L114" t="s">
        <v>41</v>
      </c>
      <c r="M114" t="s">
        <v>41</v>
      </c>
      <c r="N114" t="s">
        <v>6</v>
      </c>
      <c r="O114" t="s">
        <v>6</v>
      </c>
      <c r="P114" t="s">
        <v>841</v>
      </c>
      <c r="Q114" t="s">
        <v>842</v>
      </c>
      <c r="R114" t="s">
        <v>248</v>
      </c>
      <c r="S114" t="s">
        <v>848</v>
      </c>
      <c r="T114" t="s">
        <v>843</v>
      </c>
      <c r="U114" t="s">
        <v>41</v>
      </c>
      <c r="V114" t="s">
        <v>711</v>
      </c>
      <c r="W114" t="s">
        <v>6</v>
      </c>
      <c r="X114" s="8">
        <f>IF(ISNUMBER(MATCH(fields[argot_field],issuesfield[field],0)),COUNTIF(issuesfield[field],fields[argot_field]),0)</f>
        <v>0</v>
      </c>
      <c r="Y114">
        <f>IF(ISNUMBER(MATCH(fields[argot_field],mappings[field],0)),COUNTIF(mappings[field],fields[argot_field]),0)</f>
        <v>2</v>
      </c>
      <c r="Z114" t="s">
        <v>6</v>
      </c>
      <c r="AA114" t="s">
        <v>6</v>
      </c>
    </row>
    <row r="115" spans="1:27" x14ac:dyDescent="0.25">
      <c r="A115" t="s">
        <v>845</v>
      </c>
      <c r="B115" t="s">
        <v>6</v>
      </c>
      <c r="C115" t="s">
        <v>6</v>
      </c>
      <c r="D115" t="s">
        <v>219</v>
      </c>
      <c r="E115" t="s">
        <v>2</v>
      </c>
      <c r="F115" t="s">
        <v>2</v>
      </c>
      <c r="G115" t="s">
        <v>41</v>
      </c>
      <c r="H115" t="s">
        <v>363</v>
      </c>
      <c r="I115" t="s">
        <v>41</v>
      </c>
      <c r="J115" t="s">
        <v>3</v>
      </c>
      <c r="K115" t="s">
        <v>41</v>
      </c>
      <c r="L115" t="s">
        <v>41</v>
      </c>
      <c r="M115" t="s">
        <v>82</v>
      </c>
      <c r="N115" t="s">
        <v>6</v>
      </c>
      <c r="O115" t="s">
        <v>6</v>
      </c>
      <c r="P115" t="s">
        <v>846</v>
      </c>
      <c r="Q115" t="s">
        <v>847</v>
      </c>
      <c r="R115" t="s">
        <v>41</v>
      </c>
      <c r="S115" t="s">
        <v>848</v>
      </c>
      <c r="T115" t="s">
        <v>41</v>
      </c>
      <c r="U115" t="s">
        <v>41</v>
      </c>
      <c r="V115" t="s">
        <v>711</v>
      </c>
      <c r="W115" t="s">
        <v>6</v>
      </c>
      <c r="X115" s="8">
        <f>IF(ISNUMBER(MATCH(fields[argot_field],issuesfield[field],0)),COUNTIF(issuesfield[field],fields[argot_field]),0)</f>
        <v>0</v>
      </c>
      <c r="Y115">
        <f>IF(ISNUMBER(MATCH(fields[argot_field],mappings[field],0)),COUNTIF(mappings[field],fields[argot_field]),0)</f>
        <v>1</v>
      </c>
    </row>
    <row r="116" spans="1:27" x14ac:dyDescent="0.25">
      <c r="A116" t="s">
        <v>868</v>
      </c>
      <c r="D116" t="s">
        <v>870</v>
      </c>
      <c r="X116" s="8">
        <f>IF(ISNUMBER(MATCH(fields[argot_field],issuesfield[field],0)),COUNTIF(issuesfield[field],fields[argot_field]),0)</f>
        <v>0</v>
      </c>
      <c r="Y116">
        <f>IF(ISNUMBER(MATCH(fields[argot_field],mappings[field],0)),COUNTIF(mappings[field],fields[argot_field]),0)</f>
        <v>0</v>
      </c>
    </row>
    <row r="117" spans="1:27" x14ac:dyDescent="0.25">
      <c r="A117" t="s">
        <v>869</v>
      </c>
      <c r="D117" t="s">
        <v>870</v>
      </c>
      <c r="X117" s="8">
        <f>IF(ISNUMBER(MATCH(fields[argot_field],issuesfield[field],0)),COUNTIF(issuesfield[field],fields[argot_field]),0)</f>
        <v>0</v>
      </c>
      <c r="Y117">
        <f>IF(ISNUMBER(MATCH(fields[argot_field],mappings[field],0)),COUNTIF(mappings[field],fields[argot_field]),0)</f>
        <v>0</v>
      </c>
    </row>
    <row r="118" spans="1:27" x14ac:dyDescent="0.25">
      <c r="A118" t="s">
        <v>867</v>
      </c>
      <c r="B118" t="s">
        <v>6</v>
      </c>
      <c r="C118" t="s">
        <v>6</v>
      </c>
      <c r="D118" t="s">
        <v>870</v>
      </c>
      <c r="E118" t="s">
        <v>2</v>
      </c>
      <c r="F118" t="s">
        <v>2</v>
      </c>
      <c r="G118" t="s">
        <v>41</v>
      </c>
      <c r="H118" t="s">
        <v>363</v>
      </c>
      <c r="I118" t="s">
        <v>555</v>
      </c>
      <c r="J118" t="s">
        <v>3</v>
      </c>
      <c r="K118" t="s">
        <v>41</v>
      </c>
      <c r="L118" t="s">
        <v>41</v>
      </c>
      <c r="M118" t="s">
        <v>865</v>
      </c>
      <c r="N118" t="s">
        <v>866</v>
      </c>
      <c r="O118" t="s">
        <v>6</v>
      </c>
      <c r="P118" t="s">
        <v>852</v>
      </c>
      <c r="Q118" t="s">
        <v>6</v>
      </c>
      <c r="R118" t="s">
        <v>6</v>
      </c>
      <c r="S118" t="s">
        <v>522</v>
      </c>
      <c r="T118" t="s">
        <v>41</v>
      </c>
      <c r="U118" t="s">
        <v>6</v>
      </c>
      <c r="V118" t="s">
        <v>711</v>
      </c>
      <c r="W118" t="s">
        <v>6</v>
      </c>
      <c r="X118" s="8">
        <f>IF(ISNUMBER(MATCH(fields[argot_field],issuesfield[field],0)),COUNTIF(issuesfield[field],fields[argot_field]),0)</f>
        <v>0</v>
      </c>
      <c r="Y118">
        <f>IF(ISNUMBER(MATCH(fields[argot_field],mappings[field],0)),COUNTIF(mappings[field],fields[argot_field]),0)</f>
        <v>1</v>
      </c>
      <c r="Z118" t="s">
        <v>6</v>
      </c>
      <c r="AA118" t="s">
        <v>6</v>
      </c>
    </row>
    <row r="119" spans="1:27" x14ac:dyDescent="0.25">
      <c r="A119" t="s">
        <v>856</v>
      </c>
      <c r="B119" t="s">
        <v>6</v>
      </c>
      <c r="C119" t="s">
        <v>6</v>
      </c>
      <c r="D119" t="s">
        <v>219</v>
      </c>
      <c r="E119" t="s">
        <v>3</v>
      </c>
      <c r="F119" t="s">
        <v>2</v>
      </c>
      <c r="G119" t="s">
        <v>217</v>
      </c>
      <c r="H119" t="s">
        <v>365</v>
      </c>
      <c r="I119" t="s">
        <v>555</v>
      </c>
      <c r="J119" t="s">
        <v>41</v>
      </c>
      <c r="K119" t="s">
        <v>41</v>
      </c>
      <c r="L119" t="s">
        <v>673</v>
      </c>
      <c r="M119" t="s">
        <v>673</v>
      </c>
      <c r="N119" t="s">
        <v>6</v>
      </c>
      <c r="O119" t="s">
        <v>6</v>
      </c>
      <c r="P119" t="s">
        <v>858</v>
      </c>
      <c r="Q119" t="s">
        <v>6</v>
      </c>
      <c r="R119" t="s">
        <v>860</v>
      </c>
      <c r="S119" t="s">
        <v>225</v>
      </c>
      <c r="T119" t="s">
        <v>6</v>
      </c>
      <c r="U119" t="s">
        <v>6</v>
      </c>
      <c r="V119" t="s">
        <v>711</v>
      </c>
      <c r="W119" t="s">
        <v>6</v>
      </c>
      <c r="X119" s="8">
        <f>IF(ISNUMBER(MATCH(fields[argot_field],issuesfield[field],0)),COUNTIF(issuesfield[field],fields[argot_field]),0)</f>
        <v>0</v>
      </c>
      <c r="Y119">
        <f>IF(ISNUMBER(MATCH(fields[argot_field],mappings[field],0)),COUNTIF(mappings[field],fields[argot_field]),0)</f>
        <v>1</v>
      </c>
      <c r="Z119" t="s">
        <v>6</v>
      </c>
      <c r="AA119" t="s">
        <v>6</v>
      </c>
    </row>
    <row r="120" spans="1:27" x14ac:dyDescent="0.25">
      <c r="A120" t="s">
        <v>857</v>
      </c>
      <c r="B120" t="s">
        <v>6</v>
      </c>
      <c r="C120" t="s">
        <v>6</v>
      </c>
      <c r="D120" t="s">
        <v>219</v>
      </c>
      <c r="E120" t="s">
        <v>3</v>
      </c>
      <c r="F120" t="s">
        <v>2</v>
      </c>
      <c r="G120" t="s">
        <v>217</v>
      </c>
      <c r="H120" t="s">
        <v>364</v>
      </c>
      <c r="I120" t="s">
        <v>555</v>
      </c>
      <c r="J120" t="s">
        <v>41</v>
      </c>
      <c r="K120" t="s">
        <v>41</v>
      </c>
      <c r="L120" t="s">
        <v>41</v>
      </c>
      <c r="M120" t="s">
        <v>41</v>
      </c>
      <c r="P120" t="s">
        <v>859</v>
      </c>
      <c r="Q120" t="s">
        <v>6</v>
      </c>
      <c r="R120" t="s">
        <v>860</v>
      </c>
      <c r="S120" t="s">
        <v>861</v>
      </c>
      <c r="T120" t="s">
        <v>41</v>
      </c>
      <c r="U120" t="s">
        <v>6</v>
      </c>
      <c r="V120" t="s">
        <v>711</v>
      </c>
      <c r="X120" s="8">
        <f>IF(ISNUMBER(MATCH(fields[argot_field],issuesfield[field],0)),COUNTIF(issuesfield[field],fields[argot_field]),0)</f>
        <v>0</v>
      </c>
      <c r="Y120">
        <f>IF(ISNUMBER(MATCH(fields[argot_field],mappings[field],0)),COUNTIF(mappings[field],fields[argot_field]),0)</f>
        <v>1</v>
      </c>
    </row>
    <row r="121" spans="1:27" x14ac:dyDescent="0.25">
      <c r="A121" t="s">
        <v>226</v>
      </c>
      <c r="B121" t="s">
        <v>6</v>
      </c>
      <c r="C121" t="s">
        <v>6</v>
      </c>
      <c r="D121" t="s">
        <v>219</v>
      </c>
      <c r="E121" t="s">
        <v>2</v>
      </c>
      <c r="F121" t="s">
        <v>2</v>
      </c>
      <c r="G121" t="s">
        <v>41</v>
      </c>
      <c r="H121" t="s">
        <v>364</v>
      </c>
      <c r="I121" t="s">
        <v>555</v>
      </c>
      <c r="J121" t="s">
        <v>41</v>
      </c>
      <c r="K121" t="s">
        <v>41</v>
      </c>
      <c r="N121" t="s">
        <v>6</v>
      </c>
      <c r="O121" t="s">
        <v>6</v>
      </c>
      <c r="P121" t="s">
        <v>246</v>
      </c>
      <c r="Q121" t="s">
        <v>247</v>
      </c>
      <c r="R121" t="s">
        <v>248</v>
      </c>
      <c r="S121" t="s">
        <v>249</v>
      </c>
      <c r="T121" t="s">
        <v>250</v>
      </c>
      <c r="U121" t="s">
        <v>6</v>
      </c>
      <c r="V121" t="s">
        <v>6</v>
      </c>
      <c r="W121" t="s">
        <v>6</v>
      </c>
      <c r="X121" s="8">
        <f>IF(ISNUMBER(MATCH(fields[argot_field],issuesfield[field],0)),COUNTIF(issuesfield[field],fields[argot_field]),0)</f>
        <v>0</v>
      </c>
      <c r="Y121">
        <f>IF(ISNUMBER(MATCH(fields[argot_field],mappings[field],0)),COUNTIF(mappings[field],fields[argot_field]),0)</f>
        <v>3</v>
      </c>
      <c r="Z121" t="s">
        <v>6</v>
      </c>
      <c r="AA121" t="s">
        <v>6</v>
      </c>
    </row>
    <row r="122" spans="1:27" x14ac:dyDescent="0.25">
      <c r="A122" t="s">
        <v>333</v>
      </c>
      <c r="B122" t="s">
        <v>6</v>
      </c>
      <c r="C122" t="s">
        <v>6</v>
      </c>
      <c r="D122" t="s">
        <v>321</v>
      </c>
      <c r="E122" t="s">
        <v>2</v>
      </c>
      <c r="F122" t="s">
        <v>2</v>
      </c>
      <c r="G122" t="s">
        <v>41</v>
      </c>
      <c r="H122" t="s">
        <v>363</v>
      </c>
      <c r="I122" t="s">
        <v>556</v>
      </c>
      <c r="J122" t="s">
        <v>3</v>
      </c>
      <c r="K122" t="s">
        <v>41</v>
      </c>
      <c r="N122" t="s">
        <v>108</v>
      </c>
      <c r="O122" s="14" t="s">
        <v>341</v>
      </c>
      <c r="P122" t="s">
        <v>336</v>
      </c>
      <c r="Q122" t="s">
        <v>337</v>
      </c>
      <c r="R122" t="s">
        <v>41</v>
      </c>
      <c r="S122" t="s">
        <v>338</v>
      </c>
      <c r="T122" t="s">
        <v>6</v>
      </c>
      <c r="U122" t="s">
        <v>6</v>
      </c>
      <c r="V122" t="s">
        <v>6</v>
      </c>
      <c r="W122" t="s">
        <v>6</v>
      </c>
      <c r="X122" s="8">
        <f>IF(ISNUMBER(MATCH(fields[argot_field],issuesfield[field],0)),COUNTIF(issuesfield[field],fields[argot_field]),0)</f>
        <v>0</v>
      </c>
      <c r="Y122">
        <f>IF(ISNUMBER(MATCH(fields[argot_field],mappings[field],0)),COUNTIF(mappings[field],fields[argot_field]),0)</f>
        <v>0</v>
      </c>
      <c r="Z122" t="s">
        <v>6</v>
      </c>
      <c r="AA122" t="s">
        <v>6</v>
      </c>
    </row>
    <row r="123" spans="1:27" x14ac:dyDescent="0.25">
      <c r="A123" t="s">
        <v>339</v>
      </c>
      <c r="B123" t="s">
        <v>6</v>
      </c>
      <c r="C123" t="s">
        <v>6</v>
      </c>
      <c r="D123" t="s">
        <v>340</v>
      </c>
      <c r="E123" t="s">
        <v>2</v>
      </c>
      <c r="F123" t="s">
        <v>2</v>
      </c>
      <c r="G123" t="s">
        <v>41</v>
      </c>
      <c r="H123" t="s">
        <v>363</v>
      </c>
      <c r="I123" t="s">
        <v>41</v>
      </c>
      <c r="J123" t="s">
        <v>3</v>
      </c>
      <c r="K123" t="s">
        <v>41</v>
      </c>
      <c r="N123" t="s">
        <v>108</v>
      </c>
      <c r="O123" s="14" t="s">
        <v>341</v>
      </c>
      <c r="P123" t="s">
        <v>342</v>
      </c>
      <c r="Q123" t="s">
        <v>343</v>
      </c>
      <c r="R123" t="s">
        <v>41</v>
      </c>
      <c r="S123" t="s">
        <v>41</v>
      </c>
      <c r="T123" t="s">
        <v>41</v>
      </c>
      <c r="U123" t="s">
        <v>344</v>
      </c>
      <c r="V123" t="s">
        <v>6</v>
      </c>
      <c r="W123" t="s">
        <v>6</v>
      </c>
      <c r="X123" s="8">
        <f>IF(ISNUMBER(MATCH(fields[argot_field],issuesfield[field],0)),COUNTIF(issuesfield[field],fields[argot_field]),0)</f>
        <v>0</v>
      </c>
      <c r="Y123">
        <f>IF(ISNUMBER(MATCH(fields[argot_field],mappings[field],0)),COUNTIF(mappings[field],fields[argot_field]),0)</f>
        <v>0</v>
      </c>
      <c r="Z123" t="s">
        <v>6</v>
      </c>
      <c r="AA123" t="s">
        <v>6</v>
      </c>
    </row>
    <row r="124" spans="1:27" x14ac:dyDescent="0.25">
      <c r="A124" t="s">
        <v>396</v>
      </c>
      <c r="B124" t="s">
        <v>6</v>
      </c>
      <c r="C124" t="s">
        <v>6</v>
      </c>
      <c r="D124" t="s">
        <v>396</v>
      </c>
      <c r="E124" t="s">
        <v>2</v>
      </c>
      <c r="F124" t="s">
        <v>3</v>
      </c>
      <c r="G124" t="s">
        <v>41</v>
      </c>
      <c r="H124" t="s">
        <v>363</v>
      </c>
      <c r="I124" t="s">
        <v>41</v>
      </c>
      <c r="J124" t="s">
        <v>3</v>
      </c>
      <c r="K124" t="s">
        <v>41</v>
      </c>
      <c r="N124" t="s">
        <v>6</v>
      </c>
      <c r="O124" t="s">
        <v>6</v>
      </c>
      <c r="P124" t="s">
        <v>6</v>
      </c>
      <c r="Q124" t="s">
        <v>6</v>
      </c>
      <c r="R124" t="s">
        <v>41</v>
      </c>
      <c r="S124" t="s">
        <v>397</v>
      </c>
      <c r="T124" t="s">
        <v>41</v>
      </c>
      <c r="U124" t="s">
        <v>6</v>
      </c>
      <c r="V124" t="s">
        <v>6</v>
      </c>
      <c r="W124" t="s">
        <v>6</v>
      </c>
      <c r="X124" s="8">
        <f>IF(ISNUMBER(MATCH(fields[argot_field],issuesfield[field],0)),COUNTIF(issuesfield[field],fields[argot_field]),0)</f>
        <v>0</v>
      </c>
      <c r="Y124">
        <f>IF(ISNUMBER(MATCH(fields[argot_field],mappings[field],0)),COUNTIF(mappings[field],fields[argot_field]),0)</f>
        <v>0</v>
      </c>
      <c r="Z124" t="s">
        <v>6</v>
      </c>
      <c r="AA124" t="s">
        <v>6</v>
      </c>
    </row>
    <row r="125" spans="1:27" x14ac:dyDescent="0.25">
      <c r="A125" t="s">
        <v>395</v>
      </c>
      <c r="B125" t="s">
        <v>6</v>
      </c>
      <c r="C125" t="s">
        <v>6</v>
      </c>
      <c r="D125" t="s">
        <v>396</v>
      </c>
      <c r="E125" t="s">
        <v>3</v>
      </c>
      <c r="F125" t="s">
        <v>3</v>
      </c>
      <c r="G125" t="s">
        <v>396</v>
      </c>
      <c r="H125" t="s">
        <v>365</v>
      </c>
      <c r="I125" t="s">
        <v>41</v>
      </c>
      <c r="J125" t="s">
        <v>41</v>
      </c>
      <c r="K125" t="s">
        <v>41</v>
      </c>
      <c r="N125" t="s">
        <v>41</v>
      </c>
      <c r="O125" t="s">
        <v>41</v>
      </c>
      <c r="P125" t="s">
        <v>404</v>
      </c>
      <c r="Q125" t="s">
        <v>405</v>
      </c>
      <c r="R125" t="s">
        <v>41</v>
      </c>
      <c r="S125" t="s">
        <v>41</v>
      </c>
      <c r="T125" t="s">
        <v>41</v>
      </c>
      <c r="U125" t="s">
        <v>6</v>
      </c>
      <c r="V125" t="s">
        <v>6</v>
      </c>
      <c r="W125" t="s">
        <v>6</v>
      </c>
      <c r="X125" s="8">
        <f>IF(ISNUMBER(MATCH(fields[argot_field],issuesfield[field],0)),COUNTIF(issuesfield[field],fields[argot_field]),0)</f>
        <v>0</v>
      </c>
      <c r="Y125">
        <f>IF(ISNUMBER(MATCH(fields[argot_field],mappings[field],0)),COUNTIF(mappings[field],fields[argot_field]),0)</f>
        <v>0</v>
      </c>
      <c r="Z125" t="s">
        <v>6</v>
      </c>
      <c r="AA125" t="s">
        <v>6</v>
      </c>
    </row>
    <row r="126" spans="1:27" x14ac:dyDescent="0.25">
      <c r="A126" t="s">
        <v>393</v>
      </c>
      <c r="B126" t="s">
        <v>6</v>
      </c>
      <c r="C126" t="s">
        <v>6</v>
      </c>
      <c r="D126" t="s">
        <v>396</v>
      </c>
      <c r="E126" t="s">
        <v>2</v>
      </c>
      <c r="F126" t="s">
        <v>3</v>
      </c>
      <c r="G126" t="s">
        <v>396</v>
      </c>
      <c r="H126" t="s">
        <v>365</v>
      </c>
      <c r="I126" t="s">
        <v>41</v>
      </c>
      <c r="J126" t="s">
        <v>41</v>
      </c>
      <c r="K126" t="s">
        <v>41</v>
      </c>
      <c r="N126" t="s">
        <v>41</v>
      </c>
      <c r="O126" t="s">
        <v>41</v>
      </c>
      <c r="P126" t="s">
        <v>400</v>
      </c>
      <c r="Q126" t="s">
        <v>401</v>
      </c>
      <c r="R126" t="s">
        <v>41</v>
      </c>
      <c r="S126" t="s">
        <v>41</v>
      </c>
      <c r="T126" t="s">
        <v>41</v>
      </c>
      <c r="U126" t="s">
        <v>6</v>
      </c>
      <c r="V126" t="s">
        <v>6</v>
      </c>
      <c r="W126" t="s">
        <v>6</v>
      </c>
      <c r="X126" s="8">
        <f>IF(ISNUMBER(MATCH(fields[argot_field],issuesfield[field],0)),COUNTIF(issuesfield[field],fields[argot_field]),0)</f>
        <v>0</v>
      </c>
      <c r="Y126">
        <f>IF(ISNUMBER(MATCH(fields[argot_field],mappings[field],0)),COUNTIF(mappings[field],fields[argot_field]),0)</f>
        <v>0</v>
      </c>
      <c r="Z126" t="s">
        <v>6</v>
      </c>
      <c r="AA126" t="s">
        <v>6</v>
      </c>
    </row>
    <row r="127" spans="1:27" x14ac:dyDescent="0.25">
      <c r="A127" t="s">
        <v>392</v>
      </c>
      <c r="B127" t="s">
        <v>6</v>
      </c>
      <c r="C127" t="s">
        <v>6</v>
      </c>
      <c r="D127" t="s">
        <v>396</v>
      </c>
      <c r="E127" t="s">
        <v>2</v>
      </c>
      <c r="F127" t="s">
        <v>3</v>
      </c>
      <c r="G127" t="s">
        <v>396</v>
      </c>
      <c r="H127" t="s">
        <v>365</v>
      </c>
      <c r="I127" t="s">
        <v>41</v>
      </c>
      <c r="J127" t="s">
        <v>41</v>
      </c>
      <c r="K127" t="s">
        <v>41</v>
      </c>
      <c r="N127" t="s">
        <v>41</v>
      </c>
      <c r="O127" t="s">
        <v>41</v>
      </c>
      <c r="P127" t="s">
        <v>398</v>
      </c>
      <c r="Q127" t="s">
        <v>399</v>
      </c>
      <c r="R127" t="s">
        <v>41</v>
      </c>
      <c r="S127" t="s">
        <v>41</v>
      </c>
      <c r="T127" t="s">
        <v>41</v>
      </c>
      <c r="U127" t="s">
        <v>6</v>
      </c>
      <c r="V127" t="s">
        <v>6</v>
      </c>
      <c r="W127" t="s">
        <v>6</v>
      </c>
      <c r="X127" s="8">
        <f>IF(ISNUMBER(MATCH(fields[argot_field],issuesfield[field],0)),COUNTIF(issuesfield[field],fields[argot_field]),0)</f>
        <v>0</v>
      </c>
      <c r="Y127">
        <f>IF(ISNUMBER(MATCH(fields[argot_field],mappings[field],0)),COUNTIF(mappings[field],fields[argot_field]),0)</f>
        <v>0</v>
      </c>
      <c r="Z127" t="s">
        <v>6</v>
      </c>
      <c r="AA127" t="s">
        <v>6</v>
      </c>
    </row>
    <row r="128" spans="1:27" x14ac:dyDescent="0.25">
      <c r="A128" t="s">
        <v>394</v>
      </c>
      <c r="B128" t="s">
        <v>6</v>
      </c>
      <c r="C128" t="s">
        <v>6</v>
      </c>
      <c r="D128" t="s">
        <v>396</v>
      </c>
      <c r="E128" t="s">
        <v>2</v>
      </c>
      <c r="F128" t="s">
        <v>3</v>
      </c>
      <c r="G128" t="s">
        <v>396</v>
      </c>
      <c r="H128" t="s">
        <v>365</v>
      </c>
      <c r="I128" t="s">
        <v>41</v>
      </c>
      <c r="J128" t="s">
        <v>41</v>
      </c>
      <c r="K128" t="s">
        <v>41</v>
      </c>
      <c r="N128" t="s">
        <v>41</v>
      </c>
      <c r="O128" t="s">
        <v>41</v>
      </c>
      <c r="P128" t="s">
        <v>402</v>
      </c>
      <c r="Q128" t="s">
        <v>403</v>
      </c>
      <c r="R128" t="s">
        <v>41</v>
      </c>
      <c r="S128" t="s">
        <v>41</v>
      </c>
      <c r="T128" t="s">
        <v>41</v>
      </c>
      <c r="U128" t="s">
        <v>6</v>
      </c>
      <c r="V128" t="s">
        <v>6</v>
      </c>
      <c r="W128" t="s">
        <v>6</v>
      </c>
      <c r="X128" s="8">
        <f>IF(ISNUMBER(MATCH(fields[argot_field],issuesfield[field],0)),COUNTIF(issuesfield[field],fields[argot_field]),0)</f>
        <v>0</v>
      </c>
      <c r="Y128">
        <f>IF(ISNUMBER(MATCH(fields[argot_field],mappings[field],0)),COUNTIF(mappings[field],fields[argot_field]),0)</f>
        <v>0</v>
      </c>
      <c r="Z128" t="s">
        <v>6</v>
      </c>
      <c r="AA128" t="s">
        <v>6</v>
      </c>
    </row>
    <row r="129" spans="1:27" x14ac:dyDescent="0.25">
      <c r="A129" t="s">
        <v>368</v>
      </c>
      <c r="B129" t="s">
        <v>6</v>
      </c>
      <c r="C129" t="s">
        <v>6</v>
      </c>
      <c r="D129" t="s">
        <v>321</v>
      </c>
      <c r="E129" t="s">
        <v>2</v>
      </c>
      <c r="F129" t="s">
        <v>3</v>
      </c>
      <c r="G129" t="s">
        <v>41</v>
      </c>
      <c r="H129" t="s">
        <v>363</v>
      </c>
      <c r="I129" t="s">
        <v>556</v>
      </c>
      <c r="J129" t="s">
        <v>41</v>
      </c>
      <c r="K129" t="s">
        <v>41</v>
      </c>
      <c r="N129" t="s">
        <v>82</v>
      </c>
      <c r="O129" t="s">
        <v>6</v>
      </c>
      <c r="P129" t="s">
        <v>369</v>
      </c>
      <c r="Q129" t="s">
        <v>370</v>
      </c>
      <c r="R129" t="s">
        <v>41</v>
      </c>
      <c r="S129" t="s">
        <v>41</v>
      </c>
      <c r="T129" t="s">
        <v>41</v>
      </c>
      <c r="U129" t="s">
        <v>41</v>
      </c>
      <c r="V129" t="s">
        <v>41</v>
      </c>
      <c r="W129" t="s">
        <v>6</v>
      </c>
      <c r="X129" s="8">
        <f>IF(ISNUMBER(MATCH(fields[argot_field],issuesfield[field],0)),COUNTIF(issuesfield[field],fields[argot_field]),0)</f>
        <v>0</v>
      </c>
      <c r="Y129">
        <f>IF(ISNUMBER(MATCH(fields[argot_field],mappings[field],0)),COUNTIF(mappings[field],fields[argot_field]),0)</f>
        <v>0</v>
      </c>
      <c r="Z129" t="s">
        <v>6</v>
      </c>
      <c r="AA129" t="s">
        <v>6</v>
      </c>
    </row>
    <row r="130" spans="1:27" x14ac:dyDescent="0.25">
      <c r="A130" t="s">
        <v>352</v>
      </c>
      <c r="B130" t="s">
        <v>6</v>
      </c>
      <c r="C130" t="s">
        <v>6</v>
      </c>
      <c r="D130" t="s">
        <v>416</v>
      </c>
      <c r="E130" t="s">
        <v>2</v>
      </c>
      <c r="F130" t="s">
        <v>3</v>
      </c>
      <c r="G130" t="s">
        <v>41</v>
      </c>
      <c r="H130" t="s">
        <v>363</v>
      </c>
      <c r="I130" t="s">
        <v>417</v>
      </c>
      <c r="J130" t="s">
        <v>41</v>
      </c>
      <c r="K130" t="s">
        <v>6</v>
      </c>
      <c r="N130" t="s">
        <v>41</v>
      </c>
      <c r="O130" t="s">
        <v>41</v>
      </c>
      <c r="P130" t="s">
        <v>334</v>
      </c>
      <c r="Q130" t="s">
        <v>335</v>
      </c>
      <c r="R130" t="s">
        <v>41</v>
      </c>
      <c r="S130" t="s">
        <v>41</v>
      </c>
      <c r="T130" t="s">
        <v>41</v>
      </c>
      <c r="U130" t="s">
        <v>41</v>
      </c>
      <c r="V130" t="s">
        <v>41</v>
      </c>
      <c r="W130" t="s">
        <v>6</v>
      </c>
      <c r="X130" s="8">
        <f>IF(ISNUMBER(MATCH(fields[argot_field],issuesfield[field],0)),COUNTIF(issuesfield[field],fields[argot_field]),0)</f>
        <v>0</v>
      </c>
      <c r="Y130">
        <f>IF(ISNUMBER(MATCH(fields[argot_field],mappings[field],0)),COUNTIF(mappings[field],fields[argot_field]),0)</f>
        <v>1</v>
      </c>
      <c r="Z130" t="s">
        <v>6</v>
      </c>
      <c r="AA130" t="s">
        <v>6</v>
      </c>
    </row>
  </sheetData>
  <hyperlinks>
    <hyperlink ref="W89"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
    </sheetView>
  </sheetViews>
  <sheetFormatPr defaultRowHeight="15" x14ac:dyDescent="0.25"/>
  <cols>
    <col min="1" max="1" width="24.5703125" bestFit="1" customWidth="1"/>
    <col min="2" max="2" width="127.85546875" customWidth="1"/>
  </cols>
  <sheetData>
    <row r="1" spans="1:4" x14ac:dyDescent="0.25">
      <c r="A1" s="2" t="s">
        <v>67</v>
      </c>
      <c r="B1" s="2" t="s">
        <v>123</v>
      </c>
      <c r="C1" s="2" t="s">
        <v>122</v>
      </c>
      <c r="D1" s="2" t="s">
        <v>209</v>
      </c>
    </row>
    <row r="2" spans="1:4" x14ac:dyDescent="0.25">
      <c r="A2" s="15" t="s">
        <v>653</v>
      </c>
      <c r="B2" t="s">
        <v>115</v>
      </c>
      <c r="C2" s="6" t="s">
        <v>6</v>
      </c>
      <c r="D2" s="6" t="s">
        <v>6</v>
      </c>
    </row>
    <row r="3" spans="1:4" x14ac:dyDescent="0.25">
      <c r="A3" t="s">
        <v>107</v>
      </c>
      <c r="B3" t="s">
        <v>116</v>
      </c>
      <c r="C3" s="6" t="s">
        <v>6</v>
      </c>
      <c r="D3" s="6" t="s">
        <v>6</v>
      </c>
    </row>
    <row r="4" spans="1:4" x14ac:dyDescent="0.25">
      <c r="A4" s="15" t="s">
        <v>652</v>
      </c>
      <c r="B4" t="s">
        <v>85</v>
      </c>
      <c r="C4" s="6" t="s">
        <v>6</v>
      </c>
      <c r="D4" s="6" t="s">
        <v>6</v>
      </c>
    </row>
    <row r="5" spans="1:4" x14ac:dyDescent="0.25">
      <c r="A5" s="15" t="s">
        <v>653</v>
      </c>
      <c r="B5" t="s">
        <v>85</v>
      </c>
      <c r="C5" s="6" t="s">
        <v>6</v>
      </c>
      <c r="D5" s="6" t="s">
        <v>6</v>
      </c>
    </row>
    <row r="6" spans="1:4" x14ac:dyDescent="0.25">
      <c r="A6" t="s">
        <v>654</v>
      </c>
      <c r="B6" t="s">
        <v>85</v>
      </c>
      <c r="C6" s="6" t="s">
        <v>6</v>
      </c>
      <c r="D6" s="6" t="s">
        <v>6</v>
      </c>
    </row>
    <row r="7" spans="1:4" x14ac:dyDescent="0.25">
      <c r="A7" t="s">
        <v>655</v>
      </c>
      <c r="B7" s="7" t="s">
        <v>85</v>
      </c>
      <c r="C7" s="6" t="s">
        <v>6</v>
      </c>
      <c r="D7" s="6" t="s">
        <v>6</v>
      </c>
    </row>
    <row r="8" spans="1:4" x14ac:dyDescent="0.25">
      <c r="A8" s="5" t="s">
        <v>177</v>
      </c>
      <c r="B8" s="7" t="s">
        <v>178</v>
      </c>
      <c r="C8" s="6" t="s">
        <v>6</v>
      </c>
      <c r="D8" s="6" t="s">
        <v>6</v>
      </c>
    </row>
    <row r="9" spans="1:4" x14ac:dyDescent="0.25">
      <c r="A9" s="12" t="s">
        <v>284</v>
      </c>
      <c r="B9" s="13" t="s">
        <v>286</v>
      </c>
      <c r="C9" s="6" t="s">
        <v>6</v>
      </c>
      <c r="D9" s="6" t="s">
        <v>6</v>
      </c>
    </row>
    <row r="10" spans="1:4" x14ac:dyDescent="0.25">
      <c r="A10" s="15" t="s">
        <v>375</v>
      </c>
      <c r="B10" s="16" t="s">
        <v>286</v>
      </c>
      <c r="C10" s="6" t="s">
        <v>6</v>
      </c>
      <c r="D10" s="6" t="s">
        <v>6</v>
      </c>
    </row>
    <row r="11" spans="1:4" x14ac:dyDescent="0.25">
      <c r="A11" s="3" t="s">
        <v>375</v>
      </c>
      <c r="B11" s="4" t="s">
        <v>380</v>
      </c>
      <c r="C11" s="2" t="s">
        <v>6</v>
      </c>
      <c r="D11" s="2" t="s">
        <v>6</v>
      </c>
    </row>
    <row r="12" spans="1:4" x14ac:dyDescent="0.25">
      <c r="A12" s="15" t="s">
        <v>657</v>
      </c>
      <c r="B12" s="16" t="s">
        <v>662</v>
      </c>
      <c r="C12" s="6" t="s">
        <v>6</v>
      </c>
      <c r="D12" s="6" t="s">
        <v>661</v>
      </c>
    </row>
    <row r="13" spans="1:4" x14ac:dyDescent="0.25">
      <c r="A13" s="15" t="s">
        <v>657</v>
      </c>
      <c r="B13" s="16" t="s">
        <v>666</v>
      </c>
      <c r="C13" s="6" t="s">
        <v>6</v>
      </c>
      <c r="D13" s="6" t="s">
        <v>6</v>
      </c>
    </row>
    <row r="14" spans="1:4" x14ac:dyDescent="0.25">
      <c r="A14" s="15" t="s">
        <v>52</v>
      </c>
      <c r="B14" s="16" t="s">
        <v>709</v>
      </c>
      <c r="C14" s="6" t="s">
        <v>6</v>
      </c>
      <c r="D14" s="6" t="s">
        <v>710</v>
      </c>
    </row>
    <row r="15" spans="1:4" x14ac:dyDescent="0.25">
      <c r="A15" s="15" t="s">
        <v>210</v>
      </c>
      <c r="B15" s="16" t="s">
        <v>714</v>
      </c>
      <c r="C15" s="6" t="s">
        <v>6</v>
      </c>
      <c r="D15" s="23" t="s">
        <v>715</v>
      </c>
    </row>
    <row r="16" spans="1:4" x14ac:dyDescent="0.25">
      <c r="A16" s="3" t="s">
        <v>210</v>
      </c>
      <c r="B16" s="4" t="s">
        <v>716</v>
      </c>
      <c r="C16" s="2" t="s">
        <v>6</v>
      </c>
      <c r="D16" s="23" t="s">
        <v>717</v>
      </c>
    </row>
    <row r="17" spans="1:4" x14ac:dyDescent="0.25">
      <c r="A17" s="3" t="s">
        <v>210</v>
      </c>
      <c r="B17" s="4" t="s">
        <v>721</v>
      </c>
      <c r="C17" s="2" t="s">
        <v>6</v>
      </c>
      <c r="D17" s="2" t="s">
        <v>6</v>
      </c>
    </row>
    <row r="18" spans="1:4" x14ac:dyDescent="0.25">
      <c r="A18" s="15" t="s">
        <v>211</v>
      </c>
      <c r="B18" s="16" t="s">
        <v>726</v>
      </c>
      <c r="C18" s="6" t="s">
        <v>6</v>
      </c>
      <c r="D18" s="6" t="s">
        <v>6</v>
      </c>
    </row>
    <row r="19" spans="1:4" x14ac:dyDescent="0.25">
      <c r="A19" s="3" t="s">
        <v>211</v>
      </c>
      <c r="B19" s="4" t="s">
        <v>727</v>
      </c>
      <c r="C19" s="6" t="s">
        <v>6</v>
      </c>
      <c r="D19" s="6" t="s">
        <v>6</v>
      </c>
    </row>
    <row r="20" spans="1:4" x14ac:dyDescent="0.25">
      <c r="A20" t="s">
        <v>410</v>
      </c>
      <c r="B20" s="16" t="s">
        <v>737</v>
      </c>
      <c r="C20" s="6" t="s">
        <v>6</v>
      </c>
      <c r="D20" s="6" t="s">
        <v>738</v>
      </c>
    </row>
    <row r="21" spans="1:4" x14ac:dyDescent="0.25">
      <c r="A21" s="15" t="s">
        <v>411</v>
      </c>
      <c r="B21" s="16" t="s">
        <v>737</v>
      </c>
      <c r="C21" s="6" t="s">
        <v>6</v>
      </c>
      <c r="D21" s="6" t="s">
        <v>738</v>
      </c>
    </row>
    <row r="22" spans="1:4" x14ac:dyDescent="0.25">
      <c r="A22" s="15" t="s">
        <v>499</v>
      </c>
      <c r="B22" s="16" t="s">
        <v>755</v>
      </c>
      <c r="C22" s="6" t="s">
        <v>6</v>
      </c>
      <c r="D22" s="23" t="s">
        <v>756</v>
      </c>
    </row>
    <row r="23" spans="1:4" x14ac:dyDescent="0.25">
      <c r="A23" s="15" t="s">
        <v>635</v>
      </c>
      <c r="B23" s="16" t="s">
        <v>761</v>
      </c>
      <c r="C23" s="6"/>
      <c r="D23" s="6"/>
    </row>
    <row r="24" spans="1:4" x14ac:dyDescent="0.25">
      <c r="A24" t="s">
        <v>636</v>
      </c>
      <c r="B24" s="16" t="s">
        <v>762</v>
      </c>
      <c r="C24" s="6"/>
      <c r="D24" s="6"/>
    </row>
    <row r="25" spans="1:4" x14ac:dyDescent="0.25">
      <c r="A25" t="s">
        <v>639</v>
      </c>
      <c r="B25" s="16" t="s">
        <v>766</v>
      </c>
      <c r="C25" s="6"/>
      <c r="D25" s="6"/>
    </row>
    <row r="26" spans="1:4" x14ac:dyDescent="0.25">
      <c r="A26" s="15" t="s">
        <v>642</v>
      </c>
      <c r="B26" s="16" t="s">
        <v>769</v>
      </c>
      <c r="C26" s="6"/>
      <c r="D26" s="6"/>
    </row>
    <row r="27" spans="1:4" x14ac:dyDescent="0.25">
      <c r="A27" s="15" t="s">
        <v>408</v>
      </c>
      <c r="B27" s="16" t="s">
        <v>798</v>
      </c>
      <c r="C27" s="6"/>
      <c r="D27" s="6"/>
    </row>
    <row r="28" spans="1:4" x14ac:dyDescent="0.25">
      <c r="A28" s="15" t="s">
        <v>653</v>
      </c>
      <c r="B28" s="16" t="s">
        <v>834</v>
      </c>
      <c r="C28" s="6" t="s">
        <v>6</v>
      </c>
      <c r="D28" s="6" t="s">
        <v>835</v>
      </c>
    </row>
    <row r="29" spans="1:4" x14ac:dyDescent="0.25">
      <c r="A29" s="22" t="s">
        <v>652</v>
      </c>
      <c r="B29" s="16" t="s">
        <v>838</v>
      </c>
      <c r="C29" s="6" t="s">
        <v>6</v>
      </c>
      <c r="D29" s="6" t="s">
        <v>839</v>
      </c>
    </row>
    <row r="30" spans="1:4" x14ac:dyDescent="0.25">
      <c r="A30" t="s">
        <v>853</v>
      </c>
      <c r="B30" s="6" t="s">
        <v>854</v>
      </c>
      <c r="C30" s="6" t="s">
        <v>6</v>
      </c>
      <c r="D30" s="6" t="s">
        <v>855</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6"/>
  <sheetViews>
    <sheetView topLeftCell="A187" workbookViewId="0">
      <selection activeCell="A198" sqref="A198"/>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127</v>
      </c>
      <c r="M1" t="s">
        <v>126</v>
      </c>
      <c r="N1" t="s">
        <v>195</v>
      </c>
      <c r="O1" t="s">
        <v>311</v>
      </c>
      <c r="P1" t="s">
        <v>419</v>
      </c>
    </row>
    <row r="2" spans="1:16" x14ac:dyDescent="0.25">
      <c r="A2" t="s">
        <v>516</v>
      </c>
      <c r="B2" t="s">
        <v>1</v>
      </c>
      <c r="C2" t="s">
        <v>2</v>
      </c>
      <c r="D2" t="s">
        <v>121</v>
      </c>
      <c r="E2" s="1">
        <v>556</v>
      </c>
      <c r="F2" t="s">
        <v>507</v>
      </c>
      <c r="G2" t="s">
        <v>82</v>
      </c>
      <c r="H2" t="s">
        <v>82</v>
      </c>
      <c r="I2" t="s">
        <v>82</v>
      </c>
      <c r="J2" t="s">
        <v>82</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216</v>
      </c>
      <c r="B3" t="s">
        <v>1</v>
      </c>
      <c r="C3" t="s">
        <v>2</v>
      </c>
      <c r="D3" t="s">
        <v>121</v>
      </c>
      <c r="E3" s="1">
        <v>100</v>
      </c>
      <c r="F3" t="s">
        <v>231</v>
      </c>
      <c r="G3" t="s">
        <v>6</v>
      </c>
      <c r="H3" t="s">
        <v>20</v>
      </c>
      <c r="I3" t="s">
        <v>268</v>
      </c>
      <c r="J3" t="s">
        <v>41</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216</v>
      </c>
      <c r="B4" t="s">
        <v>1</v>
      </c>
      <c r="C4" t="s">
        <v>2</v>
      </c>
      <c r="D4" t="s">
        <v>121</v>
      </c>
      <c r="E4" s="1">
        <v>110</v>
      </c>
      <c r="F4" s="11" t="s">
        <v>233</v>
      </c>
      <c r="G4" t="s">
        <v>6</v>
      </c>
      <c r="H4" t="s">
        <v>20</v>
      </c>
      <c r="I4" t="s">
        <v>269</v>
      </c>
      <c r="J4" t="s">
        <v>41</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216</v>
      </c>
      <c r="B5" t="s">
        <v>1</v>
      </c>
      <c r="C5" t="s">
        <v>2</v>
      </c>
      <c r="D5" t="s">
        <v>121</v>
      </c>
      <c r="E5" s="1">
        <v>111</v>
      </c>
      <c r="F5" t="s">
        <v>235</v>
      </c>
      <c r="G5" t="s">
        <v>6</v>
      </c>
      <c r="H5" t="s">
        <v>20</v>
      </c>
      <c r="I5" t="s">
        <v>269</v>
      </c>
      <c r="J5" t="s">
        <v>41</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216</v>
      </c>
      <c r="B6" t="s">
        <v>1</v>
      </c>
      <c r="C6" t="s">
        <v>2</v>
      </c>
      <c r="D6" t="s">
        <v>121</v>
      </c>
      <c r="E6" s="1">
        <v>700</v>
      </c>
      <c r="F6" t="s">
        <v>231</v>
      </c>
      <c r="G6" t="s">
        <v>260</v>
      </c>
      <c r="H6" t="s">
        <v>20</v>
      </c>
      <c r="I6" t="s">
        <v>268</v>
      </c>
      <c r="J6" t="s">
        <v>262</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216</v>
      </c>
      <c r="B7" t="s">
        <v>1</v>
      </c>
      <c r="C7" t="s">
        <v>2</v>
      </c>
      <c r="D7" t="s">
        <v>121</v>
      </c>
      <c r="E7" s="1">
        <v>700</v>
      </c>
      <c r="F7" t="s">
        <v>231</v>
      </c>
      <c r="G7" t="s">
        <v>261</v>
      </c>
      <c r="H7" t="s">
        <v>20</v>
      </c>
      <c r="I7" t="s">
        <v>268</v>
      </c>
      <c r="J7" t="s">
        <v>263</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216</v>
      </c>
      <c r="B8" t="s">
        <v>1</v>
      </c>
      <c r="C8" t="s">
        <v>2</v>
      </c>
      <c r="D8" t="s">
        <v>121</v>
      </c>
      <c r="E8" s="1">
        <v>700</v>
      </c>
      <c r="F8" t="s">
        <v>231</v>
      </c>
      <c r="G8" t="s">
        <v>264</v>
      </c>
      <c r="H8" t="s">
        <v>20</v>
      </c>
      <c r="I8" t="s">
        <v>270</v>
      </c>
      <c r="J8" t="s">
        <v>265</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216</v>
      </c>
      <c r="B9" t="s">
        <v>1</v>
      </c>
      <c r="C9" t="s">
        <v>2</v>
      </c>
      <c r="D9" t="s">
        <v>121</v>
      </c>
      <c r="E9" s="1">
        <v>700</v>
      </c>
      <c r="F9" t="s">
        <v>231</v>
      </c>
      <c r="G9" t="s">
        <v>267</v>
      </c>
      <c r="H9" t="s">
        <v>20</v>
      </c>
      <c r="I9" t="s">
        <v>268</v>
      </c>
      <c r="J9" t="s">
        <v>266</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479</v>
      </c>
      <c r="B10" t="s">
        <v>1</v>
      </c>
      <c r="C10" t="s">
        <v>2</v>
      </c>
      <c r="D10" t="s">
        <v>121</v>
      </c>
      <c r="E10" s="1">
        <v>100</v>
      </c>
      <c r="F10" t="s">
        <v>231</v>
      </c>
      <c r="G10" t="s">
        <v>6</v>
      </c>
      <c r="H10" t="s">
        <v>20</v>
      </c>
      <c r="I10" t="s">
        <v>271</v>
      </c>
      <c r="J10" t="s">
        <v>41</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479</v>
      </c>
      <c r="B11" t="s">
        <v>1</v>
      </c>
      <c r="C11" t="s">
        <v>2</v>
      </c>
      <c r="D11" t="s">
        <v>121</v>
      </c>
      <c r="E11" s="1">
        <v>110</v>
      </c>
      <c r="F11" s="11" t="s">
        <v>233</v>
      </c>
      <c r="G11" t="s">
        <v>6</v>
      </c>
      <c r="H11" t="s">
        <v>20</v>
      </c>
      <c r="I11" t="s">
        <v>272</v>
      </c>
      <c r="J11" t="s">
        <v>41</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479</v>
      </c>
      <c r="B12" t="s">
        <v>1</v>
      </c>
      <c r="C12" t="s">
        <v>2</v>
      </c>
      <c r="D12" t="s">
        <v>121</v>
      </c>
      <c r="E12" s="1">
        <v>111</v>
      </c>
      <c r="F12" t="s">
        <v>235</v>
      </c>
      <c r="G12" t="s">
        <v>6</v>
      </c>
      <c r="H12" t="s">
        <v>20</v>
      </c>
      <c r="I12" t="s">
        <v>273</v>
      </c>
      <c r="J12" t="s">
        <v>41</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480</v>
      </c>
      <c r="B13" t="s">
        <v>1</v>
      </c>
      <c r="C13" t="s">
        <v>2</v>
      </c>
      <c r="D13" t="s">
        <v>121</v>
      </c>
      <c r="E13" s="1">
        <v>100</v>
      </c>
      <c r="F13" t="s">
        <v>236</v>
      </c>
      <c r="G13" t="s">
        <v>6</v>
      </c>
      <c r="H13" t="s">
        <v>5</v>
      </c>
      <c r="I13" t="s">
        <v>237</v>
      </c>
      <c r="J13" t="s">
        <v>41</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480</v>
      </c>
      <c r="B14" t="s">
        <v>1</v>
      </c>
      <c r="C14" t="s">
        <v>2</v>
      </c>
      <c r="D14" t="s">
        <v>121</v>
      </c>
      <c r="E14" s="1">
        <v>110</v>
      </c>
      <c r="F14" t="s">
        <v>236</v>
      </c>
      <c r="G14" t="s">
        <v>6</v>
      </c>
      <c r="H14" t="s">
        <v>5</v>
      </c>
      <c r="I14" t="s">
        <v>237</v>
      </c>
      <c r="J14" t="s">
        <v>41</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480</v>
      </c>
      <c r="B15" t="s">
        <v>1</v>
      </c>
      <c r="C15" t="s">
        <v>2</v>
      </c>
      <c r="D15" t="s">
        <v>121</v>
      </c>
      <c r="E15" s="1">
        <v>111</v>
      </c>
      <c r="F15" t="s">
        <v>238</v>
      </c>
      <c r="G15" t="s">
        <v>6</v>
      </c>
      <c r="H15" t="s">
        <v>5</v>
      </c>
      <c r="I15" t="s">
        <v>237</v>
      </c>
      <c r="J15" t="s">
        <v>41</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509</v>
      </c>
      <c r="B16" t="s">
        <v>53</v>
      </c>
      <c r="C16" t="s">
        <v>2</v>
      </c>
      <c r="D16" t="s">
        <v>54</v>
      </c>
      <c r="E16" s="1">
        <v>999</v>
      </c>
      <c r="F16" t="s">
        <v>146</v>
      </c>
      <c r="G16" t="s">
        <v>133</v>
      </c>
      <c r="H16" t="s">
        <v>5</v>
      </c>
      <c r="I16" t="s">
        <v>41</v>
      </c>
      <c r="J16" t="s">
        <v>41</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x14ac:dyDescent="0.25">
      <c r="A17" t="s">
        <v>518</v>
      </c>
      <c r="B17" t="s">
        <v>1</v>
      </c>
      <c r="C17" t="s">
        <v>2</v>
      </c>
      <c r="D17" t="s">
        <v>121</v>
      </c>
      <c r="E17" s="1">
        <v>562</v>
      </c>
      <c r="F17" t="s">
        <v>705</v>
      </c>
      <c r="G17" t="s">
        <v>82</v>
      </c>
      <c r="H17" t="s">
        <v>82</v>
      </c>
      <c r="I17" t="s">
        <v>82</v>
      </c>
      <c r="J17" t="s">
        <v>82</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52</v>
      </c>
      <c r="B18" t="s">
        <v>53</v>
      </c>
      <c r="C18" t="s">
        <v>2</v>
      </c>
      <c r="D18" t="s">
        <v>145</v>
      </c>
      <c r="E18" s="1">
        <v>946</v>
      </c>
      <c r="F18" t="s">
        <v>146</v>
      </c>
      <c r="G18" t="s">
        <v>6</v>
      </c>
      <c r="H18" t="s">
        <v>5</v>
      </c>
      <c r="I18" t="s">
        <v>296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52</v>
      </c>
      <c r="B19" t="s">
        <v>53</v>
      </c>
      <c r="C19" t="s">
        <v>3</v>
      </c>
      <c r="D19" t="s">
        <v>148</v>
      </c>
      <c r="E19" s="1" t="s">
        <v>6</v>
      </c>
      <c r="F19" t="s">
        <v>6</v>
      </c>
      <c r="G19" t="s">
        <v>6</v>
      </c>
      <c r="H19" t="s">
        <v>5</v>
      </c>
      <c r="I19" t="s">
        <v>296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52</v>
      </c>
      <c r="B20" t="s">
        <v>53</v>
      </c>
      <c r="C20" t="s">
        <v>2</v>
      </c>
      <c r="D20" t="s">
        <v>147</v>
      </c>
      <c r="E20" s="1">
        <v>909</v>
      </c>
      <c r="F20" t="s">
        <v>7</v>
      </c>
      <c r="G20" t="s">
        <v>6</v>
      </c>
      <c r="H20" t="s">
        <v>5</v>
      </c>
      <c r="I20" t="s">
        <v>296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52</v>
      </c>
      <c r="B21" t="s">
        <v>53</v>
      </c>
      <c r="C21" t="s">
        <v>2</v>
      </c>
      <c r="D21" t="s">
        <v>54</v>
      </c>
      <c r="E21" s="1">
        <v>999</v>
      </c>
      <c r="F21" t="s">
        <v>7</v>
      </c>
      <c r="G21" t="s">
        <v>55</v>
      </c>
      <c r="H21" t="s">
        <v>5</v>
      </c>
      <c r="I21" t="s">
        <v>296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524</v>
      </c>
      <c r="B22" t="s">
        <v>1</v>
      </c>
      <c r="C22" t="s">
        <v>2</v>
      </c>
      <c r="D22" t="s">
        <v>121</v>
      </c>
      <c r="E22" s="1">
        <v>581</v>
      </c>
      <c r="F22" t="s">
        <v>523</v>
      </c>
      <c r="G22" t="s">
        <v>6</v>
      </c>
      <c r="H22" t="s">
        <v>331</v>
      </c>
      <c r="I22" t="s">
        <v>527</v>
      </c>
      <c r="J22" t="s">
        <v>41</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210</v>
      </c>
      <c r="B23" t="s">
        <v>1</v>
      </c>
      <c r="C23" t="s">
        <v>2</v>
      </c>
      <c r="D23" t="s">
        <v>121</v>
      </c>
      <c r="E23" s="1">
        <v>100</v>
      </c>
      <c r="F23" t="s">
        <v>231</v>
      </c>
      <c r="G23" t="s">
        <v>276</v>
      </c>
      <c r="H23" t="s">
        <v>20</v>
      </c>
      <c r="I23" t="s">
        <v>271</v>
      </c>
      <c r="J23" t="s">
        <v>239</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x14ac:dyDescent="0.25">
      <c r="A24" t="s">
        <v>210</v>
      </c>
      <c r="B24" t="s">
        <v>1</v>
      </c>
      <c r="C24" t="s">
        <v>2</v>
      </c>
      <c r="D24" t="s">
        <v>121</v>
      </c>
      <c r="E24" s="1">
        <v>700</v>
      </c>
      <c r="F24" t="s">
        <v>231</v>
      </c>
      <c r="G24" t="s">
        <v>276</v>
      </c>
      <c r="H24" t="s">
        <v>20</v>
      </c>
      <c r="I24" t="s">
        <v>271</v>
      </c>
      <c r="J24" t="s">
        <v>41</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x14ac:dyDescent="0.25">
      <c r="A25" t="s">
        <v>210</v>
      </c>
      <c r="B25" t="s">
        <v>1</v>
      </c>
      <c r="C25" t="s">
        <v>2</v>
      </c>
      <c r="D25" t="s">
        <v>121</v>
      </c>
      <c r="E25" s="1">
        <v>710</v>
      </c>
      <c r="F25" s="11" t="s">
        <v>233</v>
      </c>
      <c r="G25" t="s">
        <v>276</v>
      </c>
      <c r="H25" t="s">
        <v>20</v>
      </c>
      <c r="I25" t="s">
        <v>272</v>
      </c>
      <c r="J25" t="s">
        <v>41</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211</v>
      </c>
      <c r="B26" t="s">
        <v>1</v>
      </c>
      <c r="C26" t="s">
        <v>2</v>
      </c>
      <c r="D26" t="s">
        <v>121</v>
      </c>
      <c r="E26" s="1">
        <v>100</v>
      </c>
      <c r="F26" t="s">
        <v>231</v>
      </c>
      <c r="G26" t="s">
        <v>277</v>
      </c>
      <c r="H26" t="s">
        <v>20</v>
      </c>
      <c r="I26" t="s">
        <v>272</v>
      </c>
      <c r="J26" t="s">
        <v>240</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2</v>
      </c>
      <c r="N26" s="8" t="str">
        <f>IF(ISNUMBER(MATCH(mappings[field],fields[argot_field],0)),"y","n")</f>
        <v>y</v>
      </c>
      <c r="O26" s="8" t="s">
        <v>6</v>
      </c>
      <c r="P26" s="8" t="s">
        <v>6</v>
      </c>
    </row>
    <row r="27" spans="1:16" x14ac:dyDescent="0.25">
      <c r="A27" t="s">
        <v>211</v>
      </c>
      <c r="B27" t="s">
        <v>1</v>
      </c>
      <c r="C27" t="s">
        <v>2</v>
      </c>
      <c r="D27" t="s">
        <v>121</v>
      </c>
      <c r="E27" s="1">
        <v>700</v>
      </c>
      <c r="F27" t="s">
        <v>231</v>
      </c>
      <c r="G27" t="s">
        <v>277</v>
      </c>
      <c r="H27" t="s">
        <v>20</v>
      </c>
      <c r="I27" t="s">
        <v>272</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x14ac:dyDescent="0.25">
      <c r="A28" t="s">
        <v>410</v>
      </c>
      <c r="B28" t="s">
        <v>1</v>
      </c>
      <c r="C28" t="s">
        <v>2</v>
      </c>
      <c r="D28" t="s">
        <v>121</v>
      </c>
      <c r="E28" s="1">
        <v>310</v>
      </c>
      <c r="F28" t="s">
        <v>309</v>
      </c>
      <c r="G28" t="s">
        <v>733</v>
      </c>
      <c r="H28" t="s">
        <v>20</v>
      </c>
      <c r="I28" t="s">
        <v>41</v>
      </c>
      <c r="J28" t="s">
        <v>41</v>
      </c>
      <c r="K28" s="8" t="str">
        <f>mappings[field]&amp;mappings[institution]&amp;mappings[element/field]&amp;mappings[subelement/field(s)]&amp;mappings[constraints]</f>
        <v>frequency[current]GEN310abnone</v>
      </c>
      <c r="L28" s="8">
        <f>IF(ISNUMBER(MATCH(mappings[mapping_id],issuesmap[mappingID],0)),COUNTIF(issuesmap[mappingID],mappings[mapping_id]),0)</f>
        <v>0</v>
      </c>
      <c r="M28" s="8">
        <f>IF(ISNUMBER(MATCH(mappings[field],issuesfield[field],0)),COUNTIF(issuesfield[field],mappings[field]),0)</f>
        <v>1</v>
      </c>
      <c r="N28" s="8" t="str">
        <f>IF(ISNUMBER(MATCH(mappings[field],fields[argot_field],0)),"y","n")</f>
        <v>y</v>
      </c>
      <c r="O28" s="8" t="s">
        <v>3</v>
      </c>
      <c r="P28" s="8" t="s">
        <v>2</v>
      </c>
    </row>
    <row r="29" spans="1:16" x14ac:dyDescent="0.25">
      <c r="A29" t="s">
        <v>411</v>
      </c>
      <c r="B29" t="s">
        <v>1</v>
      </c>
      <c r="C29" t="s">
        <v>2</v>
      </c>
      <c r="D29" t="s">
        <v>121</v>
      </c>
      <c r="E29" s="1">
        <v>321</v>
      </c>
      <c r="F29" t="s">
        <v>309</v>
      </c>
      <c r="G29" t="s">
        <v>733</v>
      </c>
      <c r="H29" t="s">
        <v>20</v>
      </c>
      <c r="I29" t="s">
        <v>41</v>
      </c>
      <c r="J29" t="s">
        <v>41</v>
      </c>
      <c r="K29" s="8" t="str">
        <f>mappings[field]&amp;mappings[institution]&amp;mappings[element/field]&amp;mappings[subelement/field(s)]&amp;mappings[constraints]</f>
        <v>frequency[former]GEN321abnone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x14ac:dyDescent="0.25">
      <c r="A30" t="s">
        <v>474</v>
      </c>
      <c r="B30" t="s">
        <v>1</v>
      </c>
      <c r="C30" t="s">
        <v>2</v>
      </c>
      <c r="D30" t="s">
        <v>121</v>
      </c>
      <c r="E30" s="1">
        <v>567</v>
      </c>
      <c r="F30" t="s">
        <v>146</v>
      </c>
      <c r="G30" t="s">
        <v>519</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IF(ISNUMBER(MATCH(mappings[field],fields[argot_field],0)),"y","n")</f>
        <v>y</v>
      </c>
      <c r="O30" s="8" t="s">
        <v>2</v>
      </c>
      <c r="P30" s="8" t="s">
        <v>2</v>
      </c>
    </row>
    <row r="31" spans="1:16" x14ac:dyDescent="0.25">
      <c r="A31" t="s">
        <v>644</v>
      </c>
      <c r="B31" t="s">
        <v>53</v>
      </c>
      <c r="C31" t="s">
        <v>2</v>
      </c>
      <c r="D31" t="s">
        <v>54</v>
      </c>
      <c r="E31" s="1">
        <v>999</v>
      </c>
      <c r="F31" t="s">
        <v>256</v>
      </c>
      <c r="G31" t="s">
        <v>257</v>
      </c>
      <c r="H31" t="s">
        <v>20</v>
      </c>
      <c r="I31" t="s">
        <v>41</v>
      </c>
      <c r="J31" t="s">
        <v>41</v>
      </c>
      <c r="K31" s="8" t="str">
        <f>mappings[field]&amp;mappings[institution]&amp;mappings[element/field]&amp;mappings[subelement/field(s)]&amp;mappings[constraints]</f>
        <v>holdings[call_no]UNC999hijkmi1=9 AND i2=3 AND $0=#{holdings_record_id} AND $2='852'</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3</v>
      </c>
      <c r="P31" s="8" t="s">
        <v>3</v>
      </c>
    </row>
    <row r="32" spans="1:16" x14ac:dyDescent="0.25">
      <c r="A32" t="s">
        <v>643</v>
      </c>
      <c r="B32" t="s">
        <v>53</v>
      </c>
      <c r="C32" t="s">
        <v>2</v>
      </c>
      <c r="D32" t="s">
        <v>54</v>
      </c>
      <c r="E32" s="1">
        <v>999</v>
      </c>
      <c r="F32" t="s">
        <v>7</v>
      </c>
      <c r="G32" t="s">
        <v>259</v>
      </c>
      <c r="H32" t="s">
        <v>5</v>
      </c>
      <c r="I32" t="s">
        <v>41</v>
      </c>
      <c r="J32" t="s">
        <v>41</v>
      </c>
      <c r="K32" s="8" t="str">
        <f>mappings[field]&amp;mappings[institution]&amp;mappings[element/field]&amp;mappings[subelement/field(s)]&amp;mappings[constraints]</f>
        <v>holdings[holdings_id]UNC999a(i1=9 AND i2=2) AND $c &gt; 0</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t="s">
        <v>3</v>
      </c>
      <c r="P32" s="8" t="s">
        <v>3</v>
      </c>
    </row>
    <row r="33" spans="1:16" x14ac:dyDescent="0.25">
      <c r="A33" t="s">
        <v>645</v>
      </c>
      <c r="B33" t="s">
        <v>53</v>
      </c>
      <c r="C33" t="s">
        <v>2</v>
      </c>
      <c r="D33" t="s">
        <v>54</v>
      </c>
      <c r="E33" s="1">
        <v>999</v>
      </c>
      <c r="F33" t="s">
        <v>146</v>
      </c>
      <c r="G33" t="s">
        <v>252</v>
      </c>
      <c r="H33" t="s">
        <v>5</v>
      </c>
      <c r="I33" t="s">
        <v>254</v>
      </c>
      <c r="J33" t="s">
        <v>41</v>
      </c>
      <c r="K33" s="8" t="str">
        <f>mappings[field]&amp;mappings[institution]&amp;mappings[element/field]&amp;mappings[subelement/field(s)]&amp;mappings[constraints]</f>
        <v>holdings[loc_b]UNC999bi1=9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x14ac:dyDescent="0.25">
      <c r="A34" t="s">
        <v>646</v>
      </c>
      <c r="B34" t="s">
        <v>53</v>
      </c>
      <c r="C34" t="s">
        <v>2</v>
      </c>
      <c r="D34" t="s">
        <v>54</v>
      </c>
      <c r="E34" s="1">
        <v>999</v>
      </c>
      <c r="F34" t="s">
        <v>146</v>
      </c>
      <c r="G34" t="s">
        <v>252</v>
      </c>
      <c r="H34" t="s">
        <v>5</v>
      </c>
      <c r="I34" t="s">
        <v>253</v>
      </c>
      <c r="K34" s="8" t="str">
        <f>mappings[field]&amp;mappings[institution]&amp;mappings[element/field]&amp;mappings[subelement/field(s)]&amp;mappings[constraints]</f>
        <v>holdings[loc_n]UNC999bi1=9 and i2=2</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x14ac:dyDescent="0.25">
      <c r="A35" t="s">
        <v>647</v>
      </c>
      <c r="B35" t="s">
        <v>53</v>
      </c>
      <c r="C35" t="s">
        <v>2</v>
      </c>
      <c r="D35" t="s">
        <v>54</v>
      </c>
      <c r="E35" s="1">
        <v>999</v>
      </c>
      <c r="F35" t="s">
        <v>258</v>
      </c>
      <c r="G35" t="s">
        <v>257</v>
      </c>
      <c r="H35" t="s">
        <v>5</v>
      </c>
      <c r="I35" t="s">
        <v>41</v>
      </c>
      <c r="J35" t="s">
        <v>41</v>
      </c>
      <c r="K35" s="8" t="str">
        <f>mappings[field]&amp;mappings[institution]&amp;mappings[element/field]&amp;mappings[subelement/field(s)]&amp;mappings[constraints]</f>
        <v>holdings[notes]UNC999lzi1=9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648</v>
      </c>
      <c r="B36" t="s">
        <v>53</v>
      </c>
      <c r="C36" t="s">
        <v>2</v>
      </c>
      <c r="D36" t="s">
        <v>54</v>
      </c>
      <c r="E36" s="1">
        <v>999</v>
      </c>
      <c r="F36" t="s">
        <v>7</v>
      </c>
      <c r="G36" t="s">
        <v>255</v>
      </c>
      <c r="H36" t="s">
        <v>5</v>
      </c>
      <c r="I36" t="s">
        <v>41</v>
      </c>
      <c r="J36" t="s">
        <v>41</v>
      </c>
      <c r="K36" s="8" t="str">
        <f>mappings[field]&amp;mappings[institution]&amp;mappings[element/field]&amp;mappings[subelement/field(s)]&amp;mappings[constraints]</f>
        <v>holdings[summary]UNC999ai1=9 AND i2=3 AND $0=#{holdings_record_id} AND $2='866'</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438</v>
      </c>
      <c r="B37" t="s">
        <v>1</v>
      </c>
      <c r="C37" t="s">
        <v>2</v>
      </c>
      <c r="D37" t="s">
        <v>121</v>
      </c>
      <c r="E37" s="1">
        <v>260</v>
      </c>
      <c r="F37">
        <v>3</v>
      </c>
      <c r="G37" t="s">
        <v>6</v>
      </c>
      <c r="H37" t="s">
        <v>5</v>
      </c>
      <c r="I37" t="s">
        <v>458</v>
      </c>
      <c r="J37" t="s">
        <v>41</v>
      </c>
      <c r="K37" s="8" t="str">
        <f>mappings[field]&amp;mappings[institution]&amp;mappings[element/field]&amp;mappings[subelement/field(s)]&amp;mappings[constraints]</f>
        <v>imprint_main[label]GEN2603.</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82</v>
      </c>
      <c r="P37" s="8" t="s">
        <v>452</v>
      </c>
    </row>
    <row r="38" spans="1:16" x14ac:dyDescent="0.25">
      <c r="A38" t="s">
        <v>438</v>
      </c>
      <c r="B38" t="s">
        <v>1</v>
      </c>
      <c r="C38" t="s">
        <v>2</v>
      </c>
      <c r="D38" t="s">
        <v>121</v>
      </c>
      <c r="E38" s="1">
        <v>264</v>
      </c>
      <c r="F38">
        <v>3</v>
      </c>
      <c r="G38" t="s">
        <v>6</v>
      </c>
      <c r="H38" t="s">
        <v>5</v>
      </c>
      <c r="I38" t="s">
        <v>458</v>
      </c>
      <c r="J38" t="s">
        <v>41</v>
      </c>
      <c r="K38" s="8" t="str">
        <f>mappings[field]&amp;mappings[institution]&amp;mappings[element/field]&amp;mappings[subelement/field(s)]&amp;mappings[constraints]</f>
        <v>imprint_main[label]GEN2643.</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82</v>
      </c>
      <c r="P38" s="8" t="s">
        <v>452</v>
      </c>
    </row>
    <row r="39" spans="1:16" x14ac:dyDescent="0.25">
      <c r="A39" t="s">
        <v>433</v>
      </c>
      <c r="B39" t="s">
        <v>1</v>
      </c>
      <c r="C39" t="s">
        <v>2</v>
      </c>
      <c r="D39" t="s">
        <v>121</v>
      </c>
      <c r="E39" s="1">
        <v>260</v>
      </c>
      <c r="F39" t="s">
        <v>6</v>
      </c>
      <c r="G39" t="s">
        <v>6</v>
      </c>
      <c r="H39" t="s">
        <v>300</v>
      </c>
      <c r="I39" t="s">
        <v>447</v>
      </c>
      <c r="J39" t="s">
        <v>41</v>
      </c>
      <c r="K39" s="8" t="str">
        <f>mappings[field]&amp;mappings[institution]&amp;mappings[element/field]&amp;mappings[subelement/field(s)]&amp;mappings[constraints]</f>
        <v>imprint_main[type]GEN260..</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82</v>
      </c>
      <c r="P39" s="8" t="s">
        <v>452</v>
      </c>
    </row>
    <row r="40" spans="1:16" x14ac:dyDescent="0.25">
      <c r="A40" t="s">
        <v>433</v>
      </c>
      <c r="B40" t="s">
        <v>1</v>
      </c>
      <c r="C40" t="s">
        <v>2</v>
      </c>
      <c r="D40" t="s">
        <v>121</v>
      </c>
      <c r="E40" s="1">
        <v>264</v>
      </c>
      <c r="F40" t="s">
        <v>6</v>
      </c>
      <c r="G40" t="s">
        <v>453</v>
      </c>
      <c r="H40" t="s">
        <v>300</v>
      </c>
      <c r="I40" t="s">
        <v>448</v>
      </c>
      <c r="J40" t="s">
        <v>41</v>
      </c>
      <c r="K40" s="8" t="str">
        <f>mappings[field]&amp;mappings[institution]&amp;mappings[element/field]&amp;mappings[subelement/field(s)]&amp;mappings[constraints]</f>
        <v>imprint_main[type]GEN264.i2=0</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82</v>
      </c>
      <c r="P40" s="8" t="s">
        <v>452</v>
      </c>
    </row>
    <row r="41" spans="1:16" x14ac:dyDescent="0.25">
      <c r="A41" t="s">
        <v>433</v>
      </c>
      <c r="B41" t="s">
        <v>1</v>
      </c>
      <c r="C41" t="s">
        <v>2</v>
      </c>
      <c r="D41" t="s">
        <v>121</v>
      </c>
      <c r="E41" s="1">
        <v>264</v>
      </c>
      <c r="F41" t="s">
        <v>6</v>
      </c>
      <c r="G41" t="s">
        <v>454</v>
      </c>
      <c r="H41" t="s">
        <v>300</v>
      </c>
      <c r="I41" t="s">
        <v>449</v>
      </c>
      <c r="J41" t="s">
        <v>41</v>
      </c>
      <c r="K41" s="8" t="str">
        <f>mappings[field]&amp;mappings[institution]&amp;mappings[element/field]&amp;mappings[subelement/field(s)]&amp;mappings[constraints]</f>
        <v>imprint_main[type]GEN264.i2=1</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82</v>
      </c>
      <c r="P41" s="8" t="s">
        <v>452</v>
      </c>
    </row>
    <row r="42" spans="1:16" x14ac:dyDescent="0.25">
      <c r="A42" t="s">
        <v>433</v>
      </c>
      <c r="B42" t="s">
        <v>1</v>
      </c>
      <c r="C42" t="s">
        <v>2</v>
      </c>
      <c r="D42" t="s">
        <v>121</v>
      </c>
      <c r="E42" s="1">
        <v>264</v>
      </c>
      <c r="F42" t="s">
        <v>6</v>
      </c>
      <c r="G42" t="s">
        <v>260</v>
      </c>
      <c r="H42" t="s">
        <v>300</v>
      </c>
      <c r="I42" t="s">
        <v>450</v>
      </c>
      <c r="J42" t="s">
        <v>41</v>
      </c>
      <c r="K42" s="8" t="str">
        <f>mappings[field]&amp;mappings[institution]&amp;mappings[element/field]&amp;mappings[subelement/field(s)]&amp;mappings[constraints]</f>
        <v>imprint_main[type]GEN264.i2=2</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82</v>
      </c>
      <c r="P42" s="8" t="s">
        <v>452</v>
      </c>
    </row>
    <row r="43" spans="1:16" x14ac:dyDescent="0.25">
      <c r="A43" t="s">
        <v>433</v>
      </c>
      <c r="B43" t="s">
        <v>1</v>
      </c>
      <c r="C43" t="s">
        <v>2</v>
      </c>
      <c r="D43" t="s">
        <v>121</v>
      </c>
      <c r="E43" s="1">
        <v>264</v>
      </c>
      <c r="F43" t="s">
        <v>6</v>
      </c>
      <c r="G43" t="s">
        <v>455</v>
      </c>
      <c r="H43" t="s">
        <v>300</v>
      </c>
      <c r="I43" t="s">
        <v>451</v>
      </c>
      <c r="J43" t="s">
        <v>41</v>
      </c>
      <c r="K43" s="8" t="str">
        <f>mappings[field]&amp;mappings[institution]&amp;mappings[element/field]&amp;mappings[subelement/field(s)]&amp;mappings[constraints]</f>
        <v>imprint_main[type]GEN264.i2=3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82</v>
      </c>
      <c r="P43" s="8" t="s">
        <v>2</v>
      </c>
    </row>
    <row r="44" spans="1:16" x14ac:dyDescent="0.25">
      <c r="A44" t="s">
        <v>443</v>
      </c>
      <c r="B44" t="s">
        <v>1</v>
      </c>
      <c r="C44" t="s">
        <v>2</v>
      </c>
      <c r="D44" t="s">
        <v>121</v>
      </c>
      <c r="E44" s="1">
        <v>260</v>
      </c>
      <c r="F44" t="s">
        <v>459</v>
      </c>
      <c r="G44" t="s">
        <v>6</v>
      </c>
      <c r="H44" t="s">
        <v>20</v>
      </c>
      <c r="I44" t="s">
        <v>461</v>
      </c>
      <c r="J44" t="s">
        <v>41</v>
      </c>
      <c r="K44" s="8" t="str">
        <f>mappings[field]&amp;mappings[institution]&amp;mappings[element/field]&amp;mappings[subelement/field(s)]&amp;mappings[constraints]</f>
        <v>imprint_main[value]GEN260abcefg.</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82</v>
      </c>
      <c r="P44" s="8" t="s">
        <v>452</v>
      </c>
    </row>
    <row r="45" spans="1:16" x14ac:dyDescent="0.25">
      <c r="A45" t="s">
        <v>443</v>
      </c>
      <c r="B45" t="s">
        <v>1</v>
      </c>
      <c r="C45" t="s">
        <v>2</v>
      </c>
      <c r="D45" t="s">
        <v>121</v>
      </c>
      <c r="E45" s="1">
        <v>264</v>
      </c>
      <c r="F45" t="s">
        <v>460</v>
      </c>
      <c r="G45" t="s">
        <v>424</v>
      </c>
      <c r="H45" t="s">
        <v>20</v>
      </c>
      <c r="I45" t="s">
        <v>461</v>
      </c>
      <c r="J45" t="s">
        <v>41</v>
      </c>
      <c r="K45" s="8" t="str">
        <f>mappings[field]&amp;mappings[institution]&amp;mappings[element/field]&amp;mappings[subelement/field(s)]&amp;mappings[constraints]</f>
        <v>imprint_main[value]GEN264abci2 =~/[0-3]/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82</v>
      </c>
      <c r="P45" s="8" t="s">
        <v>452</v>
      </c>
    </row>
    <row r="46" spans="1:16" x14ac:dyDescent="0.25">
      <c r="A46" t="s">
        <v>445</v>
      </c>
      <c r="B46" t="s">
        <v>1</v>
      </c>
      <c r="C46" t="s">
        <v>2</v>
      </c>
      <c r="D46" t="s">
        <v>121</v>
      </c>
      <c r="E46" s="1">
        <v>260</v>
      </c>
      <c r="F46">
        <v>3</v>
      </c>
      <c r="G46" t="s">
        <v>6</v>
      </c>
      <c r="H46" t="s">
        <v>5</v>
      </c>
      <c r="I46" t="s">
        <v>458</v>
      </c>
      <c r="J46" t="s">
        <v>41</v>
      </c>
      <c r="K46" s="8" t="str">
        <f>mappings[field]&amp;mappings[institution]&amp;mappings[element/field]&amp;mappings[subelement/field(s)]&amp;mappings[constraints]</f>
        <v>imprint_multiple[label]GEN2603.</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82</v>
      </c>
      <c r="P46" s="8" t="s">
        <v>452</v>
      </c>
    </row>
    <row r="47" spans="1:16" x14ac:dyDescent="0.25">
      <c r="A47" t="s">
        <v>445</v>
      </c>
      <c r="B47" t="s">
        <v>1</v>
      </c>
      <c r="C47" t="s">
        <v>2</v>
      </c>
      <c r="D47" t="s">
        <v>121</v>
      </c>
      <c r="E47" s="1">
        <v>264</v>
      </c>
      <c r="F47">
        <v>3</v>
      </c>
      <c r="G47" t="s">
        <v>6</v>
      </c>
      <c r="H47" t="s">
        <v>5</v>
      </c>
      <c r="I47" t="s">
        <v>458</v>
      </c>
      <c r="J47" t="s">
        <v>41</v>
      </c>
      <c r="K47" s="8" t="str">
        <f>mappings[field]&amp;mappings[institution]&amp;mappings[element/field]&amp;mappings[subelement/field(s)]&amp;mappings[constraints]</f>
        <v>imprint_multiple[label]GEN2643.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82</v>
      </c>
      <c r="P47" s="8" t="s">
        <v>452</v>
      </c>
    </row>
    <row r="48" spans="1:16" x14ac:dyDescent="0.25">
      <c r="A48" t="s">
        <v>444</v>
      </c>
      <c r="B48" t="s">
        <v>1</v>
      </c>
      <c r="C48" t="s">
        <v>2</v>
      </c>
      <c r="D48" t="s">
        <v>121</v>
      </c>
      <c r="E48" s="1">
        <v>260</v>
      </c>
      <c r="F48" t="s">
        <v>6</v>
      </c>
      <c r="G48" t="s">
        <v>6</v>
      </c>
      <c r="H48" t="s">
        <v>300</v>
      </c>
      <c r="I48" t="s">
        <v>447</v>
      </c>
      <c r="J48" t="s">
        <v>41</v>
      </c>
      <c r="K48" s="8" t="str">
        <f>mappings[field]&amp;mappings[institution]&amp;mappings[element/field]&amp;mappings[subelement/field(s)]&amp;mappings[constraints]</f>
        <v>imprint_multiple[type]GEN260..</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82</v>
      </c>
      <c r="P48" s="8" t="s">
        <v>452</v>
      </c>
    </row>
    <row r="49" spans="1:16" x14ac:dyDescent="0.25">
      <c r="A49" t="s">
        <v>444</v>
      </c>
      <c r="B49" t="s">
        <v>1</v>
      </c>
      <c r="C49" t="s">
        <v>2</v>
      </c>
      <c r="D49" t="s">
        <v>121</v>
      </c>
      <c r="E49" s="1">
        <v>264</v>
      </c>
      <c r="F49" t="s">
        <v>6</v>
      </c>
      <c r="G49" t="s">
        <v>453</v>
      </c>
      <c r="H49" t="s">
        <v>300</v>
      </c>
      <c r="I49" t="s">
        <v>448</v>
      </c>
      <c r="J49" t="s">
        <v>41</v>
      </c>
      <c r="K49" s="8" t="str">
        <f>mappings[field]&amp;mappings[institution]&amp;mappings[element/field]&amp;mappings[subelement/field(s)]&amp;mappings[constraints]</f>
        <v>imprint_multiple[type]GEN264.i2=0</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82</v>
      </c>
      <c r="P49" s="8" t="s">
        <v>452</v>
      </c>
    </row>
    <row r="50" spans="1:16" x14ac:dyDescent="0.25">
      <c r="A50" t="s">
        <v>444</v>
      </c>
      <c r="B50" t="s">
        <v>1</v>
      </c>
      <c r="C50" t="s">
        <v>2</v>
      </c>
      <c r="D50" t="s">
        <v>121</v>
      </c>
      <c r="E50" s="1">
        <v>264</v>
      </c>
      <c r="F50" t="s">
        <v>6</v>
      </c>
      <c r="G50" t="s">
        <v>454</v>
      </c>
      <c r="H50" t="s">
        <v>300</v>
      </c>
      <c r="I50" t="s">
        <v>449</v>
      </c>
      <c r="J50" t="s">
        <v>41</v>
      </c>
      <c r="K50" s="8" t="str">
        <f>mappings[field]&amp;mappings[institution]&amp;mappings[element/field]&amp;mappings[subelement/field(s)]&amp;mappings[constraints]</f>
        <v>imprint_multiple[type]GEN264.i2=1</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82</v>
      </c>
      <c r="P50" s="8" t="s">
        <v>452</v>
      </c>
    </row>
    <row r="51" spans="1:16" x14ac:dyDescent="0.25">
      <c r="A51" t="s">
        <v>444</v>
      </c>
      <c r="B51" t="s">
        <v>1</v>
      </c>
      <c r="C51" t="s">
        <v>2</v>
      </c>
      <c r="D51" t="s">
        <v>121</v>
      </c>
      <c r="E51" s="1">
        <v>264</v>
      </c>
      <c r="F51" t="s">
        <v>6</v>
      </c>
      <c r="G51" t="s">
        <v>260</v>
      </c>
      <c r="H51" t="s">
        <v>300</v>
      </c>
      <c r="I51" t="s">
        <v>450</v>
      </c>
      <c r="J51" t="s">
        <v>41</v>
      </c>
      <c r="K51" s="8" t="str">
        <f>mappings[field]&amp;mappings[institution]&amp;mappings[element/field]&amp;mappings[subelement/field(s)]&amp;mappings[constraints]</f>
        <v>imprint_multiple[type]GEN264.i2=2</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82</v>
      </c>
      <c r="P51" s="8" t="s">
        <v>452</v>
      </c>
    </row>
    <row r="52" spans="1:16" x14ac:dyDescent="0.25">
      <c r="A52" t="s">
        <v>444</v>
      </c>
      <c r="B52" t="s">
        <v>1</v>
      </c>
      <c r="C52" t="s">
        <v>2</v>
      </c>
      <c r="D52" t="s">
        <v>121</v>
      </c>
      <c r="E52" s="1">
        <v>264</v>
      </c>
      <c r="F52" t="s">
        <v>6</v>
      </c>
      <c r="G52" t="s">
        <v>455</v>
      </c>
      <c r="H52" t="s">
        <v>300</v>
      </c>
      <c r="I52" t="s">
        <v>451</v>
      </c>
      <c r="J52" t="s">
        <v>41</v>
      </c>
      <c r="K52" s="8" t="str">
        <f>mappings[field]&amp;mappings[institution]&amp;mappings[element/field]&amp;mappings[subelement/field(s)]&amp;mappings[constraints]</f>
        <v>imprint_multiple[type]GEN264.i2=3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82</v>
      </c>
      <c r="P52" s="8" t="s">
        <v>2</v>
      </c>
    </row>
    <row r="53" spans="1:16" x14ac:dyDescent="0.25">
      <c r="A53" t="s">
        <v>444</v>
      </c>
      <c r="B53" t="s">
        <v>1</v>
      </c>
      <c r="C53" t="s">
        <v>2</v>
      </c>
      <c r="D53" t="s">
        <v>121</v>
      </c>
      <c r="E53" s="1">
        <v>264</v>
      </c>
      <c r="F53" t="s">
        <v>6</v>
      </c>
      <c r="G53" t="s">
        <v>456</v>
      </c>
      <c r="H53" t="s">
        <v>300</v>
      </c>
      <c r="I53" t="s">
        <v>457</v>
      </c>
      <c r="J53" t="s">
        <v>41</v>
      </c>
      <c r="K53" s="8" t="str">
        <f>mappings[field]&amp;mappings[institution]&amp;mappings[element/field]&amp;mappings[subelement/field(s)]&amp;mappings[constraints]</f>
        <v>imprint_multiple[type]GEN264.i2=4</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82</v>
      </c>
      <c r="P53" s="8" t="s">
        <v>452</v>
      </c>
    </row>
    <row r="54" spans="1:16" x14ac:dyDescent="0.25">
      <c r="A54" t="s">
        <v>446</v>
      </c>
      <c r="B54" t="s">
        <v>1</v>
      </c>
      <c r="C54" t="s">
        <v>2</v>
      </c>
      <c r="D54" t="s">
        <v>121</v>
      </c>
      <c r="E54" s="1">
        <v>260</v>
      </c>
      <c r="F54" t="s">
        <v>459</v>
      </c>
      <c r="G54" t="s">
        <v>6</v>
      </c>
      <c r="H54" t="s">
        <v>20</v>
      </c>
      <c r="I54" t="s">
        <v>462</v>
      </c>
      <c r="J54" t="s">
        <v>41</v>
      </c>
      <c r="K54" s="8" t="str">
        <f>mappings[field]&amp;mappings[institution]&amp;mappings[element/field]&amp;mappings[subelement/field(s)]&amp;mappings[constraints]</f>
        <v>imprint_multiple[value]GEN260abcefg.</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82</v>
      </c>
      <c r="P54" s="8" t="s">
        <v>452</v>
      </c>
    </row>
    <row r="55" spans="1:16" x14ac:dyDescent="0.25">
      <c r="A55" t="s">
        <v>446</v>
      </c>
      <c r="B55" t="s">
        <v>1</v>
      </c>
      <c r="C55" t="s">
        <v>2</v>
      </c>
      <c r="D55" t="s">
        <v>121</v>
      </c>
      <c r="E55" s="1">
        <v>264</v>
      </c>
      <c r="F55" t="s">
        <v>460</v>
      </c>
      <c r="G55" t="s">
        <v>6</v>
      </c>
      <c r="H55" t="s">
        <v>20</v>
      </c>
      <c r="I55" t="s">
        <v>462</v>
      </c>
      <c r="J55" t="s">
        <v>41</v>
      </c>
      <c r="K55" s="8" t="str">
        <f>mappings[field]&amp;mappings[institution]&amp;mappings[element/field]&amp;mappings[subelement/field(s)]&amp;mappings[constraints]</f>
        <v>imprint_multiple[value]GEN264abc.</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82</v>
      </c>
      <c r="P55" s="8" t="s">
        <v>452</v>
      </c>
    </row>
    <row r="56" spans="1:16" x14ac:dyDescent="0.25">
      <c r="A56" t="s">
        <v>498</v>
      </c>
      <c r="B56" t="s">
        <v>1</v>
      </c>
      <c r="C56" t="s">
        <v>2</v>
      </c>
      <c r="D56" t="s">
        <v>121</v>
      </c>
      <c r="E56" s="1">
        <v>20</v>
      </c>
      <c r="F56" t="s">
        <v>507</v>
      </c>
      <c r="G56" t="s">
        <v>6</v>
      </c>
      <c r="H56" t="s">
        <v>5</v>
      </c>
      <c r="I56" t="s">
        <v>508</v>
      </c>
      <c r="K56" s="8" t="str">
        <f>mappings[field]&amp;mappings[institution]&amp;mappings[element/field]&amp;mappings[subelement/field(s)]&amp;mappings[constraints]</f>
        <v>isbn[number]GEN20az.</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c r="P56" s="8"/>
    </row>
    <row r="57" spans="1:16" x14ac:dyDescent="0.25">
      <c r="A57" t="s">
        <v>499</v>
      </c>
      <c r="B57" t="s">
        <v>1</v>
      </c>
      <c r="C57" t="s">
        <v>2</v>
      </c>
      <c r="D57" t="s">
        <v>121</v>
      </c>
      <c r="E57" s="1">
        <v>20</v>
      </c>
      <c r="F57" t="s">
        <v>507</v>
      </c>
      <c r="G57" t="s">
        <v>501</v>
      </c>
      <c r="H57" t="s">
        <v>331</v>
      </c>
      <c r="I57" t="s">
        <v>502</v>
      </c>
      <c r="J57" t="s">
        <v>41</v>
      </c>
      <c r="K57" s="8" t="str">
        <f>mappings[field]&amp;mappings[institution]&amp;mappings[element/field]&amp;mappings[subelement/field(s)]&amp;mappings[constraints]</f>
        <v>isbn[qualifying_info]GEN20azif there is data in parentheses</v>
      </c>
      <c r="L57" s="8">
        <f>IF(ISNUMBER(MATCH(mappings[mapping_id],issuesmap[mappingID],0)),COUNTIF(issuesmap[mappingID],mappings[mapping_id]),0)</f>
        <v>0</v>
      </c>
      <c r="M57" s="8">
        <f>IF(ISNUMBER(MATCH(mappings[field],issuesfield[field],0)),COUNTIF(issuesfield[field],mappings[field]),0)</f>
        <v>1</v>
      </c>
      <c r="N57" s="8" t="str">
        <f>IF(ISNUMBER(MATCH(mappings[field],fields[argot_field],0)),"y","n")</f>
        <v>y</v>
      </c>
      <c r="O57" s="8"/>
      <c r="P57" s="8"/>
    </row>
    <row r="58" spans="1:16" x14ac:dyDescent="0.25">
      <c r="A58" t="s">
        <v>499</v>
      </c>
      <c r="B58" t="s">
        <v>1</v>
      </c>
      <c r="C58" t="s">
        <v>2</v>
      </c>
      <c r="D58" t="s">
        <v>121</v>
      </c>
      <c r="E58" s="1">
        <v>20</v>
      </c>
      <c r="F58" t="s">
        <v>297</v>
      </c>
      <c r="G58" t="s">
        <v>6</v>
      </c>
      <c r="H58" t="s">
        <v>20</v>
      </c>
      <c r="I58" t="s">
        <v>506</v>
      </c>
      <c r="J58" t="s">
        <v>41</v>
      </c>
      <c r="K58" s="8" t="str">
        <f>mappings[field]&amp;mappings[institution]&amp;mappings[element/field]&amp;mappings[subelement/field(s)]&amp;mappings[constraints]</f>
        <v>isbn[qualifying_info]GEN20q.</v>
      </c>
      <c r="L58" s="8">
        <f>IF(ISNUMBER(MATCH(mappings[mapping_id],issuesmap[mappingID],0)),COUNTIF(issuesmap[mappingID],mappings[mapping_id]),0)</f>
        <v>0</v>
      </c>
      <c r="M58" s="8">
        <f>IF(ISNUMBER(MATCH(mappings[field],issuesfield[field],0)),COUNTIF(issuesfield[field],mappings[field]),0)</f>
        <v>1</v>
      </c>
      <c r="N58" s="8" t="str">
        <f>IF(ISNUMBER(MATCH(mappings[field],fields[argot_field],0)),"y","n")</f>
        <v>y</v>
      </c>
      <c r="O58" s="8"/>
      <c r="P58" s="8"/>
    </row>
    <row r="59" spans="1:16" x14ac:dyDescent="0.25">
      <c r="A59" t="s">
        <v>289</v>
      </c>
      <c r="B59" t="s">
        <v>53</v>
      </c>
      <c r="C59" t="s">
        <v>2</v>
      </c>
      <c r="D59" t="s">
        <v>54</v>
      </c>
      <c r="E59" s="1">
        <v>999</v>
      </c>
      <c r="F59" t="s">
        <v>132</v>
      </c>
      <c r="G59" t="s">
        <v>133</v>
      </c>
      <c r="H59" t="s">
        <v>5</v>
      </c>
      <c r="I59" t="s">
        <v>6</v>
      </c>
      <c r="J59" t="s">
        <v>6</v>
      </c>
      <c r="K59" s="8" t="str">
        <f>mappings[field]&amp;mappings[institution]&amp;mappings[element/field]&amp;mappings[subelement/field(s)]&amp;mappings[constraints]</f>
        <v>item_idUNC999ii1=9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n</v>
      </c>
      <c r="O59" s="8" t="s">
        <v>3</v>
      </c>
      <c r="P59" s="8" t="s">
        <v>3</v>
      </c>
    </row>
    <row r="60" spans="1:16" x14ac:dyDescent="0.25">
      <c r="A60" t="s">
        <v>633</v>
      </c>
      <c r="B60" t="s">
        <v>53</v>
      </c>
      <c r="C60" t="s">
        <v>2</v>
      </c>
      <c r="D60" t="s">
        <v>54</v>
      </c>
      <c r="E60" s="1">
        <v>999</v>
      </c>
      <c r="F60" t="s">
        <v>297</v>
      </c>
      <c r="G60" t="s">
        <v>133</v>
      </c>
      <c r="H60" t="s">
        <v>20</v>
      </c>
      <c r="I60" t="s">
        <v>197</v>
      </c>
      <c r="J60" t="s">
        <v>6</v>
      </c>
      <c r="K60" s="8" t="str">
        <f>mappings[field]&amp;mappings[institution]&amp;mappings[element/field]&amp;mappings[subelement/field(s)]&amp;mappings[constraints]</f>
        <v>items[call_no]UNC999qi1=9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3</v>
      </c>
      <c r="P60" s="8" t="s">
        <v>3</v>
      </c>
    </row>
    <row r="61" spans="1:16" x14ac:dyDescent="0.25">
      <c r="A61" t="s">
        <v>635</v>
      </c>
      <c r="B61" t="s">
        <v>53</v>
      </c>
      <c r="C61" t="s">
        <v>2</v>
      </c>
      <c r="D61" t="s">
        <v>54</v>
      </c>
      <c r="E61" s="1">
        <v>999</v>
      </c>
      <c r="F61" t="s">
        <v>294</v>
      </c>
      <c r="G61" t="s">
        <v>295</v>
      </c>
      <c r="H61" t="s">
        <v>5</v>
      </c>
      <c r="I61" t="s">
        <v>6</v>
      </c>
      <c r="J61" t="s">
        <v>6</v>
      </c>
      <c r="K61" s="8" t="str">
        <f>mappings[field]&amp;mappings[institution]&amp;mappings[element/field]&amp;mappings[subelement/field(s)]&amp;mappings[constraints]</f>
        <v>items[copy_no]UNC999ci1=9 AND i2=1 AND value != '1'</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t="s">
        <v>3</v>
      </c>
      <c r="P61" s="8" t="s">
        <v>3</v>
      </c>
    </row>
    <row r="62" spans="1:16" x14ac:dyDescent="0.25">
      <c r="A62" t="s">
        <v>636</v>
      </c>
      <c r="B62" t="s">
        <v>53</v>
      </c>
      <c r="C62" t="s">
        <v>2</v>
      </c>
      <c r="D62" t="s">
        <v>54</v>
      </c>
      <c r="E62" s="1">
        <v>999</v>
      </c>
      <c r="F62" t="s">
        <v>138</v>
      </c>
      <c r="G62" t="s">
        <v>133</v>
      </c>
      <c r="H62" t="s">
        <v>5</v>
      </c>
      <c r="I62" t="s">
        <v>6</v>
      </c>
      <c r="J62" t="s">
        <v>139</v>
      </c>
      <c r="K62" s="8" t="str">
        <f>mappings[field]&amp;mappings[institution]&amp;mappings[element/field]&amp;mappings[subelement/field(s)]&amp;mappings[constraints]</f>
        <v>items[due_date]UNC999di1=9 AND i2=1</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t="s">
        <v>3</v>
      </c>
      <c r="P62" s="8" t="s">
        <v>3</v>
      </c>
    </row>
    <row r="63" spans="1:16" x14ac:dyDescent="0.25">
      <c r="A63" t="s">
        <v>637</v>
      </c>
      <c r="B63" t="s">
        <v>53</v>
      </c>
      <c r="C63" t="s">
        <v>2</v>
      </c>
      <c r="D63" s="9" t="s">
        <v>54</v>
      </c>
      <c r="E63" s="1">
        <v>999</v>
      </c>
      <c r="F63" t="s">
        <v>142</v>
      </c>
      <c r="G63" t="s">
        <v>133</v>
      </c>
      <c r="H63" t="s">
        <v>5</v>
      </c>
      <c r="I63" t="s">
        <v>253</v>
      </c>
      <c r="J63" t="s">
        <v>6</v>
      </c>
      <c r="K63" s="8" t="str">
        <f>mappings[field]&amp;mappings[institution]&amp;mappings[element/field]&amp;mappings[subelement/field(s)]&amp;mappings[constraints]</f>
        <v>items[loc_b]UNC999li1=9 AND i2=1</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637</v>
      </c>
      <c r="B64" t="s">
        <v>53</v>
      </c>
      <c r="C64" t="s">
        <v>2</v>
      </c>
      <c r="D64" s="9" t="s">
        <v>54</v>
      </c>
      <c r="E64" s="1">
        <v>999</v>
      </c>
      <c r="F64" t="s">
        <v>206</v>
      </c>
      <c r="G64" t="s">
        <v>203</v>
      </c>
      <c r="H64" t="s">
        <v>5</v>
      </c>
      <c r="I64" t="s">
        <v>253</v>
      </c>
      <c r="J64" t="s">
        <v>6</v>
      </c>
      <c r="K64" s="8" t="str">
        <f>mappings[field]&amp;mappings[institution]&amp;mappings[element/field]&amp;mappings[subelement/field(s)]&amp;mappings[constraints]</f>
        <v>items[loc_b]UNC999fi1=9 AND i2=4 AND NOT EXIST (tag=999 AND i1=9 and i2=1)</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6</v>
      </c>
      <c r="P64" s="8" t="s">
        <v>6</v>
      </c>
    </row>
    <row r="65" spans="1:16" x14ac:dyDescent="0.25">
      <c r="A65" t="s">
        <v>638</v>
      </c>
      <c r="B65" t="s">
        <v>53</v>
      </c>
      <c r="C65" t="s">
        <v>2</v>
      </c>
      <c r="D65" s="9" t="s">
        <v>54</v>
      </c>
      <c r="E65" s="1">
        <v>999</v>
      </c>
      <c r="F65" t="s">
        <v>142</v>
      </c>
      <c r="G65" t="s">
        <v>133</v>
      </c>
      <c r="H65" t="s">
        <v>5</v>
      </c>
      <c r="I65" t="s">
        <v>253</v>
      </c>
      <c r="J65" t="s">
        <v>6</v>
      </c>
      <c r="K65" s="8" t="str">
        <f>mappings[field]&amp;mappings[institution]&amp;mappings[element/field]&amp;mappings[subelement/field(s)]&amp;mappings[constraints]</f>
        <v>items[loc_n]UNC999li1=9 AND i2=1</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638</v>
      </c>
      <c r="B66" t="s">
        <v>53</v>
      </c>
      <c r="C66" t="s">
        <v>2</v>
      </c>
      <c r="D66" s="9" t="s">
        <v>54</v>
      </c>
      <c r="E66" s="1">
        <v>999</v>
      </c>
      <c r="F66" t="s">
        <v>206</v>
      </c>
      <c r="G66" t="s">
        <v>203</v>
      </c>
      <c r="H66" t="s">
        <v>5</v>
      </c>
      <c r="I66" t="s">
        <v>253</v>
      </c>
      <c r="J66" t="s">
        <v>6</v>
      </c>
      <c r="K66" s="8" t="str">
        <f>mappings[field]&amp;mappings[institution]&amp;mappings[element/field]&amp;mappings[subelement/field(s)]&amp;mappings[constraints]</f>
        <v>items[loc_n]UNC999fi1=9 AND i2=4 AND NOT EXIST (tag=999 AND 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6</v>
      </c>
      <c r="P66" s="8" t="s">
        <v>6</v>
      </c>
    </row>
    <row r="67" spans="1:16" x14ac:dyDescent="0.25">
      <c r="A67" t="s">
        <v>639</v>
      </c>
      <c r="B67" t="s">
        <v>53</v>
      </c>
      <c r="C67" t="s">
        <v>2</v>
      </c>
      <c r="D67" s="9" t="s">
        <v>54</v>
      </c>
      <c r="E67" s="1">
        <v>999</v>
      </c>
      <c r="F67" t="s">
        <v>2</v>
      </c>
      <c r="G67" t="s">
        <v>133</v>
      </c>
      <c r="H67" t="s">
        <v>5</v>
      </c>
      <c r="I67" t="s">
        <v>6</v>
      </c>
      <c r="J67" t="s">
        <v>6</v>
      </c>
      <c r="K67" s="8" t="str">
        <f>mappings[field]&amp;mappings[institution]&amp;mappings[element/field]&amp;mappings[subelement/field(s)]&amp;mappings[constraints]</f>
        <v>items[notes]UNC999ni1=9 AND i2=1</v>
      </c>
      <c r="L67" s="8">
        <f>IF(ISNUMBER(MATCH(mappings[mapping_id],issuesmap[mappingID],0)),COUNTIF(issuesmap[mappingID],mappings[mapping_id]),0)</f>
        <v>0</v>
      </c>
      <c r="M67" s="8">
        <f>IF(ISNUMBER(MATCH(mappings[field],issuesfield[field],0)),COUNTIF(issuesfield[field],mappings[field]),0)</f>
        <v>1</v>
      </c>
      <c r="N67" s="8" t="str">
        <f>IF(ISNUMBER(MATCH(mappings[field],fields[argot_field],0)),"y","n")</f>
        <v>y</v>
      </c>
      <c r="O67" s="8" t="s">
        <v>3</v>
      </c>
      <c r="P67" s="8" t="s">
        <v>3</v>
      </c>
    </row>
    <row r="68" spans="1:16" x14ac:dyDescent="0.25">
      <c r="A68" t="s">
        <v>640</v>
      </c>
      <c r="B68" t="s">
        <v>53</v>
      </c>
      <c r="C68" t="s">
        <v>2</v>
      </c>
      <c r="D68" t="s">
        <v>54</v>
      </c>
      <c r="E68" s="1">
        <v>999</v>
      </c>
      <c r="F68" t="s">
        <v>151</v>
      </c>
      <c r="G68" t="s">
        <v>201</v>
      </c>
      <c r="H68" t="s">
        <v>200</v>
      </c>
      <c r="I68" t="s">
        <v>202</v>
      </c>
      <c r="J68" t="s">
        <v>6</v>
      </c>
      <c r="K68" s="8" t="str">
        <f>mappings[field]&amp;mappings[institution]&amp;mappings[element/field]&amp;mappings[subelement/field(s)]&amp;mappings[constraints]</f>
        <v>items[status]UNC999si1=9 AND i2=1 and $d IS blank</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640</v>
      </c>
      <c r="B69" t="s">
        <v>53</v>
      </c>
      <c r="C69" t="s">
        <v>2</v>
      </c>
      <c r="D69" t="s">
        <v>54</v>
      </c>
      <c r="E69" s="1">
        <v>999</v>
      </c>
      <c r="F69" t="s">
        <v>138</v>
      </c>
      <c r="G69" t="s">
        <v>198</v>
      </c>
      <c r="H69" t="s">
        <v>300</v>
      </c>
      <c r="I69" t="s">
        <v>199</v>
      </c>
      <c r="J69" t="s">
        <v>6</v>
      </c>
      <c r="K69" s="8" t="str">
        <f>mappings[field]&amp;mappings[institution]&amp;mappings[element/field]&amp;mappings[subelement/field(s)]&amp;mappings[constraints]</f>
        <v>items[status]UNC999di1=9 AND i2=1 and $d IS NOT blank</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640</v>
      </c>
      <c r="B70" t="s">
        <v>53</v>
      </c>
      <c r="C70" t="s">
        <v>2</v>
      </c>
      <c r="D70" t="s">
        <v>54</v>
      </c>
      <c r="E70" s="1">
        <v>999</v>
      </c>
      <c r="F70" t="s">
        <v>7</v>
      </c>
      <c r="G70" t="s">
        <v>203</v>
      </c>
      <c r="H70" t="s">
        <v>300</v>
      </c>
      <c r="I70" t="s">
        <v>204</v>
      </c>
      <c r="J70" t="s">
        <v>205</v>
      </c>
      <c r="K70" s="8" t="str">
        <f>mappings[field]&amp;mappings[institution]&amp;mappings[element/field]&amp;mappings[subelement/field(s)]&amp;mappings[constraints]</f>
        <v>items[status]UNC999ai1=9 AND i2=4 AND NOT EXIST (tag=999 AND 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6</v>
      </c>
      <c r="P70" s="8" t="s">
        <v>6</v>
      </c>
    </row>
    <row r="71" spans="1:16" x14ac:dyDescent="0.25">
      <c r="A71" t="s">
        <v>642</v>
      </c>
      <c r="B71" t="s">
        <v>53</v>
      </c>
      <c r="C71" t="s">
        <v>2</v>
      </c>
      <c r="D71" t="s">
        <v>54</v>
      </c>
      <c r="E71" s="1">
        <v>999</v>
      </c>
      <c r="F71" t="s">
        <v>16</v>
      </c>
      <c r="G71" t="s">
        <v>133</v>
      </c>
      <c r="H71" t="s">
        <v>5</v>
      </c>
      <c r="I71" t="s">
        <v>6</v>
      </c>
      <c r="J71" t="s">
        <v>6</v>
      </c>
      <c r="K71" s="8" t="str">
        <f>mappings[field]&amp;mappings[institution]&amp;mappings[element/field]&amp;mappings[subelement/field(s)]&amp;mappings[constraints]</f>
        <v>items[vol]UNC999vi1=9 AND i2=1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301</v>
      </c>
      <c r="B72" t="s">
        <v>302</v>
      </c>
      <c r="C72" t="s">
        <v>2</v>
      </c>
      <c r="D72" s="9" t="s">
        <v>54</v>
      </c>
      <c r="E72" s="1" t="s">
        <v>303</v>
      </c>
      <c r="F72" t="s">
        <v>6</v>
      </c>
      <c r="G72" t="s">
        <v>6</v>
      </c>
      <c r="H72" t="s">
        <v>200</v>
      </c>
      <c r="I72" t="s">
        <v>304</v>
      </c>
      <c r="K72" s="8" t="str">
        <f>mappings[field]&amp;mappings[institution]&amp;mappings[element/field]&amp;mappings[subelement/field(s)]&amp;mappings[constraints]</f>
        <v>location_hierarchyUNCloc_b (items, holdings)..</v>
      </c>
      <c r="L72" s="8">
        <f>IF(ISNUMBER(MATCH(mappings[mapping_id],issuesmap[mappingID],0)),COUNTIF(issuesmap[mappingID],mappings[mapping_id]),0)</f>
        <v>1</v>
      </c>
      <c r="M72" s="8">
        <f>IF(ISNUMBER(MATCH(mappings[field],issuesfield[field],0)),COUNTIF(issuesfield[field],mappings[field]),0)</f>
        <v>0</v>
      </c>
      <c r="N72" s="8" t="str">
        <f>IF(ISNUMBER(MATCH(mappings[field],fields[argot_field],0)),"y","n")</f>
        <v>y</v>
      </c>
      <c r="O72" s="8" t="s">
        <v>3</v>
      </c>
      <c r="P72" s="8" t="s">
        <v>3</v>
      </c>
    </row>
    <row r="73" spans="1:16" x14ac:dyDescent="0.25">
      <c r="A73" t="s">
        <v>353</v>
      </c>
      <c r="B73" t="s">
        <v>1</v>
      </c>
      <c r="C73" t="s">
        <v>2</v>
      </c>
      <c r="D73" t="s">
        <v>121</v>
      </c>
      <c r="E73" s="1">
        <v>15</v>
      </c>
      <c r="F73" t="s">
        <v>7</v>
      </c>
      <c r="G73" t="s">
        <v>6</v>
      </c>
      <c r="H73" t="s">
        <v>5</v>
      </c>
      <c r="I73" t="s">
        <v>371</v>
      </c>
      <c r="J73" t="s">
        <v>41</v>
      </c>
      <c r="K73" s="8" t="str">
        <f>mappings[field]&amp;mappings[institution]&amp;mappings[element/field]&amp;mappings[subelement/field(s)]&amp;mappings[constraints]</f>
        <v>misc_idGEN15a.</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353</v>
      </c>
      <c r="B74" t="s">
        <v>1</v>
      </c>
      <c r="C74" t="s">
        <v>2</v>
      </c>
      <c r="D74" t="s">
        <v>121</v>
      </c>
      <c r="E74" s="1">
        <v>15</v>
      </c>
      <c r="F74" t="s">
        <v>297</v>
      </c>
      <c r="G74" t="s">
        <v>6</v>
      </c>
      <c r="H74" t="s">
        <v>5</v>
      </c>
      <c r="I74" t="s">
        <v>372</v>
      </c>
      <c r="J74" t="s">
        <v>41</v>
      </c>
      <c r="K74" s="8" t="str">
        <f>mappings[field]&amp;mappings[institution]&amp;mappings[element/field]&amp;mappings[subelement/field(s)]&amp;mappings[constraints]</f>
        <v>misc_idGEN15q.</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353</v>
      </c>
      <c r="B75" t="s">
        <v>1</v>
      </c>
      <c r="C75" t="s">
        <v>2</v>
      </c>
      <c r="D75" t="s">
        <v>121</v>
      </c>
      <c r="E75" s="1">
        <v>15</v>
      </c>
      <c r="F75">
        <v>2</v>
      </c>
      <c r="G75" t="s">
        <v>6</v>
      </c>
      <c r="H75" t="s">
        <v>200</v>
      </c>
      <c r="I75" t="s">
        <v>373</v>
      </c>
      <c r="J75" t="s">
        <v>374</v>
      </c>
      <c r="K75" s="8" t="str">
        <f>mappings[field]&amp;mappings[institution]&amp;mappings[element/field]&amp;mappings[subelement/field(s)]&amp;mappings[constraints]</f>
        <v>misc_idGEN152.</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x14ac:dyDescent="0.25">
      <c r="A76" t="s">
        <v>465</v>
      </c>
      <c r="B76" t="s">
        <v>1</v>
      </c>
      <c r="C76" t="s">
        <v>2</v>
      </c>
      <c r="D76" t="s">
        <v>121</v>
      </c>
      <c r="E76" s="1">
        <v>10</v>
      </c>
      <c r="F76" t="s">
        <v>7</v>
      </c>
      <c r="G76" t="s">
        <v>6</v>
      </c>
      <c r="H76" t="s">
        <v>5</v>
      </c>
      <c r="I76" t="s">
        <v>470</v>
      </c>
      <c r="J76" t="s">
        <v>41</v>
      </c>
      <c r="K76" s="8" t="str">
        <f>mappings[field]&amp;mappings[institution]&amp;mappings[element/field]&amp;mappings[subelement/field(s)]&amp;mappings[constraints]</f>
        <v>misc_id[value]GEN10a.</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465</v>
      </c>
      <c r="B77" t="s">
        <v>1</v>
      </c>
      <c r="C77" t="s">
        <v>2</v>
      </c>
      <c r="D77" t="s">
        <v>121</v>
      </c>
      <c r="E77" s="1">
        <v>10</v>
      </c>
      <c r="F77" t="s">
        <v>146</v>
      </c>
      <c r="G77" t="s">
        <v>6</v>
      </c>
      <c r="H77" t="s">
        <v>5</v>
      </c>
      <c r="I77" t="s">
        <v>471</v>
      </c>
      <c r="J77" t="s">
        <v>41</v>
      </c>
      <c r="K77" s="8" t="str">
        <f>mappings[field]&amp;mappings[institution]&amp;mappings[element/field]&amp;mappings[subelement/field(s)]&amp;mappings[constraints]</f>
        <v>misc_id[value]GEN10b.</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544</v>
      </c>
      <c r="B78" t="s">
        <v>1</v>
      </c>
      <c r="C78" t="s">
        <v>2</v>
      </c>
      <c r="D78" t="s">
        <v>121</v>
      </c>
      <c r="E78" s="1">
        <v>506</v>
      </c>
      <c r="F78">
        <v>3</v>
      </c>
      <c r="G78" t="s">
        <v>6</v>
      </c>
      <c r="H78" t="s">
        <v>5</v>
      </c>
      <c r="I78" t="s">
        <v>6</v>
      </c>
      <c r="J78" t="s">
        <v>6</v>
      </c>
      <c r="K78" s="8" t="str">
        <f>mappings[field]&amp;mappings[institution]&amp;mappings[element/field]&amp;mappings[subelement/field(s)]&amp;mappings[constraints]</f>
        <v>note_access_restriction[label]GEN5063.</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2</v>
      </c>
      <c r="P78" s="8" t="s">
        <v>2</v>
      </c>
    </row>
    <row r="79" spans="1:16" x14ac:dyDescent="0.25">
      <c r="A79" t="s">
        <v>545</v>
      </c>
      <c r="B79" t="s">
        <v>1</v>
      </c>
      <c r="C79" t="s">
        <v>2</v>
      </c>
      <c r="D79" t="s">
        <v>121</v>
      </c>
      <c r="E79" s="1">
        <v>506</v>
      </c>
      <c r="F79" t="s">
        <v>546</v>
      </c>
      <c r="G79" t="s">
        <v>6</v>
      </c>
      <c r="H79" t="s">
        <v>20</v>
      </c>
      <c r="I79" t="s">
        <v>6</v>
      </c>
      <c r="J79" t="s">
        <v>6</v>
      </c>
      <c r="K79" s="8" t="str">
        <f>mappings[field]&amp;mappings[institution]&amp;mappings[element/field]&amp;mappings[subelement/field(s)]&amp;mappings[constraints]</f>
        <v>note_access_restriction[value]GEN506abcdefu.</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2</v>
      </c>
      <c r="P79" s="8" t="s">
        <v>2</v>
      </c>
    </row>
    <row r="80" spans="1:16" x14ac:dyDescent="0.25">
      <c r="A80" t="s">
        <v>789</v>
      </c>
      <c r="B80" t="s">
        <v>1</v>
      </c>
      <c r="C80" t="s">
        <v>2</v>
      </c>
      <c r="D80" t="s">
        <v>121</v>
      </c>
      <c r="E80" s="1">
        <v>545</v>
      </c>
      <c r="F80" t="s">
        <v>787</v>
      </c>
      <c r="G80" t="s">
        <v>310</v>
      </c>
      <c r="H80" t="s">
        <v>20</v>
      </c>
      <c r="I80" t="s">
        <v>41</v>
      </c>
      <c r="J80" t="s">
        <v>41</v>
      </c>
      <c r="K80" s="8" t="str">
        <f>mappings[field]&amp;mappings[institution]&amp;mappings[element/field]&amp;mappings[subelement/field(s)]&amp;mappings[constraints]</f>
        <v>note_admin_historyGEN545abui1=1</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c r="P80" s="8"/>
    </row>
    <row r="81" spans="1:16" x14ac:dyDescent="0.25">
      <c r="A81" t="s">
        <v>406</v>
      </c>
      <c r="B81" t="s">
        <v>1</v>
      </c>
      <c r="C81" t="s">
        <v>2</v>
      </c>
      <c r="D81" t="s">
        <v>121</v>
      </c>
      <c r="E81" s="1">
        <v>545</v>
      </c>
      <c r="F81" t="s">
        <v>787</v>
      </c>
      <c r="G81" t="s">
        <v>788</v>
      </c>
      <c r="H81" t="s">
        <v>20</v>
      </c>
      <c r="I81" t="s">
        <v>41</v>
      </c>
      <c r="J81" t="s">
        <v>41</v>
      </c>
      <c r="K81" s="8" t="str">
        <f>mappings[field]&amp;mappings[institution]&amp;mappings[element/field]&amp;mappings[subelement/field(s)]&amp;mappings[constraints]</f>
        <v>note_biographicalGEN545abui1=~/[ 0]</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c r="P81" s="8"/>
    </row>
    <row r="82" spans="1:16" x14ac:dyDescent="0.25">
      <c r="A82" t="s">
        <v>533</v>
      </c>
      <c r="B82" t="s">
        <v>1</v>
      </c>
      <c r="C82" t="s">
        <v>2</v>
      </c>
      <c r="D82" t="s">
        <v>121</v>
      </c>
      <c r="E82" s="1">
        <v>500</v>
      </c>
      <c r="F82">
        <v>3</v>
      </c>
      <c r="G82" t="s">
        <v>6</v>
      </c>
      <c r="H82" t="s">
        <v>5</v>
      </c>
      <c r="I82" t="s">
        <v>6</v>
      </c>
      <c r="J82" t="s">
        <v>6</v>
      </c>
      <c r="K82" s="8" t="str">
        <f>mappings[field]&amp;mappings[institution]&amp;mappings[element/field]&amp;mappings[subelement/field(s)]&amp;mappings[constraints]</f>
        <v>note_display[label]GEN5003.</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2</v>
      </c>
      <c r="P82" s="8" t="s">
        <v>2</v>
      </c>
    </row>
    <row r="83" spans="1:16" x14ac:dyDescent="0.25">
      <c r="A83" t="s">
        <v>533</v>
      </c>
      <c r="B83" t="s">
        <v>1</v>
      </c>
      <c r="C83" t="s">
        <v>2</v>
      </c>
      <c r="D83" t="s">
        <v>121</v>
      </c>
      <c r="E83" s="1">
        <v>561</v>
      </c>
      <c r="F83">
        <v>3</v>
      </c>
      <c r="G83" t="s">
        <v>539</v>
      </c>
      <c r="H83" t="s">
        <v>5</v>
      </c>
      <c r="I83" t="s">
        <v>6</v>
      </c>
      <c r="J83" t="s">
        <v>6</v>
      </c>
      <c r="K83" s="8" t="str">
        <f>mappings[field]&amp;mappings[institution]&amp;mappings[element/field]&amp;mappings[subelement/field(s)]&amp;mappings[constraints]</f>
        <v>note_display[label]GEN5613ind1 != 0</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2</v>
      </c>
      <c r="P83" s="8" t="s">
        <v>2</v>
      </c>
    </row>
    <row r="84" spans="1:16" x14ac:dyDescent="0.25">
      <c r="A84" t="s">
        <v>534</v>
      </c>
      <c r="B84" t="s">
        <v>1</v>
      </c>
      <c r="C84" t="s">
        <v>2</v>
      </c>
      <c r="D84" t="s">
        <v>121</v>
      </c>
      <c r="E84" s="1">
        <v>500</v>
      </c>
      <c r="F84" t="s">
        <v>7</v>
      </c>
      <c r="G84" t="s">
        <v>6</v>
      </c>
      <c r="H84" t="s">
        <v>5</v>
      </c>
      <c r="I84" t="s">
        <v>6</v>
      </c>
      <c r="J84" t="s">
        <v>6</v>
      </c>
      <c r="K84" s="8" t="str">
        <f>mappings[field]&amp;mappings[institution]&amp;mappings[element/field]&amp;mappings[subelement/field(s)]&amp;mappings[constraints]</f>
        <v>note_display[value]GEN500a.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2</v>
      </c>
      <c r="P84" s="8" t="s">
        <v>2</v>
      </c>
    </row>
    <row r="85" spans="1:16" x14ac:dyDescent="0.25">
      <c r="A85" t="s">
        <v>534</v>
      </c>
      <c r="B85" t="s">
        <v>1</v>
      </c>
      <c r="C85" t="s">
        <v>2</v>
      </c>
      <c r="D85" t="s">
        <v>121</v>
      </c>
      <c r="E85" s="1">
        <v>541</v>
      </c>
      <c r="F85" t="s">
        <v>537</v>
      </c>
      <c r="G85" t="s">
        <v>6</v>
      </c>
      <c r="H85" t="s">
        <v>20</v>
      </c>
      <c r="I85" t="s">
        <v>538</v>
      </c>
      <c r="J85" t="s">
        <v>6</v>
      </c>
      <c r="K85" s="8" t="str">
        <f>mappings[field]&amp;mappings[institution]&amp;mappings[element/field]&amp;mappings[subelement/field(s)]&amp;mappings[constraints]</f>
        <v>note_display[value]GEN541abcdefhno3.</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x14ac:dyDescent="0.25">
      <c r="A86" t="s">
        <v>534</v>
      </c>
      <c r="B86" t="s">
        <v>1</v>
      </c>
      <c r="C86" t="s">
        <v>2</v>
      </c>
      <c r="D86" t="s">
        <v>121</v>
      </c>
      <c r="E86" s="1">
        <v>561</v>
      </c>
      <c r="F86" t="s">
        <v>7</v>
      </c>
      <c r="G86" t="s">
        <v>539</v>
      </c>
      <c r="H86" t="s">
        <v>5</v>
      </c>
      <c r="I86" t="s">
        <v>6</v>
      </c>
      <c r="J86" t="s">
        <v>6</v>
      </c>
      <c r="K86" s="8" t="str">
        <f>mappings[field]&amp;mappings[institution]&amp;mappings[element/field]&amp;mappings[subelement/field(s)]&amp;mappings[constraints]</f>
        <v>note_display[value]GEN561aind1 != 0</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x14ac:dyDescent="0.25">
      <c r="A87" t="s">
        <v>534</v>
      </c>
      <c r="B87" t="s">
        <v>1</v>
      </c>
      <c r="C87" t="s">
        <v>2</v>
      </c>
      <c r="D87" t="s">
        <v>121</v>
      </c>
      <c r="E87" s="1">
        <v>501</v>
      </c>
      <c r="F87" t="s">
        <v>7</v>
      </c>
      <c r="G87" t="s">
        <v>6</v>
      </c>
      <c r="H87" t="s">
        <v>5</v>
      </c>
      <c r="I87" t="s">
        <v>6</v>
      </c>
      <c r="J87" t="s">
        <v>6</v>
      </c>
      <c r="K87" s="8" t="str">
        <f>mappings[field]&amp;mappings[institution]&amp;mappings[element/field]&amp;mappings[subelement/field(s)]&amp;mappings[constraints]</f>
        <v>note_display[value]GEN501a.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534</v>
      </c>
      <c r="B88" t="s">
        <v>1</v>
      </c>
      <c r="C88" t="s">
        <v>2</v>
      </c>
      <c r="D88" t="s">
        <v>54</v>
      </c>
      <c r="E88" s="1">
        <v>590</v>
      </c>
      <c r="F88" t="s">
        <v>7</v>
      </c>
      <c r="G88" t="s">
        <v>6</v>
      </c>
      <c r="H88" t="s">
        <v>20</v>
      </c>
      <c r="I88" t="s">
        <v>6</v>
      </c>
      <c r="J88" t="s">
        <v>6</v>
      </c>
      <c r="K88" s="8" t="str">
        <f>mappings[field]&amp;mappings[institution]&amp;mappings[element/field]&amp;mappings[subelement/field(s)]&amp;mappings[constraints]</f>
        <v>note_display[value]UNC590a.</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534</v>
      </c>
      <c r="B89" t="s">
        <v>1</v>
      </c>
      <c r="C89" t="s">
        <v>2</v>
      </c>
      <c r="D89" t="s">
        <v>121</v>
      </c>
      <c r="E89" s="1">
        <v>502</v>
      </c>
      <c r="F89" t="s">
        <v>548</v>
      </c>
      <c r="G89" t="s">
        <v>6</v>
      </c>
      <c r="H89" t="s">
        <v>20</v>
      </c>
      <c r="I89" t="s">
        <v>549</v>
      </c>
      <c r="J89" t="s">
        <v>6</v>
      </c>
      <c r="K89" s="8" t="str">
        <f>mappings[field]&amp;mappings[institution]&amp;mappings[element/field]&amp;mappings[subelement/field(s)]&amp;mappings[constraints]</f>
        <v>note_display[value]GEN502abcdgo.</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534</v>
      </c>
      <c r="B90" t="s">
        <v>1</v>
      </c>
      <c r="C90" t="s">
        <v>2</v>
      </c>
      <c r="D90" t="s">
        <v>121</v>
      </c>
      <c r="E90" s="1">
        <v>504</v>
      </c>
      <c r="F90" t="s">
        <v>309</v>
      </c>
      <c r="G90" t="s">
        <v>6</v>
      </c>
      <c r="H90" t="s">
        <v>20</v>
      </c>
      <c r="I90" t="s">
        <v>550</v>
      </c>
      <c r="J90" t="s">
        <v>6</v>
      </c>
      <c r="K90" s="8" t="str">
        <f>mappings[field]&amp;mappings[institution]&amp;mappings[element/field]&amp;mappings[subelement/field(s)]&amp;mappings[constraints]</f>
        <v>note_display[value]GEN504ab.</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534</v>
      </c>
      <c r="B91" t="s">
        <v>1</v>
      </c>
      <c r="C91" t="s">
        <v>2</v>
      </c>
      <c r="D91" t="s">
        <v>121</v>
      </c>
      <c r="E91" s="1">
        <v>507</v>
      </c>
      <c r="F91" t="s">
        <v>309</v>
      </c>
      <c r="G91" t="s">
        <v>6</v>
      </c>
      <c r="H91" t="s">
        <v>20</v>
      </c>
      <c r="I91" t="s">
        <v>6</v>
      </c>
      <c r="J91" t="s">
        <v>6</v>
      </c>
      <c r="K91" s="8" t="str">
        <f>mappings[field]&amp;mappings[institution]&amp;mappings[element/field]&amp;mappings[subelement/field(s)]&amp;mappings[constraints]</f>
        <v>note_display[value]GEN507ab.</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529</v>
      </c>
      <c r="B92" t="s">
        <v>1</v>
      </c>
      <c r="C92" t="s">
        <v>2</v>
      </c>
      <c r="D92" t="s">
        <v>121</v>
      </c>
      <c r="E92" s="1">
        <v>500</v>
      </c>
      <c r="F92" t="s">
        <v>7</v>
      </c>
      <c r="G92" t="s">
        <v>6</v>
      </c>
      <c r="H92" t="s">
        <v>5</v>
      </c>
      <c r="I92" t="s">
        <v>6</v>
      </c>
      <c r="J92" t="s">
        <v>6</v>
      </c>
      <c r="K92" s="8" t="str">
        <f>mappings[field]&amp;mappings[institution]&amp;mappings[element/field]&amp;mappings[subelement/field(s)]&amp;mappings[constraints]</f>
        <v>note_indexGEN500a.</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x14ac:dyDescent="0.25">
      <c r="A93" t="s">
        <v>529</v>
      </c>
      <c r="B93" t="s">
        <v>1</v>
      </c>
      <c r="C93" t="s">
        <v>2</v>
      </c>
      <c r="D93" t="s">
        <v>121</v>
      </c>
      <c r="E93" s="1">
        <v>541</v>
      </c>
      <c r="F93" t="s">
        <v>7</v>
      </c>
      <c r="G93" t="s">
        <v>6</v>
      </c>
      <c r="H93" t="s">
        <v>5</v>
      </c>
      <c r="I93" t="s">
        <v>6</v>
      </c>
      <c r="J93" t="s">
        <v>6</v>
      </c>
      <c r="K93" s="8" t="str">
        <f>mappings[field]&amp;mappings[institution]&amp;mappings[element/field]&amp;mappings[subelement/field(s)]&amp;mappings[constraints]</f>
        <v>note_indexGEN541a.</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x14ac:dyDescent="0.25">
      <c r="A94" t="s">
        <v>529</v>
      </c>
      <c r="B94" t="s">
        <v>1</v>
      </c>
      <c r="C94" t="s">
        <v>2</v>
      </c>
      <c r="D94" t="s">
        <v>121</v>
      </c>
      <c r="E94" s="1">
        <v>561</v>
      </c>
      <c r="F94" t="s">
        <v>7</v>
      </c>
      <c r="G94" t="s">
        <v>539</v>
      </c>
      <c r="H94" t="s">
        <v>5</v>
      </c>
      <c r="I94" t="s">
        <v>6</v>
      </c>
      <c r="J94" t="s">
        <v>6</v>
      </c>
      <c r="K94" s="8" t="str">
        <f>mappings[field]&amp;mappings[institution]&amp;mappings[element/field]&amp;mappings[subelement/field(s)]&amp;mappings[constraints]</f>
        <v>note_indexGEN561aind1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529</v>
      </c>
      <c r="B95" t="s">
        <v>1</v>
      </c>
      <c r="C95" t="s">
        <v>2</v>
      </c>
      <c r="D95" t="s">
        <v>121</v>
      </c>
      <c r="E95" s="1">
        <v>501</v>
      </c>
      <c r="F95" t="s">
        <v>7</v>
      </c>
      <c r="G95" t="s">
        <v>6</v>
      </c>
      <c r="H95" t="s">
        <v>20</v>
      </c>
      <c r="I95" t="s">
        <v>6</v>
      </c>
      <c r="J95" t="s">
        <v>6</v>
      </c>
      <c r="K95" s="8" t="str">
        <f>mappings[field]&amp;mappings[institution]&amp;mappings[element/field]&amp;mappings[subelement/field(s)]&amp;mappings[constraints]</f>
        <v>note_indexGEN501a.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x14ac:dyDescent="0.25">
      <c r="A96" t="s">
        <v>529</v>
      </c>
      <c r="B96" t="s">
        <v>1</v>
      </c>
      <c r="C96" t="s">
        <v>2</v>
      </c>
      <c r="D96" t="s">
        <v>54</v>
      </c>
      <c r="E96" s="1">
        <v>590</v>
      </c>
      <c r="F96" t="s">
        <v>7</v>
      </c>
      <c r="G96" t="s">
        <v>547</v>
      </c>
      <c r="H96" t="s">
        <v>20</v>
      </c>
      <c r="I96" t="s">
        <v>6</v>
      </c>
      <c r="J96" t="s">
        <v>6</v>
      </c>
      <c r="K96" s="8" t="str">
        <f>mappings[field]&amp;mappings[institution]&amp;mappings[element/field]&amp;mappings[subelement/field(s)]&amp;mappings[constraints]</f>
        <v>note_indexUNC590avalue is NOT: "Vendor-supplied catalog record."</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x14ac:dyDescent="0.25">
      <c r="A97" t="s">
        <v>529</v>
      </c>
      <c r="B97" t="s">
        <v>1</v>
      </c>
      <c r="C97" t="s">
        <v>2</v>
      </c>
      <c r="D97" t="s">
        <v>121</v>
      </c>
      <c r="E97" s="1">
        <v>502</v>
      </c>
      <c r="F97" t="s">
        <v>548</v>
      </c>
      <c r="G97" t="s">
        <v>6</v>
      </c>
      <c r="H97" t="s">
        <v>20</v>
      </c>
      <c r="I97" t="s">
        <v>549</v>
      </c>
      <c r="J97" t="s">
        <v>6</v>
      </c>
      <c r="K97" s="8" t="str">
        <f>mappings[field]&amp;mappings[institution]&amp;mappings[element/field]&amp;mappings[subelement/field(s)]&amp;mappings[constraints]</f>
        <v>note_indexGEN502abcdgo.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x14ac:dyDescent="0.25">
      <c r="A98" t="s">
        <v>529</v>
      </c>
      <c r="B98" t="s">
        <v>1</v>
      </c>
      <c r="C98" t="s">
        <v>2</v>
      </c>
      <c r="D98" t="s">
        <v>121</v>
      </c>
      <c r="E98" s="1">
        <v>507</v>
      </c>
      <c r="F98" t="s">
        <v>309</v>
      </c>
      <c r="G98" t="s">
        <v>6</v>
      </c>
      <c r="H98" t="s">
        <v>20</v>
      </c>
      <c r="I98" t="s">
        <v>6</v>
      </c>
      <c r="J98" t="s">
        <v>6</v>
      </c>
      <c r="K98" s="8" t="str">
        <f>mappings[field]&amp;mappings[institution]&amp;mappings[element/field]&amp;mappings[subelement/field(s)]&amp;mappings[constraints]</f>
        <v>note_indexGEN507ab.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514</v>
      </c>
      <c r="B99" t="s">
        <v>1</v>
      </c>
      <c r="C99" t="s">
        <v>2</v>
      </c>
      <c r="D99" t="s">
        <v>121</v>
      </c>
      <c r="E99" s="1">
        <v>550</v>
      </c>
      <c r="F99" t="s">
        <v>7</v>
      </c>
      <c r="G99" t="s">
        <v>733</v>
      </c>
      <c r="H99" t="s">
        <v>5</v>
      </c>
      <c r="I99" t="s">
        <v>41</v>
      </c>
      <c r="J99" t="s">
        <v>41</v>
      </c>
      <c r="K99" s="8" t="str">
        <f>mappings[field]&amp;mappings[institution]&amp;mappings[element/field]&amp;mappings[subelement/field(s)]&amp;mappings[constraints]</f>
        <v>note_issuanceGEN550anone</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c r="P99" s="8"/>
    </row>
    <row r="100" spans="1:16" x14ac:dyDescent="0.25">
      <c r="A100" t="s">
        <v>408</v>
      </c>
      <c r="B100" t="s">
        <v>1</v>
      </c>
      <c r="C100" t="s">
        <v>2</v>
      </c>
      <c r="D100" t="s">
        <v>121</v>
      </c>
      <c r="E100" s="1">
        <v>520</v>
      </c>
      <c r="F100" t="s">
        <v>626</v>
      </c>
      <c r="G100" t="s">
        <v>41</v>
      </c>
      <c r="H100" t="s">
        <v>20</v>
      </c>
      <c r="I100" t="s">
        <v>41</v>
      </c>
      <c r="J100" t="s">
        <v>625</v>
      </c>
      <c r="K100" s="8" t="str">
        <f>mappings[field]&amp;mappings[institution]&amp;mappings[element/field]&amp;mappings[subelement/field(s)]&amp;mappings[constraints]</f>
        <v>note_summaryGEN520abc3x</v>
      </c>
      <c r="L100" s="8">
        <f>IF(ISNUMBER(MATCH(mappings[mapping_id],issuesmap[mappingID],0)),COUNTIF(issuesmap[mappingID],mappings[mapping_id]),0)</f>
        <v>2</v>
      </c>
      <c r="M100" s="8">
        <f>IF(ISNUMBER(MATCH(mappings[field],issuesfield[field],0)),COUNTIF(issuesfield[field],mappings[field]),0)</f>
        <v>1</v>
      </c>
      <c r="N100" s="8" t="str">
        <f>IF(ISNUMBER(MATCH(mappings[field],fields[argot_field],0)),"y","n")</f>
        <v>y</v>
      </c>
      <c r="O100" s="8" t="s">
        <v>3</v>
      </c>
      <c r="P100" s="8" t="s">
        <v>6</v>
      </c>
    </row>
    <row r="101" spans="1:16" x14ac:dyDescent="0.25">
      <c r="A101" t="s">
        <v>407</v>
      </c>
      <c r="B101" t="s">
        <v>1</v>
      </c>
      <c r="C101" t="s">
        <v>2</v>
      </c>
      <c r="D101" t="s">
        <v>121</v>
      </c>
      <c r="E101" s="1">
        <v>505</v>
      </c>
      <c r="F101" t="s">
        <v>624</v>
      </c>
      <c r="G101" t="s">
        <v>41</v>
      </c>
      <c r="H101" t="s">
        <v>20</v>
      </c>
      <c r="I101" t="s">
        <v>41</v>
      </c>
      <c r="J101" t="s">
        <v>625</v>
      </c>
      <c r="K101" s="8" t="str">
        <f>mappings[field]&amp;mappings[institution]&amp;mappings[element/field]&amp;mappings[subelement/field(s)]&amp;mappings[constraints]</f>
        <v>note_tocGEN505agrtx</v>
      </c>
      <c r="L101" s="8">
        <f>IF(ISNUMBER(MATCH(mappings[mapping_id],issuesmap[mappingID],0)),COUNTIF(issuesmap[mappingID],mappings[mapping_id]),0)</f>
        <v>1</v>
      </c>
      <c r="M101" s="8">
        <f>IF(ISNUMBER(MATCH(mappings[field],issuesfield[field],0)),COUNTIF(issuesfield[field],mappings[field]),0)</f>
        <v>0</v>
      </c>
      <c r="N101" s="8" t="str">
        <f>IF(ISNUMBER(MATCH(mappings[field],fields[argot_field],0)),"y","n")</f>
        <v>y</v>
      </c>
      <c r="O101" s="8" t="s">
        <v>3</v>
      </c>
      <c r="P101" s="8" t="s">
        <v>6</v>
      </c>
    </row>
    <row r="102" spans="1:16" x14ac:dyDescent="0.25">
      <c r="A102" t="s">
        <v>649</v>
      </c>
      <c r="B102" t="s">
        <v>1</v>
      </c>
      <c r="C102" t="s">
        <v>2</v>
      </c>
      <c r="D102" t="s">
        <v>54</v>
      </c>
      <c r="E102" s="1">
        <v>19</v>
      </c>
      <c r="F102" t="s">
        <v>7</v>
      </c>
      <c r="G102" t="s">
        <v>41</v>
      </c>
      <c r="H102" t="s">
        <v>5</v>
      </c>
      <c r="I102" t="s">
        <v>41</v>
      </c>
      <c r="J102" s="10" t="s">
        <v>332</v>
      </c>
      <c r="K102" s="8" t="str">
        <f>mappings[field]&amp;mappings[institution]&amp;mappings[element/field]&amp;mappings[subelement/field(s)]&amp;mappings[constraints]</f>
        <v>oclc_number[old]UNC19ax</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3</v>
      </c>
      <c r="P102" s="8" t="s">
        <v>3</v>
      </c>
    </row>
    <row r="103" spans="1:16" x14ac:dyDescent="0.25">
      <c r="A103" t="s">
        <v>650</v>
      </c>
      <c r="B103" t="s">
        <v>1</v>
      </c>
      <c r="C103" t="s">
        <v>2</v>
      </c>
      <c r="D103" t="s">
        <v>54</v>
      </c>
      <c r="E103" s="1">
        <v>1</v>
      </c>
      <c r="F103" t="s">
        <v>6</v>
      </c>
      <c r="G103" t="s">
        <v>331</v>
      </c>
      <c r="H103" t="s">
        <v>331</v>
      </c>
      <c r="I103" t="s">
        <v>331</v>
      </c>
      <c r="J103" s="10" t="s">
        <v>332</v>
      </c>
      <c r="K103" s="8" t="str">
        <f>mappings[field]&amp;mappings[institution]&amp;mappings[element/field]&amp;mappings[subelement/field(s)]&amp;mappings[constraints]</f>
        <v>oclc_number[value]UNC1.see notes</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3</v>
      </c>
      <c r="P103" s="8" t="s">
        <v>3</v>
      </c>
    </row>
    <row r="104" spans="1:16" x14ac:dyDescent="0.25">
      <c r="A104" t="s">
        <v>650</v>
      </c>
      <c r="B104" t="s">
        <v>1</v>
      </c>
      <c r="C104" t="s">
        <v>2</v>
      </c>
      <c r="D104" t="s">
        <v>54</v>
      </c>
      <c r="E104" s="1">
        <v>3</v>
      </c>
      <c r="F104" t="s">
        <v>6</v>
      </c>
      <c r="G104" t="s">
        <v>331</v>
      </c>
      <c r="H104" t="s">
        <v>331</v>
      </c>
      <c r="I104" t="s">
        <v>331</v>
      </c>
      <c r="J104" s="10" t="s">
        <v>332</v>
      </c>
      <c r="K104" s="8" t="str">
        <f>mappings[field]&amp;mappings[institution]&amp;mappings[element/field]&amp;mappings[subelement/field(s)]&amp;mappings[constraints]</f>
        <v>oclc_number[value]UNC3.see notes</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3</v>
      </c>
      <c r="P104" s="8" t="s">
        <v>3</v>
      </c>
    </row>
    <row r="105" spans="1:16" x14ac:dyDescent="0.25">
      <c r="A105" t="s">
        <v>650</v>
      </c>
      <c r="B105" t="s">
        <v>1</v>
      </c>
      <c r="C105" t="s">
        <v>2</v>
      </c>
      <c r="D105" t="s">
        <v>54</v>
      </c>
      <c r="E105" s="1">
        <v>35</v>
      </c>
      <c r="F105" t="s">
        <v>7</v>
      </c>
      <c r="G105" t="s">
        <v>331</v>
      </c>
      <c r="H105" t="s">
        <v>331</v>
      </c>
      <c r="I105" t="s">
        <v>331</v>
      </c>
      <c r="J105" s="10" t="s">
        <v>332</v>
      </c>
      <c r="K105" s="8" t="str">
        <f>mappings[field]&amp;mappings[institution]&amp;mappings[element/field]&amp;mappings[subelement/field(s)]&amp;mappings[constraints]</f>
        <v>oclc_number[value]UNC35asee notes</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3</v>
      </c>
      <c r="P105" s="8" t="s">
        <v>3</v>
      </c>
    </row>
    <row r="106" spans="1:16" x14ac:dyDescent="0.25">
      <c r="A106" t="s">
        <v>515</v>
      </c>
      <c r="B106" t="s">
        <v>1</v>
      </c>
      <c r="C106" t="s">
        <v>2</v>
      </c>
      <c r="D106" t="s">
        <v>121</v>
      </c>
      <c r="E106" s="1">
        <v>300</v>
      </c>
      <c r="F106" t="s">
        <v>807</v>
      </c>
      <c r="G106" t="s">
        <v>733</v>
      </c>
      <c r="H106" t="s">
        <v>20</v>
      </c>
      <c r="I106" t="s">
        <v>808</v>
      </c>
      <c r="J106" t="s">
        <v>41</v>
      </c>
      <c r="K106" s="8" t="str">
        <f>mappings[field]&amp;mappings[institution]&amp;mappings[element/field]&amp;mappings[subelement/field(s)]&amp;mappings[constraints]</f>
        <v>physical_descriptionGEN300abcefg3none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415</v>
      </c>
      <c r="B107" t="s">
        <v>1</v>
      </c>
      <c r="C107" t="s">
        <v>2</v>
      </c>
      <c r="D107" t="s">
        <v>121</v>
      </c>
      <c r="E107" s="1">
        <v>260</v>
      </c>
      <c r="F107" t="s">
        <v>422</v>
      </c>
      <c r="G107" t="s">
        <v>6</v>
      </c>
      <c r="H107" t="s">
        <v>5</v>
      </c>
      <c r="I107" t="s">
        <v>423</v>
      </c>
      <c r="J107" t="s">
        <v>41</v>
      </c>
      <c r="K107" s="8" t="str">
        <f>mappings[field]&amp;mappings[institution]&amp;mappings[element/field]&amp;mappings[subelement/field(s)]&amp;mappings[constraints]</f>
        <v>publisherGEN260bf.</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82</v>
      </c>
      <c r="P107" s="8" t="s">
        <v>82</v>
      </c>
    </row>
    <row r="108" spans="1:16" x14ac:dyDescent="0.25">
      <c r="A108" t="s">
        <v>415</v>
      </c>
      <c r="B108" t="s">
        <v>1</v>
      </c>
      <c r="C108" t="s">
        <v>2</v>
      </c>
      <c r="D108" t="s">
        <v>121</v>
      </c>
      <c r="E108" s="1">
        <v>264</v>
      </c>
      <c r="F108" t="s">
        <v>146</v>
      </c>
      <c r="G108" t="s">
        <v>424</v>
      </c>
      <c r="H108" t="s">
        <v>5</v>
      </c>
      <c r="I108" t="s">
        <v>423</v>
      </c>
      <c r="J108" t="s">
        <v>41</v>
      </c>
      <c r="K108" s="8" t="str">
        <f>mappings[field]&amp;mappings[institution]&amp;mappings[element/field]&amp;mappings[subelement/field(s)]&amp;mappings[constraints]</f>
        <v>publisherGEN264bi2 =~/[0-3]/</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82</v>
      </c>
      <c r="P108" s="8" t="s">
        <v>82</v>
      </c>
    </row>
    <row r="109" spans="1:16" x14ac:dyDescent="0.25">
      <c r="A109" t="s">
        <v>385</v>
      </c>
      <c r="B109" t="s">
        <v>302</v>
      </c>
      <c r="C109" t="s">
        <v>2</v>
      </c>
      <c r="D109" t="s">
        <v>121</v>
      </c>
      <c r="E109" s="1" t="s">
        <v>6</v>
      </c>
      <c r="F109" t="s">
        <v>6</v>
      </c>
      <c r="G109" t="s">
        <v>41</v>
      </c>
      <c r="H109" t="s">
        <v>300</v>
      </c>
      <c r="I109" t="s">
        <v>386</v>
      </c>
      <c r="J109" t="s">
        <v>41</v>
      </c>
      <c r="K109" s="8" t="str">
        <f>mappings[field]&amp;mappings[institution]&amp;mappings[element/field]&amp;mappings[subelement/field(s)]&amp;mappings[constraints]</f>
        <v>record_data_sourceGEN..x</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6</v>
      </c>
      <c r="P109" s="8" t="s">
        <v>6</v>
      </c>
    </row>
    <row r="110" spans="1:16" x14ac:dyDescent="0.25">
      <c r="A110" t="s">
        <v>579</v>
      </c>
      <c r="B110" t="s">
        <v>1</v>
      </c>
      <c r="C110" t="s">
        <v>3</v>
      </c>
      <c r="D110" t="s">
        <v>121</v>
      </c>
      <c r="E110" s="1">
        <v>700</v>
      </c>
      <c r="F110" t="s">
        <v>231</v>
      </c>
      <c r="G110" t="s">
        <v>571</v>
      </c>
      <c r="H110" t="s">
        <v>20</v>
      </c>
      <c r="I110" t="s">
        <v>570</v>
      </c>
      <c r="K110" s="8" t="str">
        <f>mappings[field]&amp;mappings[institution]&amp;mappings[element/field]&amp;mappings[subelement/field(s)]&amp;mappings[constraints]</f>
        <v>related_name_title[author]GEN700abcd(g)jqui2 != 2 AND ($t OR $k exists in field)</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579</v>
      </c>
      <c r="B111" t="s">
        <v>1</v>
      </c>
      <c r="C111" t="s">
        <v>3</v>
      </c>
      <c r="D111" t="s">
        <v>121</v>
      </c>
      <c r="E111" s="1">
        <v>710</v>
      </c>
      <c r="F111" t="s">
        <v>572</v>
      </c>
      <c r="G111" t="s">
        <v>571</v>
      </c>
      <c r="H111" t="s">
        <v>569</v>
      </c>
      <c r="I111" t="s">
        <v>575</v>
      </c>
      <c r="K111" s="8" t="str">
        <f>mappings[field]&amp;mappings[institution]&amp;mappings[element/field]&amp;mappings[subelement/field(s)]&amp;mappings[constraints]</f>
        <v>related_name_title[author]GEN710abc(dgn)ui2 != 2 AND ($t OR $k exists in field)</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t="s">
        <v>2</v>
      </c>
      <c r="P111" s="8" t="s">
        <v>2</v>
      </c>
    </row>
    <row r="112" spans="1:16" x14ac:dyDescent="0.25">
      <c r="A112" t="s">
        <v>579</v>
      </c>
      <c r="B112" t="s">
        <v>1</v>
      </c>
      <c r="C112" t="s">
        <v>3</v>
      </c>
      <c r="D112" t="s">
        <v>121</v>
      </c>
      <c r="E112" s="1">
        <v>711</v>
      </c>
      <c r="F112" t="s">
        <v>576</v>
      </c>
      <c r="G112" t="s">
        <v>571</v>
      </c>
      <c r="H112" t="s">
        <v>569</v>
      </c>
      <c r="I112" t="s">
        <v>575</v>
      </c>
      <c r="K112" s="8" t="str">
        <f>mappings[field]&amp;mappings[institution]&amp;mappings[element/field]&amp;mappings[subelement/field(s)]&amp;mappings[constraints]</f>
        <v>related_name_title[author]GEN711ac(d)e(gn)qui2 != 2 AND ($t OR $k exists in field)</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582</v>
      </c>
      <c r="B113" t="s">
        <v>1</v>
      </c>
      <c r="C113" t="s">
        <v>3</v>
      </c>
      <c r="D113" t="s">
        <v>121</v>
      </c>
      <c r="E113" s="1">
        <v>700</v>
      </c>
      <c r="F113" t="s">
        <v>41</v>
      </c>
      <c r="G113" t="s">
        <v>571</v>
      </c>
      <c r="H113" t="s">
        <v>5</v>
      </c>
      <c r="I113" t="s">
        <v>41</v>
      </c>
      <c r="K113" s="8" t="str">
        <f>mappings[field]&amp;mappings[institution]&amp;mappings[element/field]&amp;mappings[subelement/field(s)]&amp;mappings[constraints]</f>
        <v>related_name_title[issn]GEN700xi2 != 2 AND ($t OR $k exists in field)</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582</v>
      </c>
      <c r="B114" t="s">
        <v>1</v>
      </c>
      <c r="C114" t="s">
        <v>3</v>
      </c>
      <c r="D114" t="s">
        <v>121</v>
      </c>
      <c r="E114" s="1">
        <v>710</v>
      </c>
      <c r="F114" t="s">
        <v>41</v>
      </c>
      <c r="G114" t="s">
        <v>571</v>
      </c>
      <c r="H114" t="s">
        <v>5</v>
      </c>
      <c r="I114" t="s">
        <v>41</v>
      </c>
      <c r="K114" s="8" t="str">
        <f>mappings[field]&amp;mappings[institution]&amp;mappings[element/field]&amp;mappings[subelement/field(s)]&amp;mappings[constraints]</f>
        <v>related_name_title[issn]GEN710xi2 != 2 AND ($t OR $k exists in field)</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582</v>
      </c>
      <c r="B115" t="s">
        <v>1</v>
      </c>
      <c r="C115" t="s">
        <v>3</v>
      </c>
      <c r="D115" t="s">
        <v>121</v>
      </c>
      <c r="E115" s="1">
        <v>711</v>
      </c>
      <c r="F115" t="s">
        <v>41</v>
      </c>
      <c r="G115" t="s">
        <v>571</v>
      </c>
      <c r="H115" t="s">
        <v>5</v>
      </c>
      <c r="I115" t="s">
        <v>41</v>
      </c>
      <c r="K115" s="8" t="str">
        <f>mappings[field]&amp;mappings[institution]&amp;mappings[element/field]&amp;mappings[subelement/field(s)]&amp;mappings[constraints]</f>
        <v>related_name_title[issn]GEN711xi2 != 2 AND ($t OR $k exists in field)</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583</v>
      </c>
      <c r="B116" t="s">
        <v>1</v>
      </c>
      <c r="C116" t="s">
        <v>3</v>
      </c>
      <c r="D116" t="s">
        <v>121</v>
      </c>
      <c r="E116" s="1">
        <v>700</v>
      </c>
      <c r="F116" t="s">
        <v>567</v>
      </c>
      <c r="G116" t="s">
        <v>571</v>
      </c>
      <c r="H116" t="s">
        <v>569</v>
      </c>
      <c r="I116" t="s">
        <v>41</v>
      </c>
      <c r="K116" s="8" t="str">
        <f>mappings[field]&amp;mappings[institution]&amp;mappings[element/field]&amp;mappings[subelement/field(s)]&amp;mappings[constraints]</f>
        <v>related_name_title[label]GEN7003ii2 != 2 AND ($t OR $k exists in field)</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583</v>
      </c>
      <c r="B117" t="s">
        <v>1</v>
      </c>
      <c r="C117" t="s">
        <v>3</v>
      </c>
      <c r="D117" t="s">
        <v>121</v>
      </c>
      <c r="E117" s="1">
        <v>710</v>
      </c>
      <c r="F117" t="s">
        <v>567</v>
      </c>
      <c r="G117" t="s">
        <v>571</v>
      </c>
      <c r="H117" t="s">
        <v>569</v>
      </c>
      <c r="I117" t="s">
        <v>41</v>
      </c>
      <c r="K117" s="8" t="str">
        <f>mappings[field]&amp;mappings[institution]&amp;mappings[element/field]&amp;mappings[subelement/field(s)]&amp;mappings[constraints]</f>
        <v>related_name_title[label]GEN7103ii2 != 2 AND ($t OR $k exists in field)</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t="s">
        <v>2</v>
      </c>
      <c r="P117" s="8" t="s">
        <v>2</v>
      </c>
    </row>
    <row r="118" spans="1:16" x14ac:dyDescent="0.25">
      <c r="A118" t="s">
        <v>583</v>
      </c>
      <c r="B118" t="s">
        <v>1</v>
      </c>
      <c r="C118" t="s">
        <v>3</v>
      </c>
      <c r="D118" t="s">
        <v>121</v>
      </c>
      <c r="E118" s="1">
        <v>711</v>
      </c>
      <c r="F118" t="s">
        <v>567</v>
      </c>
      <c r="G118" t="s">
        <v>571</v>
      </c>
      <c r="H118" t="s">
        <v>569</v>
      </c>
      <c r="I118" t="s">
        <v>41</v>
      </c>
      <c r="K118" s="8" t="str">
        <f>mappings[field]&amp;mappings[institution]&amp;mappings[element/field]&amp;mappings[subelement/field(s)]&amp;mappings[constraints]</f>
        <v>related_name_title[label]GEN7113ii2 != 2 AND ($t OR $k exists in field)</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584</v>
      </c>
      <c r="B119" t="s">
        <v>1</v>
      </c>
      <c r="C119" t="s">
        <v>3</v>
      </c>
      <c r="D119" t="s">
        <v>121</v>
      </c>
      <c r="E119" s="1">
        <v>700</v>
      </c>
      <c r="F119" t="s">
        <v>568</v>
      </c>
      <c r="G119" t="s">
        <v>571</v>
      </c>
      <c r="H119" t="s">
        <v>20</v>
      </c>
      <c r="I119" t="s">
        <v>274</v>
      </c>
      <c r="K119" s="8" t="str">
        <f>mappings[field]&amp;mappings[institution]&amp;mappings[element/field]&amp;mappings[subelement/field(s)]&amp;mappings[constraints]</f>
        <v>related_name_title[title]GEN700f(g)hklmnoprsti2 != 2 AND ($t OR $k exists in field)</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584</v>
      </c>
      <c r="B120" t="s">
        <v>1</v>
      </c>
      <c r="C120" t="s">
        <v>3</v>
      </c>
      <c r="D120" t="s">
        <v>121</v>
      </c>
      <c r="E120" s="1">
        <v>710</v>
      </c>
      <c r="F120" t="s">
        <v>573</v>
      </c>
      <c r="G120" t="s">
        <v>571</v>
      </c>
      <c r="H120" t="s">
        <v>569</v>
      </c>
      <c r="I120" t="s">
        <v>574</v>
      </c>
      <c r="K120" s="8" t="str">
        <f>mappings[field]&amp;mappings[institution]&amp;mappings[element/field]&amp;mappings[subelement/field(s)]&amp;mappings[constraints]</f>
        <v>related_name_title[title]GEN710(d)f(g)hklm(n)oprsti2 != 2 AND ($t OR $k exists in field)</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584</v>
      </c>
      <c r="B121" t="s">
        <v>1</v>
      </c>
      <c r="C121" t="s">
        <v>3</v>
      </c>
      <c r="D121" t="s">
        <v>121</v>
      </c>
      <c r="E121" s="1">
        <v>711</v>
      </c>
      <c r="F121" t="s">
        <v>577</v>
      </c>
      <c r="G121" t="s">
        <v>571</v>
      </c>
      <c r="H121" t="s">
        <v>569</v>
      </c>
      <c r="I121" t="s">
        <v>574</v>
      </c>
      <c r="K121" s="8" t="str">
        <f>mappings[field]&amp;mappings[institution]&amp;mappings[element/field]&amp;mappings[subelement/field(s)]&amp;mappings[constraints]</f>
        <v>related_name_title[title]GEN711(d)f(g)hkl(n)pstxi2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585</v>
      </c>
      <c r="B122" t="s">
        <v>1</v>
      </c>
      <c r="C122" t="s">
        <v>2</v>
      </c>
      <c r="D122" t="s">
        <v>121</v>
      </c>
      <c r="E122" s="1">
        <v>580</v>
      </c>
      <c r="F122" t="s">
        <v>7</v>
      </c>
      <c r="G122" t="s">
        <v>6</v>
      </c>
      <c r="H122" t="s">
        <v>20</v>
      </c>
      <c r="I122" t="s">
        <v>41</v>
      </c>
      <c r="J122" t="s">
        <v>41</v>
      </c>
      <c r="K122" s="8" t="str">
        <f>mappings[field]&amp;mappings[institution]&amp;mappings[element/field]&amp;mappings[subelement/field(s)]&amp;mappings[constraints]</f>
        <v>related_name_title_noteGEN580a.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593</v>
      </c>
      <c r="B123" t="s">
        <v>1</v>
      </c>
      <c r="C123" t="s">
        <v>3</v>
      </c>
      <c r="D123" t="s">
        <v>121</v>
      </c>
      <c r="E123" s="1">
        <v>786</v>
      </c>
      <c r="F123" t="s">
        <v>609</v>
      </c>
      <c r="G123" t="s">
        <v>608</v>
      </c>
      <c r="H123" t="s">
        <v>20</v>
      </c>
      <c r="I123" t="s">
        <v>601</v>
      </c>
      <c r="J123" s="10" t="s">
        <v>553</v>
      </c>
      <c r="K123" s="8" t="str">
        <f>mappings[field]&amp;mappings[institution]&amp;mappings[element/field]&amp;mappings[subelement/field(s)]&amp;mappings[constraints]</f>
        <v>related_title[details]GEN786bcdghjkmnopruvi1 != 1 AND NOT $a AND ($s OR $t)</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591</v>
      </c>
      <c r="B124" t="s">
        <v>1</v>
      </c>
      <c r="C124" t="s">
        <v>3</v>
      </c>
      <c r="D124" t="s">
        <v>121</v>
      </c>
      <c r="E124" s="1">
        <v>740</v>
      </c>
      <c r="F124" t="s">
        <v>7</v>
      </c>
      <c r="G124" t="s">
        <v>602</v>
      </c>
      <c r="H124" t="s">
        <v>331</v>
      </c>
      <c r="I124" t="s">
        <v>604</v>
      </c>
      <c r="J124" s="10" t="s">
        <v>553</v>
      </c>
      <c r="K124" s="8" t="str">
        <f>mappings[field]&amp;mappings[institution]&amp;mappings[element/field]&amp;mappings[subelement/field(s)]&amp;mappings[constraints]</f>
        <v>related_title[initart]GEN740ai2 != 2 AND i1!=0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594</v>
      </c>
      <c r="B125" t="s">
        <v>1</v>
      </c>
      <c r="C125" t="s">
        <v>3</v>
      </c>
      <c r="D125" t="s">
        <v>121</v>
      </c>
      <c r="E125" s="1">
        <v>786</v>
      </c>
      <c r="F125" t="s">
        <v>37</v>
      </c>
      <c r="G125" t="s">
        <v>608</v>
      </c>
      <c r="H125" t="s">
        <v>5</v>
      </c>
      <c r="I125" t="s">
        <v>601</v>
      </c>
      <c r="J125" s="10" t="s">
        <v>553</v>
      </c>
      <c r="K125" s="8" t="str">
        <f>mappings[field]&amp;mappings[institution]&amp;mappings[element/field]&amp;mappings[subelement/field(s)]&amp;mappings[constraints]</f>
        <v>related_title[isbn]GEN786zi1 != 1 AND NOT $a AND ($s OR $t)</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595</v>
      </c>
      <c r="B126" t="s">
        <v>1</v>
      </c>
      <c r="C126" t="s">
        <v>3</v>
      </c>
      <c r="D126" t="s">
        <v>121</v>
      </c>
      <c r="E126" s="1">
        <v>786</v>
      </c>
      <c r="F126" t="s">
        <v>41</v>
      </c>
      <c r="G126" t="s">
        <v>608</v>
      </c>
      <c r="H126" t="s">
        <v>20</v>
      </c>
      <c r="I126" t="s">
        <v>601</v>
      </c>
      <c r="J126" s="10" t="s">
        <v>553</v>
      </c>
      <c r="K126" s="8" t="str">
        <f>mappings[field]&amp;mappings[institution]&amp;mappings[element/field]&amp;mappings[subelement/field(s)]&amp;mappings[constraints]</f>
        <v>related_title[issn]GEN786xi1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590</v>
      </c>
      <c r="B127" t="s">
        <v>1</v>
      </c>
      <c r="C127" t="s">
        <v>3</v>
      </c>
      <c r="D127" t="s">
        <v>121</v>
      </c>
      <c r="E127" s="1">
        <v>786</v>
      </c>
      <c r="F127" t="s">
        <v>132</v>
      </c>
      <c r="G127" t="s">
        <v>608</v>
      </c>
      <c r="H127" t="s">
        <v>20</v>
      </c>
      <c r="I127" t="s">
        <v>601</v>
      </c>
      <c r="J127" s="10" t="s">
        <v>553</v>
      </c>
      <c r="K127" s="8" t="str">
        <f>mappings[field]&amp;mappings[institution]&amp;mappings[element/field]&amp;mappings[subelement/field(s)]&amp;mappings[constraints]</f>
        <v>related_title[label]GEN786ii1 != 1 AND NOT $a AND ($s OR $t)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592</v>
      </c>
      <c r="B128" t="s">
        <v>1</v>
      </c>
      <c r="C128" t="s">
        <v>3</v>
      </c>
      <c r="D128" t="s">
        <v>121</v>
      </c>
      <c r="E128" s="1">
        <v>740</v>
      </c>
      <c r="F128" t="s">
        <v>603</v>
      </c>
      <c r="G128" t="s">
        <v>600</v>
      </c>
      <c r="H128" t="s">
        <v>20</v>
      </c>
      <c r="I128" t="s">
        <v>601</v>
      </c>
      <c r="J128" s="10" t="s">
        <v>553</v>
      </c>
      <c r="K128" s="8" t="str">
        <f>mappings[field]&amp;mappings[institution]&amp;mappings[element/field]&amp;mappings[subelement/field(s)]&amp;mappings[constraints]</f>
        <v>related_title[title]GEN740ahnpi2 != 2 AND i1=0</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592</v>
      </c>
      <c r="B129" t="s">
        <v>1</v>
      </c>
      <c r="C129" t="s">
        <v>3</v>
      </c>
      <c r="D129" t="s">
        <v>121</v>
      </c>
      <c r="E129" s="1">
        <v>740</v>
      </c>
      <c r="F129" t="s">
        <v>603</v>
      </c>
      <c r="G129" t="s">
        <v>602</v>
      </c>
      <c r="H129" t="s">
        <v>331</v>
      </c>
      <c r="I129" t="s">
        <v>605</v>
      </c>
      <c r="J129" s="10" t="s">
        <v>553</v>
      </c>
      <c r="K129" s="8" t="str">
        <f>mappings[field]&amp;mappings[institution]&amp;mappings[element/field]&amp;mappings[subelement/field(s)]&amp;mappings[constraints]</f>
        <v>related_title[title]GEN740ahnpi2 != 2 AND i1!=0</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592</v>
      </c>
      <c r="B130" t="s">
        <v>1</v>
      </c>
      <c r="C130" t="s">
        <v>3</v>
      </c>
      <c r="D130" t="s">
        <v>121</v>
      </c>
      <c r="E130" s="1">
        <v>786</v>
      </c>
      <c r="F130" t="s">
        <v>151</v>
      </c>
      <c r="G130" t="s">
        <v>607</v>
      </c>
      <c r="H130" t="s">
        <v>5</v>
      </c>
      <c r="I130" t="s">
        <v>601</v>
      </c>
      <c r="J130" s="10" t="s">
        <v>553</v>
      </c>
      <c r="K130" s="8" t="str">
        <f>mappings[field]&amp;mappings[institution]&amp;mappings[element/field]&amp;mappings[subelement/field(s)]&amp;mappings[constraints]</f>
        <v>related_title[title]GEN786si1 != 1 AND NOT $a AND $s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592</v>
      </c>
      <c r="B131" t="s">
        <v>1</v>
      </c>
      <c r="C131" t="s">
        <v>3</v>
      </c>
      <c r="D131" t="s">
        <v>121</v>
      </c>
      <c r="E131" s="1">
        <v>786</v>
      </c>
      <c r="F131" t="s">
        <v>418</v>
      </c>
      <c r="G131" t="s">
        <v>606</v>
      </c>
      <c r="H131" t="s">
        <v>5</v>
      </c>
      <c r="I131" t="s">
        <v>601</v>
      </c>
      <c r="J131" s="10" t="s">
        <v>553</v>
      </c>
      <c r="K131" s="8" t="str">
        <f>mappings[field]&amp;mappings[institution]&amp;mappings[element/field]&amp;mappings[subelement/field(s)]&amp;mappings[constraints]</f>
        <v>related_title[title]GEN786ti1 != 1 AND NOT $a AND NOT $s AND $t</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821</v>
      </c>
      <c r="B132" t="s">
        <v>1</v>
      </c>
      <c r="C132" t="s">
        <v>2</v>
      </c>
      <c r="D132" t="s">
        <v>121</v>
      </c>
      <c r="E132" s="1">
        <v>544</v>
      </c>
      <c r="F132" t="s">
        <v>824</v>
      </c>
      <c r="G132" t="s">
        <v>733</v>
      </c>
      <c r="H132" t="s">
        <v>20</v>
      </c>
      <c r="I132" t="s">
        <v>825</v>
      </c>
      <c r="J132" t="s">
        <v>41</v>
      </c>
      <c r="K132" s="8" t="str">
        <f>mappings[field]&amp;mappings[institution]&amp;mappings[element/field]&amp;mappings[subelement/field(s)]&amp;mappings[constraints]</f>
        <v>related_works_noteGEN544abcden3none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c r="P132" s="8"/>
    </row>
    <row r="133" spans="1:16" x14ac:dyDescent="0.25">
      <c r="A133" t="s">
        <v>375</v>
      </c>
      <c r="B133" t="s">
        <v>302</v>
      </c>
      <c r="C133" t="s">
        <v>2</v>
      </c>
      <c r="D133" t="s">
        <v>54</v>
      </c>
      <c r="E133" s="1">
        <v>1</v>
      </c>
      <c r="F133" t="s">
        <v>6</v>
      </c>
      <c r="G133" t="s">
        <v>381</v>
      </c>
      <c r="H133" t="s">
        <v>200</v>
      </c>
      <c r="I133" t="s">
        <v>382</v>
      </c>
      <c r="J133" t="s">
        <v>41</v>
      </c>
      <c r="K133" s="8" t="str">
        <f>mappings[field]&amp;mappings[institution]&amp;mappings[element/field]&amp;mappings[subelement/field(s)]&amp;mappings[constraints]</f>
        <v>rollup_idUNC1.Is OCLC number or SerialsSolutions number</v>
      </c>
      <c r="L133" s="8">
        <f>IF(ISNUMBER(MATCH(mappings[mapping_id],issuesmap[mappingID],0)),COUNTIF(issuesmap[mappingID],mappings[mapping_id]),0)</f>
        <v>0</v>
      </c>
      <c r="M133" s="8">
        <f>IF(ISNUMBER(MATCH(mappings[field],issuesfield[field],0)),COUNTIF(issuesfield[field],mappings[field]),0)</f>
        <v>2</v>
      </c>
      <c r="N133" s="8" t="str">
        <f>IF(ISNUMBER(MATCH(mappings[field],fields[argot_field],0)),"y","n")</f>
        <v>y</v>
      </c>
      <c r="O133" s="8" t="s">
        <v>3</v>
      </c>
      <c r="P133" s="8" t="s">
        <v>3</v>
      </c>
    </row>
    <row r="134" spans="1:16" x14ac:dyDescent="0.25">
      <c r="A134" t="s">
        <v>375</v>
      </c>
      <c r="B134" t="s">
        <v>302</v>
      </c>
      <c r="C134" t="s">
        <v>2</v>
      </c>
      <c r="D134" t="s">
        <v>54</v>
      </c>
      <c r="E134" s="1">
        <v>19</v>
      </c>
      <c r="F134" t="s">
        <v>6</v>
      </c>
      <c r="G134" t="s">
        <v>383</v>
      </c>
      <c r="H134" t="s">
        <v>200</v>
      </c>
      <c r="I134" t="s">
        <v>384</v>
      </c>
      <c r="J134" t="s">
        <v>41</v>
      </c>
      <c r="K134" s="8" t="str">
        <f>mappings[field]&amp;mappings[institution]&amp;mappings[element/field]&amp;mappings[subelement/field(s)]&amp;mappings[constraints]</f>
        <v>rollup_idUNC19.If oclc_number is not set, and 019 has at least 1 $a</v>
      </c>
      <c r="L134" s="8">
        <f>IF(ISNUMBER(MATCH(mappings[mapping_id],issuesmap[mappingID],0)),COUNTIF(issuesmap[mappingID],mappings[mapping_id]),0)</f>
        <v>0</v>
      </c>
      <c r="M134" s="8">
        <f>IF(ISNUMBER(MATCH(mappings[field],issuesfield[field],0)),COUNTIF(issuesfield[field],mappings[field]),0)</f>
        <v>2</v>
      </c>
      <c r="N134" s="8" t="str">
        <f>IF(ISNUMBER(MATCH(mappings[field],fields[argot_field],0)),"y","n")</f>
        <v>y</v>
      </c>
      <c r="O134" s="8" t="s">
        <v>3</v>
      </c>
      <c r="P134" s="8" t="s">
        <v>3</v>
      </c>
    </row>
    <row r="135" spans="1:16" x14ac:dyDescent="0.25">
      <c r="A135" t="s">
        <v>693</v>
      </c>
      <c r="B135" t="s">
        <v>1</v>
      </c>
      <c r="C135" t="s">
        <v>2</v>
      </c>
      <c r="D135" t="s">
        <v>121</v>
      </c>
      <c r="E135" s="1">
        <v>563</v>
      </c>
      <c r="F135" t="s">
        <v>699</v>
      </c>
      <c r="G135" t="s">
        <v>82</v>
      </c>
      <c r="H135" t="s">
        <v>82</v>
      </c>
      <c r="I135" t="s">
        <v>82</v>
      </c>
      <c r="J135" t="s">
        <v>82</v>
      </c>
      <c r="K135" s="8" t="str">
        <f>mappings[field]&amp;mappings[institution]&amp;mappings[element/field]&amp;mappings[subelement/field(s)]&amp;mappings[constraints]</f>
        <v>special_binding_descriptionGEN563a3?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366</v>
      </c>
      <c r="B136" t="s">
        <v>1</v>
      </c>
      <c r="C136" t="s">
        <v>2</v>
      </c>
      <c r="D136" t="s">
        <v>121</v>
      </c>
      <c r="E136" s="1">
        <v>245</v>
      </c>
      <c r="F136" t="s">
        <v>294</v>
      </c>
      <c r="G136" t="s">
        <v>733</v>
      </c>
      <c r="H136" t="s">
        <v>20</v>
      </c>
      <c r="I136" t="s">
        <v>41</v>
      </c>
      <c r="J136" t="s">
        <v>829</v>
      </c>
      <c r="K136" s="8" t="str">
        <f>mappings[field]&amp;mappings[institution]&amp;mappings[element/field]&amp;mappings[subelement/field(s)]&amp;mappings[constraints]</f>
        <v>statement_of_responsibilityGEN245cnone</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3</v>
      </c>
      <c r="P136" s="8"/>
    </row>
    <row r="137" spans="1:16" x14ac:dyDescent="0.25">
      <c r="A137" t="s">
        <v>0</v>
      </c>
      <c r="B137" t="s">
        <v>1</v>
      </c>
      <c r="C137" t="s">
        <v>2</v>
      </c>
      <c r="D137" t="s">
        <v>121</v>
      </c>
      <c r="E137" s="1">
        <v>600</v>
      </c>
      <c r="F137" t="s">
        <v>3</v>
      </c>
      <c r="G137" t="s">
        <v>4</v>
      </c>
      <c r="H137" t="s">
        <v>5</v>
      </c>
      <c r="I137" t="s">
        <v>6</v>
      </c>
      <c r="J137" t="s">
        <v>6</v>
      </c>
      <c r="K137" t="str">
        <f>mappings[field]&amp;mappings[institution]&amp;mappings[element/field]&amp;mappings[subelement/field(s)]&amp;mappings[constraints]</f>
        <v>subject_chronological_facetGEN600yi2=0 OR (i2=7 AND $2=lcsh)</v>
      </c>
      <c r="L137">
        <f>IF(ISNUMBER(MATCH(mappings[mapping_id],issuesmap[mappingID],0)),COUNTIF(issuesmap[mappingID],mappings[mapping_id]),0)</f>
        <v>0</v>
      </c>
      <c r="M137">
        <f>IF(ISNUMBER(MATCH(mappings[field],issuesfield[field],0)),COUNTIF(issuesfield[field],mappings[field]),0)</f>
        <v>0</v>
      </c>
      <c r="N137" s="8" t="str">
        <f>IF(ISNUMBER(MATCH(mappings[field],fields[argot_field],0)),"y","n")</f>
        <v>n</v>
      </c>
      <c r="O137" s="8" t="s">
        <v>3</v>
      </c>
      <c r="P137" s="8" t="s">
        <v>6</v>
      </c>
    </row>
    <row r="138" spans="1:16" x14ac:dyDescent="0.25">
      <c r="A138" t="s">
        <v>0</v>
      </c>
      <c r="B138" t="s">
        <v>1</v>
      </c>
      <c r="C138" t="s">
        <v>2</v>
      </c>
      <c r="D138" t="s">
        <v>121</v>
      </c>
      <c r="E138" s="1">
        <v>610</v>
      </c>
      <c r="F138" t="s">
        <v>3</v>
      </c>
      <c r="G138" t="s">
        <v>4</v>
      </c>
      <c r="H138" t="s">
        <v>5</v>
      </c>
      <c r="I138" t="s">
        <v>6</v>
      </c>
      <c r="J138" t="s">
        <v>6</v>
      </c>
      <c r="K138" t="str">
        <f>mappings[field]&amp;mappings[institution]&amp;mappings[element/field]&amp;mappings[subelement/field(s)]&amp;mappings[constraints]</f>
        <v>subject_chronological_facetGEN610yi2=0 OR (i2=7 AND $2=lcsh)</v>
      </c>
      <c r="L138">
        <f>IF(ISNUMBER(MATCH(mappings[mapping_id],issuesmap[mappingID],0)),COUNTIF(issuesmap[mappingID],mappings[mapping_id]),0)</f>
        <v>0</v>
      </c>
      <c r="M138">
        <f>IF(ISNUMBER(MATCH(mappings[field],issuesfield[field],0)),COUNTIF(issuesfield[field],mappings[field]),0)</f>
        <v>0</v>
      </c>
      <c r="N138" s="8" t="str">
        <f>IF(ISNUMBER(MATCH(mappings[field],fields[argot_field],0)),"y","n")</f>
        <v>n</v>
      </c>
      <c r="O138" s="8" t="s">
        <v>3</v>
      </c>
      <c r="P138" s="8" t="s">
        <v>6</v>
      </c>
    </row>
    <row r="139" spans="1:16" x14ac:dyDescent="0.25">
      <c r="A139" t="s">
        <v>0</v>
      </c>
      <c r="B139" t="s">
        <v>1</v>
      </c>
      <c r="C139" t="s">
        <v>2</v>
      </c>
      <c r="D139" t="s">
        <v>121</v>
      </c>
      <c r="E139" s="1">
        <v>611</v>
      </c>
      <c r="F139" t="s">
        <v>3</v>
      </c>
      <c r="G139" t="s">
        <v>4</v>
      </c>
      <c r="H139" t="s">
        <v>5</v>
      </c>
      <c r="I139" t="s">
        <v>6</v>
      </c>
      <c r="J139" t="s">
        <v>6</v>
      </c>
      <c r="K139" t="str">
        <f>mappings[field]&amp;mappings[institution]&amp;mappings[element/field]&amp;mappings[subelement/field(s)]&amp;mappings[constraints]</f>
        <v>subject_chronological_facetGEN611yi2=0 OR (i2=7 AND $2=lcsh)</v>
      </c>
      <c r="L139">
        <f>IF(ISNUMBER(MATCH(mappings[mapping_id],issuesmap[mappingID],0)),COUNTIF(issuesmap[mappingID],mappings[mapping_id]),0)</f>
        <v>0</v>
      </c>
      <c r="M139">
        <f>IF(ISNUMBER(MATCH(mappings[field],issuesfield[field],0)),COUNTIF(issuesfield[field],mappings[field]),0)</f>
        <v>0</v>
      </c>
      <c r="N139" s="8" t="str">
        <f>IF(ISNUMBER(MATCH(mappings[field],fields[argot_field],0)),"y","n")</f>
        <v>n</v>
      </c>
      <c r="O139" s="8" t="s">
        <v>3</v>
      </c>
      <c r="P139" s="8" t="s">
        <v>6</v>
      </c>
    </row>
    <row r="140" spans="1:16" x14ac:dyDescent="0.25">
      <c r="A140" t="s">
        <v>0</v>
      </c>
      <c r="B140" t="s">
        <v>1</v>
      </c>
      <c r="C140" t="s">
        <v>2</v>
      </c>
      <c r="D140" t="s">
        <v>121</v>
      </c>
      <c r="E140" s="1">
        <v>630</v>
      </c>
      <c r="F140" t="s">
        <v>3</v>
      </c>
      <c r="G140" t="s">
        <v>4</v>
      </c>
      <c r="H140" t="s">
        <v>5</v>
      </c>
      <c r="I140" t="s">
        <v>6</v>
      </c>
      <c r="J140" t="s">
        <v>6</v>
      </c>
      <c r="K140" t="str">
        <f>mappings[field]&amp;mappings[institution]&amp;mappings[element/field]&amp;mappings[subelement/field(s)]&amp;mappings[constraints]</f>
        <v>subject_chronological_facetGEN630yi2=0 OR (i2=7 AND $2=lcsh)</v>
      </c>
      <c r="L140">
        <f>IF(ISNUMBER(MATCH(mappings[mapping_id],issuesmap[mappingID],0)),COUNTIF(issuesmap[mappingID],mappings[mapping_id]),0)</f>
        <v>0</v>
      </c>
      <c r="M140">
        <f>IF(ISNUMBER(MATCH(mappings[field],issuesfield[field],0)),COUNTIF(issuesfield[field],mappings[field]),0)</f>
        <v>0</v>
      </c>
      <c r="N140" s="8" t="str">
        <f>IF(ISNUMBER(MATCH(mappings[field],fields[argot_field],0)),"y","n")</f>
        <v>n</v>
      </c>
      <c r="O140" s="8" t="s">
        <v>3</v>
      </c>
      <c r="P140" s="8" t="s">
        <v>6</v>
      </c>
    </row>
    <row r="141" spans="1:16" x14ac:dyDescent="0.25">
      <c r="A141" t="s">
        <v>0</v>
      </c>
      <c r="B141" t="s">
        <v>1</v>
      </c>
      <c r="C141" t="s">
        <v>3</v>
      </c>
      <c r="D141" t="s">
        <v>121</v>
      </c>
      <c r="E141" s="1">
        <v>648</v>
      </c>
      <c r="F141" t="s">
        <v>7</v>
      </c>
      <c r="G141" t="s">
        <v>8</v>
      </c>
      <c r="H141" t="s">
        <v>5</v>
      </c>
      <c r="I141" t="s">
        <v>6</v>
      </c>
      <c r="J141" t="s">
        <v>9</v>
      </c>
      <c r="K141" t="str">
        <f>mappings[field]&amp;mappings[institution]&amp;mappings[element/field]&amp;mappings[subelement/field(s)]&amp;mappings[constraints]</f>
        <v>subject_chronological_facetGEN648ai2=0 OR (i2=7 AND $2=~/lcsh|fast/)</v>
      </c>
      <c r="L141">
        <f>IF(ISNUMBER(MATCH(mappings[mapping_id],issuesmap[mappingID],0)),COUNTIF(issuesmap[mappingID],mappings[mapping_id]),0)</f>
        <v>0</v>
      </c>
      <c r="M141">
        <f>IF(ISNUMBER(MATCH(mappings[field],issuesfield[field],0)),COUNTIF(issuesfield[field],mappings[field]),0)</f>
        <v>0</v>
      </c>
      <c r="N141" s="8" t="str">
        <f>IF(ISNUMBER(MATCH(mappings[field],fields[argot_field],0)),"y","n")</f>
        <v>n</v>
      </c>
      <c r="O141" s="8" t="s">
        <v>3</v>
      </c>
      <c r="P141" s="8" t="s">
        <v>6</v>
      </c>
    </row>
    <row r="142" spans="1:16" x14ac:dyDescent="0.25">
      <c r="A142" t="s">
        <v>0</v>
      </c>
      <c r="B142" t="s">
        <v>1</v>
      </c>
      <c r="C142" t="s">
        <v>2</v>
      </c>
      <c r="D142" t="s">
        <v>121</v>
      </c>
      <c r="E142" s="1">
        <v>650</v>
      </c>
      <c r="F142" t="s">
        <v>3</v>
      </c>
      <c r="G142" t="s">
        <v>4</v>
      </c>
      <c r="H142" t="s">
        <v>5</v>
      </c>
      <c r="I142" t="s">
        <v>6</v>
      </c>
      <c r="J142" t="s">
        <v>6</v>
      </c>
      <c r="K142" t="str">
        <f>mappings[field]&amp;mappings[institution]&amp;mappings[element/field]&amp;mappings[subelement/field(s)]&amp;mappings[constraints]</f>
        <v>subject_chronological_facetGEN650yi2=0 OR (i2=7 AND $2=lcsh)</v>
      </c>
      <c r="L142">
        <f>IF(ISNUMBER(MATCH(mappings[mapping_id],issuesmap[mappingID],0)),COUNTIF(issuesmap[mappingID],mappings[mapping_id]),0)</f>
        <v>0</v>
      </c>
      <c r="M142">
        <f>IF(ISNUMBER(MATCH(mappings[field],issuesfield[field],0)),COUNTIF(issuesfield[field],mappings[field]),0)</f>
        <v>0</v>
      </c>
      <c r="N142" s="8" t="str">
        <f>IF(ISNUMBER(MATCH(mappings[field],fields[argot_field],0)),"y","n")</f>
        <v>n</v>
      </c>
      <c r="O142" s="8" t="s">
        <v>3</v>
      </c>
      <c r="P142" s="8" t="s">
        <v>6</v>
      </c>
    </row>
    <row r="143" spans="1:16" x14ac:dyDescent="0.25">
      <c r="A143" t="s">
        <v>0</v>
      </c>
      <c r="B143" t="s">
        <v>1</v>
      </c>
      <c r="C143" t="s">
        <v>2</v>
      </c>
      <c r="D143" t="s">
        <v>121</v>
      </c>
      <c r="E143" s="1">
        <v>651</v>
      </c>
      <c r="F143" t="s">
        <v>3</v>
      </c>
      <c r="G143" t="s">
        <v>4</v>
      </c>
      <c r="H143" t="s">
        <v>5</v>
      </c>
      <c r="I143" t="s">
        <v>6</v>
      </c>
      <c r="J143" t="s">
        <v>6</v>
      </c>
      <c r="K143" t="str">
        <f>mappings[field]&amp;mappings[institution]&amp;mappings[element/field]&amp;mappings[subelement/field(s)]&amp;mappings[constraints]</f>
        <v>subject_chronological_facetGEN651yi2=0 OR (i2=7 AND $2=lcsh)</v>
      </c>
      <c r="L143">
        <f>IF(ISNUMBER(MATCH(mappings[mapping_id],issuesmap[mappingID],0)),COUNTIF(issuesmap[mappingID],mappings[mapping_id]),0)</f>
        <v>0</v>
      </c>
      <c r="M143">
        <f>IF(ISNUMBER(MATCH(mappings[field],issuesfield[field],0)),COUNTIF(issuesfield[field],mappings[field]),0)</f>
        <v>0</v>
      </c>
      <c r="N143" s="8" t="str">
        <f>IF(ISNUMBER(MATCH(mappings[field],fields[argot_field],0)),"y","n")</f>
        <v>n</v>
      </c>
      <c r="O143" s="8" t="s">
        <v>3</v>
      </c>
      <c r="P143" s="8" t="s">
        <v>6</v>
      </c>
    </row>
    <row r="144" spans="1:16" x14ac:dyDescent="0.25">
      <c r="A144" t="s">
        <v>0</v>
      </c>
      <c r="B144" t="s">
        <v>1</v>
      </c>
      <c r="C144" t="s">
        <v>2</v>
      </c>
      <c r="D144" t="s">
        <v>121</v>
      </c>
      <c r="E144" s="1">
        <v>655</v>
      </c>
      <c r="F144" t="s">
        <v>3</v>
      </c>
      <c r="G144" t="s">
        <v>4</v>
      </c>
      <c r="H144" t="s">
        <v>5</v>
      </c>
      <c r="I144" t="s">
        <v>6</v>
      </c>
      <c r="J144" t="s">
        <v>6</v>
      </c>
      <c r="K144" t="str">
        <f>mappings[field]&amp;mappings[institution]&amp;mappings[element/field]&amp;mappings[subelement/field(s)]&amp;mappings[constraints]</f>
        <v>subject_chronological_facetGEN655yi2=0 OR (i2=7 AND $2=lcsh)</v>
      </c>
      <c r="L144">
        <f>IF(ISNUMBER(MATCH(mappings[mapping_id],issuesmap[mappingID],0)),COUNTIF(issuesmap[mappingID],mappings[mapping_id]),0)</f>
        <v>0</v>
      </c>
      <c r="M144">
        <f>IF(ISNUMBER(MATCH(mappings[field],issuesfield[field],0)),COUNTIF(issuesfield[field],mappings[field]),0)</f>
        <v>0</v>
      </c>
      <c r="N144" s="8" t="str">
        <f>IF(ISNUMBER(MATCH(mappings[field],fields[argot_field],0)),"y","n")</f>
        <v>n</v>
      </c>
      <c r="O144" s="8" t="s">
        <v>3</v>
      </c>
      <c r="P144" s="8" t="s">
        <v>6</v>
      </c>
    </row>
    <row r="145" spans="1:16" x14ac:dyDescent="0.25">
      <c r="A145" t="s">
        <v>10</v>
      </c>
      <c r="B145" t="s">
        <v>1</v>
      </c>
      <c r="C145" t="s">
        <v>2</v>
      </c>
      <c r="D145" t="s">
        <v>121</v>
      </c>
      <c r="E145" s="1">
        <v>6</v>
      </c>
      <c r="F145">
        <v>16</v>
      </c>
      <c r="G145" t="s">
        <v>11</v>
      </c>
      <c r="H145" t="s">
        <v>5</v>
      </c>
      <c r="I145" t="s">
        <v>14</v>
      </c>
      <c r="J145" t="s">
        <v>6</v>
      </c>
      <c r="K145" t="str">
        <f>mappings[field]&amp;mappings[institution]&amp;mappings[element/field]&amp;mappings[subelement/field(s)]&amp;mappings[constraints]</f>
        <v>subject_genre_facetGEN616LDR/06 = a AND LDR/07 =~ [acdm] AND 006/00 =~ [at]</v>
      </c>
      <c r="L145">
        <f>IF(ISNUMBER(MATCH(mappings[mapping_id],issuesmap[mappingID],0)),COUNTIF(issuesmap[mappingID],mappings[mapping_id]),0)</f>
        <v>0</v>
      </c>
      <c r="M145">
        <f>IF(ISNUMBER(MATCH(mappings[field],issuesfield[field],0)),COUNTIF(issuesfield[field],mappings[field]),0)</f>
        <v>0</v>
      </c>
      <c r="N145" s="8" t="str">
        <f>IF(ISNUMBER(MATCH(mappings[field],fields[argot_field],0)),"y","n")</f>
        <v>n</v>
      </c>
      <c r="O145" s="8" t="s">
        <v>3</v>
      </c>
      <c r="P145" s="8" t="s">
        <v>6</v>
      </c>
    </row>
    <row r="146" spans="1:16" x14ac:dyDescent="0.25">
      <c r="A146" t="s">
        <v>10</v>
      </c>
      <c r="B146" t="s">
        <v>1</v>
      </c>
      <c r="C146" t="s">
        <v>2</v>
      </c>
      <c r="D146" t="s">
        <v>121</v>
      </c>
      <c r="E146" s="1">
        <v>6</v>
      </c>
      <c r="F146">
        <v>17</v>
      </c>
      <c r="G146" t="s">
        <v>11</v>
      </c>
      <c r="H146" t="s">
        <v>5</v>
      </c>
      <c r="I146" t="s">
        <v>12</v>
      </c>
      <c r="J146" t="s">
        <v>13</v>
      </c>
      <c r="K146" t="str">
        <f>mappings[field]&amp;mappings[institution]&amp;mappings[element/field]&amp;mappings[subelement/field(s)]&amp;mappings[constraints]</f>
        <v>subject_genre_facetGEN617LDR/06 = a AND LDR/07 =~ [acdm] AND 006/00 =~ [at]</v>
      </c>
      <c r="L146">
        <f>IF(ISNUMBER(MATCH(mappings[mapping_id],issuesmap[mappingID],0)),COUNTIF(issuesmap[mappingID],mappings[mapping_id]),0)</f>
        <v>0</v>
      </c>
      <c r="M146">
        <f>IF(ISNUMBER(MATCH(mappings[field],issuesfield[field],0)),COUNTIF(issuesfield[field],mappings[field]),0)</f>
        <v>0</v>
      </c>
      <c r="N146" s="8" t="str">
        <f>IF(ISNUMBER(MATCH(mappings[field],fields[argot_field],0)),"y","n")</f>
        <v>n</v>
      </c>
      <c r="O146" s="8" t="s">
        <v>3</v>
      </c>
      <c r="P146" s="8" t="s">
        <v>6</v>
      </c>
    </row>
    <row r="147" spans="1:16" x14ac:dyDescent="0.25">
      <c r="A147" t="s">
        <v>10</v>
      </c>
      <c r="B147" t="s">
        <v>1</v>
      </c>
      <c r="C147" t="s">
        <v>2</v>
      </c>
      <c r="D147" t="s">
        <v>121</v>
      </c>
      <c r="E147" s="1">
        <v>8</v>
      </c>
      <c r="F147">
        <v>33</v>
      </c>
      <c r="G147" t="s">
        <v>15</v>
      </c>
      <c r="H147" t="s">
        <v>5</v>
      </c>
      <c r="I147" t="s">
        <v>14</v>
      </c>
      <c r="J147" t="s">
        <v>6</v>
      </c>
      <c r="K147" t="str">
        <f>mappings[field]&amp;mappings[institution]&amp;mappings[element/field]&amp;mappings[subelement/field(s)]&amp;mappings[constraints]</f>
        <v>subject_genre_facetGEN833LDR/06 = a AND LDR/07 =~ [acdm]</v>
      </c>
      <c r="L147">
        <f>IF(ISNUMBER(MATCH(mappings[mapping_id],issuesmap[mappingID],0)),COUNTIF(issuesmap[mappingID],mappings[mapping_id]),0)</f>
        <v>0</v>
      </c>
      <c r="M147">
        <f>IF(ISNUMBER(MATCH(mappings[field],issuesfield[field],0)),COUNTIF(issuesfield[field],mappings[field]),0)</f>
        <v>0</v>
      </c>
      <c r="N147" s="8" t="str">
        <f>IF(ISNUMBER(MATCH(mappings[field],fields[argot_field],0)),"y","n")</f>
        <v>n</v>
      </c>
      <c r="O147" s="8" t="s">
        <v>3</v>
      </c>
      <c r="P147" s="8" t="s">
        <v>6</v>
      </c>
    </row>
    <row r="148" spans="1:16" x14ac:dyDescent="0.25">
      <c r="A148" t="s">
        <v>10</v>
      </c>
      <c r="B148" t="s">
        <v>1</v>
      </c>
      <c r="C148" t="s">
        <v>2</v>
      </c>
      <c r="D148" t="s">
        <v>121</v>
      </c>
      <c r="E148" s="1">
        <v>8</v>
      </c>
      <c r="F148">
        <v>34</v>
      </c>
      <c r="G148" t="s">
        <v>15</v>
      </c>
      <c r="H148" t="s">
        <v>5</v>
      </c>
      <c r="I148" t="s">
        <v>12</v>
      </c>
      <c r="J148" t="s">
        <v>13</v>
      </c>
      <c r="K148" t="str">
        <f>mappings[field]&amp;mappings[institution]&amp;mappings[element/field]&amp;mappings[subelement/field(s)]&amp;mappings[constraints]</f>
        <v>subject_genre_facetGEN834LDR/06 = a AND LDR/07 =~ [acdm]</v>
      </c>
      <c r="L148">
        <f>IF(ISNUMBER(MATCH(mappings[mapping_id],issuesmap[mappingID],0)),COUNTIF(issuesmap[mappingID],mappings[mapping_id]),0)</f>
        <v>0</v>
      </c>
      <c r="M148">
        <f>IF(ISNUMBER(MATCH(mappings[field],issuesfield[field],0)),COUNTIF(issuesfield[field],mappings[field]),0)</f>
        <v>0</v>
      </c>
      <c r="N148" s="8" t="str">
        <f>IF(ISNUMBER(MATCH(mappings[field],fields[argot_field],0)),"y","n")</f>
        <v>n</v>
      </c>
      <c r="O148" s="8" t="s">
        <v>3</v>
      </c>
      <c r="P148" s="8" t="s">
        <v>6</v>
      </c>
    </row>
    <row r="149" spans="1:16" x14ac:dyDescent="0.25">
      <c r="A149" t="s">
        <v>10</v>
      </c>
      <c r="B149" t="s">
        <v>1</v>
      </c>
      <c r="C149" t="s">
        <v>2</v>
      </c>
      <c r="D149" t="s">
        <v>121</v>
      </c>
      <c r="E149" s="1">
        <v>600</v>
      </c>
      <c r="F149" t="s">
        <v>16</v>
      </c>
      <c r="G149" t="s">
        <v>4</v>
      </c>
      <c r="H149" t="s">
        <v>5</v>
      </c>
      <c r="I149" t="s">
        <v>6</v>
      </c>
      <c r="J149" t="s">
        <v>6</v>
      </c>
      <c r="K149" t="str">
        <f>mappings[field]&amp;mappings[institution]&amp;mappings[element/field]&amp;mappings[subelement/field(s)]&amp;mappings[constraints]</f>
        <v>subject_genre_facetGEN600vi2=0 OR (i2=7 AND $2=lcsh)</v>
      </c>
      <c r="L149">
        <f>IF(ISNUMBER(MATCH(mappings[mapping_id],issuesmap[mappingID],0)),COUNTIF(issuesmap[mappingID],mappings[mapping_id]),0)</f>
        <v>0</v>
      </c>
      <c r="M149">
        <f>IF(ISNUMBER(MATCH(mappings[field],issuesfield[field],0)),COUNTIF(issuesfield[field],mappings[field]),0)</f>
        <v>0</v>
      </c>
      <c r="N149" s="8" t="str">
        <f>IF(ISNUMBER(MATCH(mappings[field],fields[argot_field],0)),"y","n")</f>
        <v>n</v>
      </c>
      <c r="O149" s="8" t="s">
        <v>3</v>
      </c>
      <c r="P149" s="8" t="s">
        <v>6</v>
      </c>
    </row>
    <row r="150" spans="1:16" x14ac:dyDescent="0.25">
      <c r="A150" t="s">
        <v>10</v>
      </c>
      <c r="B150" t="s">
        <v>1</v>
      </c>
      <c r="C150" t="s">
        <v>2</v>
      </c>
      <c r="D150" t="s">
        <v>121</v>
      </c>
      <c r="E150" s="1">
        <v>610</v>
      </c>
      <c r="F150" t="s">
        <v>16</v>
      </c>
      <c r="G150" t="s">
        <v>4</v>
      </c>
      <c r="H150" t="s">
        <v>5</v>
      </c>
      <c r="I150" t="s">
        <v>6</v>
      </c>
      <c r="J150" t="s">
        <v>6</v>
      </c>
      <c r="K150" t="str">
        <f>mappings[field]&amp;mappings[institution]&amp;mappings[element/field]&amp;mappings[subelement/field(s)]&amp;mappings[constraints]</f>
        <v>subject_genre_facetGEN610vi2=0 OR (i2=7 AND $2=lcsh)</v>
      </c>
      <c r="L150">
        <f>IF(ISNUMBER(MATCH(mappings[mapping_id],issuesmap[mappingID],0)),COUNTIF(issuesmap[mappingID],mappings[mapping_id]),0)</f>
        <v>0</v>
      </c>
      <c r="M150">
        <f>IF(ISNUMBER(MATCH(mappings[field],issuesfield[field],0)),COUNTIF(issuesfield[field],mappings[field]),0)</f>
        <v>0</v>
      </c>
      <c r="N150" s="8" t="str">
        <f>IF(ISNUMBER(MATCH(mappings[field],fields[argot_field],0)),"y","n")</f>
        <v>n</v>
      </c>
      <c r="O150" s="8" t="s">
        <v>3</v>
      </c>
      <c r="P150" s="8" t="s">
        <v>6</v>
      </c>
    </row>
    <row r="151" spans="1:16" x14ac:dyDescent="0.25">
      <c r="A151" t="s">
        <v>10</v>
      </c>
      <c r="B151" t="s">
        <v>1</v>
      </c>
      <c r="C151" t="s">
        <v>2</v>
      </c>
      <c r="D151" t="s">
        <v>121</v>
      </c>
      <c r="E151" s="1">
        <v>611</v>
      </c>
      <c r="F151" t="s">
        <v>16</v>
      </c>
      <c r="G151" t="s">
        <v>4</v>
      </c>
      <c r="H151" t="s">
        <v>5</v>
      </c>
      <c r="I151" t="s">
        <v>6</v>
      </c>
      <c r="J151" t="s">
        <v>6</v>
      </c>
      <c r="K151" t="str">
        <f>mappings[field]&amp;mappings[institution]&amp;mappings[element/field]&amp;mappings[subelement/field(s)]&amp;mappings[constraints]</f>
        <v>subject_genre_facetGEN611vi2=0 OR (i2=7 AND $2=lcsh)</v>
      </c>
      <c r="L151">
        <f>IF(ISNUMBER(MATCH(mappings[mapping_id],issuesmap[mappingID],0)),COUNTIF(issuesmap[mappingID],mappings[mapping_id]),0)</f>
        <v>0</v>
      </c>
      <c r="M151">
        <f>IF(ISNUMBER(MATCH(mappings[field],issuesfield[field],0)),COUNTIF(issuesfield[field],mappings[field]),0)</f>
        <v>0</v>
      </c>
      <c r="N151" s="8" t="str">
        <f>IF(ISNUMBER(MATCH(mappings[field],fields[argot_field],0)),"y","n")</f>
        <v>n</v>
      </c>
      <c r="O151" s="8" t="s">
        <v>3</v>
      </c>
      <c r="P151" s="8" t="s">
        <v>6</v>
      </c>
    </row>
    <row r="152" spans="1:16" x14ac:dyDescent="0.25">
      <c r="A152" t="s">
        <v>10</v>
      </c>
      <c r="B152" t="s">
        <v>1</v>
      </c>
      <c r="C152" t="s">
        <v>2</v>
      </c>
      <c r="D152" t="s">
        <v>121</v>
      </c>
      <c r="E152" s="1">
        <v>630</v>
      </c>
      <c r="F152" t="s">
        <v>16</v>
      </c>
      <c r="G152" t="s">
        <v>4</v>
      </c>
      <c r="H152" t="s">
        <v>5</v>
      </c>
      <c r="I152" t="s">
        <v>6</v>
      </c>
      <c r="J152" t="s">
        <v>6</v>
      </c>
      <c r="K152" t="str">
        <f>mappings[field]&amp;mappings[institution]&amp;mappings[element/field]&amp;mappings[subelement/field(s)]&amp;mappings[constraints]</f>
        <v>subject_genre_facetGEN630vi2=0 OR (i2=7 AND $2=lcsh)</v>
      </c>
      <c r="L152">
        <f>IF(ISNUMBER(MATCH(mappings[mapping_id],issuesmap[mappingID],0)),COUNTIF(issuesmap[mappingID],mappings[mapping_id]),0)</f>
        <v>0</v>
      </c>
      <c r="M152">
        <f>IF(ISNUMBER(MATCH(mappings[field],issuesfield[field],0)),COUNTIF(issuesfield[field],mappings[field]),0)</f>
        <v>0</v>
      </c>
      <c r="N152" s="8" t="str">
        <f>IF(ISNUMBER(MATCH(mappings[field],fields[argot_field],0)),"y","n")</f>
        <v>n</v>
      </c>
      <c r="O152" s="8" t="s">
        <v>3</v>
      </c>
      <c r="P152" s="8" t="s">
        <v>6</v>
      </c>
    </row>
    <row r="153" spans="1:16" x14ac:dyDescent="0.25">
      <c r="A153" t="s">
        <v>10</v>
      </c>
      <c r="B153" t="s">
        <v>1</v>
      </c>
      <c r="C153" t="s">
        <v>3</v>
      </c>
      <c r="D153" t="s">
        <v>121</v>
      </c>
      <c r="E153" s="1">
        <v>647</v>
      </c>
      <c r="F153" t="s">
        <v>16</v>
      </c>
      <c r="G153" t="s">
        <v>4</v>
      </c>
      <c r="H153" t="s">
        <v>5</v>
      </c>
      <c r="I153" t="s">
        <v>6</v>
      </c>
      <c r="J153" t="s">
        <v>17</v>
      </c>
      <c r="K153" t="str">
        <f>mappings[field]&amp;mappings[institution]&amp;mappings[element/field]&amp;mappings[subelement/field(s)]&amp;mappings[constraints]</f>
        <v>subject_genre_facetGEN647vi2=0 OR (i2=7 AND $2=lcsh)</v>
      </c>
      <c r="L153">
        <f>IF(ISNUMBER(MATCH(mappings[mapping_id],issuesmap[mappingID],0)),COUNTIF(issuesmap[mappingID],mappings[mapping_id]),0)</f>
        <v>0</v>
      </c>
      <c r="M153">
        <f>IF(ISNUMBER(MATCH(mappings[field],issuesfield[field],0)),COUNTIF(issuesfield[field],mappings[field]),0)</f>
        <v>0</v>
      </c>
      <c r="N153" s="8" t="str">
        <f>IF(ISNUMBER(MATCH(mappings[field],fields[argot_field],0)),"y","n")</f>
        <v>n</v>
      </c>
      <c r="O153" s="8" t="s">
        <v>3</v>
      </c>
      <c r="P153" s="8" t="s">
        <v>6</v>
      </c>
    </row>
    <row r="154" spans="1:16" x14ac:dyDescent="0.25">
      <c r="A154" t="s">
        <v>10</v>
      </c>
      <c r="B154" t="s">
        <v>1</v>
      </c>
      <c r="C154" t="s">
        <v>3</v>
      </c>
      <c r="D154" t="s">
        <v>121</v>
      </c>
      <c r="E154" s="1">
        <v>648</v>
      </c>
      <c r="F154" t="s">
        <v>16</v>
      </c>
      <c r="G154" t="s">
        <v>4</v>
      </c>
      <c r="H154" t="s">
        <v>5</v>
      </c>
      <c r="I154" t="s">
        <v>6</v>
      </c>
      <c r="J154" t="s">
        <v>18</v>
      </c>
      <c r="K154" t="str">
        <f>mappings[field]&amp;mappings[institution]&amp;mappings[element/field]&amp;mappings[subelement/field(s)]&amp;mappings[constraints]</f>
        <v>subject_genre_facetGEN648vi2=0 OR (i2=7 AND $2=lcsh)</v>
      </c>
      <c r="L154">
        <f>IF(ISNUMBER(MATCH(mappings[mapping_id],issuesmap[mappingID],0)),COUNTIF(issuesmap[mappingID],mappings[mapping_id]),0)</f>
        <v>0</v>
      </c>
      <c r="M154">
        <f>IF(ISNUMBER(MATCH(mappings[field],issuesfield[field],0)),COUNTIF(issuesfield[field],mappings[field]),0)</f>
        <v>0</v>
      </c>
      <c r="N154" s="8" t="str">
        <f>IF(ISNUMBER(MATCH(mappings[field],fields[argot_field],0)),"y","n")</f>
        <v>n</v>
      </c>
      <c r="O154" s="8" t="s">
        <v>3</v>
      </c>
      <c r="P154" s="8" t="s">
        <v>6</v>
      </c>
    </row>
    <row r="155" spans="1:16" x14ac:dyDescent="0.25">
      <c r="A155" t="s">
        <v>10</v>
      </c>
      <c r="B155" t="s">
        <v>1</v>
      </c>
      <c r="C155" t="s">
        <v>2</v>
      </c>
      <c r="D155" t="s">
        <v>121</v>
      </c>
      <c r="E155" s="1">
        <v>650</v>
      </c>
      <c r="F155" t="s">
        <v>16</v>
      </c>
      <c r="G155" t="s">
        <v>4</v>
      </c>
      <c r="H155" t="s">
        <v>5</v>
      </c>
      <c r="I155" t="s">
        <v>6</v>
      </c>
      <c r="J155" t="s">
        <v>6</v>
      </c>
      <c r="K155" t="str">
        <f>mappings[field]&amp;mappings[institution]&amp;mappings[element/field]&amp;mappings[subelement/field(s)]&amp;mappings[constraints]</f>
        <v>subject_genre_facetGEN650vi2=0 OR (i2=7 AND $2=lcsh)</v>
      </c>
      <c r="L155">
        <f>IF(ISNUMBER(MATCH(mappings[mapping_id],issuesmap[mappingID],0)),COUNTIF(issuesmap[mappingID],mappings[mapping_id]),0)</f>
        <v>0</v>
      </c>
      <c r="M155">
        <f>IF(ISNUMBER(MATCH(mappings[field],issuesfield[field],0)),COUNTIF(issuesfield[field],mappings[field]),0)</f>
        <v>0</v>
      </c>
      <c r="N155" s="8" t="str">
        <f>IF(ISNUMBER(MATCH(mappings[field],fields[argot_field],0)),"y","n")</f>
        <v>n</v>
      </c>
      <c r="O155" s="8" t="s">
        <v>3</v>
      </c>
      <c r="P155" s="8" t="s">
        <v>6</v>
      </c>
    </row>
    <row r="156" spans="1:16" x14ac:dyDescent="0.25">
      <c r="A156" t="s">
        <v>10</v>
      </c>
      <c r="B156" t="s">
        <v>1</v>
      </c>
      <c r="C156" t="s">
        <v>2</v>
      </c>
      <c r="D156" t="s">
        <v>121</v>
      </c>
      <c r="E156" s="1">
        <v>651</v>
      </c>
      <c r="F156" t="s">
        <v>16</v>
      </c>
      <c r="G156" t="s">
        <v>4</v>
      </c>
      <c r="H156" t="s">
        <v>5</v>
      </c>
      <c r="I156" t="s">
        <v>6</v>
      </c>
      <c r="J156" t="s">
        <v>6</v>
      </c>
      <c r="K156" t="str">
        <f>mappings[field]&amp;mappings[institution]&amp;mappings[element/field]&amp;mappings[subelement/field(s)]&amp;mappings[constraints]</f>
        <v>subject_genre_facetGEN651vi2=0 OR (i2=7 AND $2=lcsh)</v>
      </c>
      <c r="L156">
        <f>IF(ISNUMBER(MATCH(mappings[mapping_id],issuesmap[mappingID],0)),COUNTIF(issuesmap[mappingID],mappings[mapping_id]),0)</f>
        <v>0</v>
      </c>
      <c r="M156">
        <f>IF(ISNUMBER(MATCH(mappings[field],issuesfield[field],0)),COUNTIF(issuesfield[field],mappings[field]),0)</f>
        <v>0</v>
      </c>
      <c r="N156" s="8" t="str">
        <f>IF(ISNUMBER(MATCH(mappings[field],fields[argot_field],0)),"y","n")</f>
        <v>n</v>
      </c>
      <c r="O156" s="8" t="s">
        <v>3</v>
      </c>
      <c r="P156" s="8" t="s">
        <v>6</v>
      </c>
    </row>
    <row r="157" spans="1:16" x14ac:dyDescent="0.25">
      <c r="A157" t="s">
        <v>10</v>
      </c>
      <c r="B157" t="s">
        <v>1</v>
      </c>
      <c r="C157" t="s">
        <v>3</v>
      </c>
      <c r="D157" t="s">
        <v>121</v>
      </c>
      <c r="E157" s="1">
        <v>655</v>
      </c>
      <c r="F157" t="s">
        <v>19</v>
      </c>
      <c r="G157" t="s">
        <v>4</v>
      </c>
      <c r="H157" t="s">
        <v>20</v>
      </c>
      <c r="I157" t="s">
        <v>21</v>
      </c>
      <c r="J157" t="s">
        <v>22</v>
      </c>
      <c r="K157" t="str">
        <f>mappings[field]&amp;mappings[institution]&amp;mappings[element/field]&amp;mappings[subelement/field(s)]&amp;mappings[constraints]</f>
        <v>subject_genre_facetGEN655axi2=0 OR (i2=7 AND $2=lcsh)</v>
      </c>
      <c r="L157">
        <f>IF(ISNUMBER(MATCH(mappings[mapping_id],issuesmap[mappingID],0)),COUNTIF(issuesmap[mappingID],mappings[mapping_id]),0)</f>
        <v>0</v>
      </c>
      <c r="M157">
        <f>IF(ISNUMBER(MATCH(mappings[field],issuesfield[field],0)),COUNTIF(issuesfield[field],mappings[field]),0)</f>
        <v>0</v>
      </c>
      <c r="N157" s="8" t="str">
        <f>IF(ISNUMBER(MATCH(mappings[field],fields[argot_field],0)),"y","n")</f>
        <v>n</v>
      </c>
      <c r="O157" s="8" t="s">
        <v>3</v>
      </c>
      <c r="P157" s="8" t="s">
        <v>6</v>
      </c>
    </row>
    <row r="158" spans="1:16" x14ac:dyDescent="0.25">
      <c r="A158" t="s">
        <v>10</v>
      </c>
      <c r="B158" t="s">
        <v>1</v>
      </c>
      <c r="C158" t="s">
        <v>3</v>
      </c>
      <c r="D158" t="s">
        <v>121</v>
      </c>
      <c r="E158" s="1">
        <v>655</v>
      </c>
      <c r="F158" t="s">
        <v>19</v>
      </c>
      <c r="G158" t="s">
        <v>23</v>
      </c>
      <c r="H158" t="s">
        <v>20</v>
      </c>
      <c r="I158" t="s">
        <v>21</v>
      </c>
      <c r="J158" t="s">
        <v>24</v>
      </c>
      <c r="K158" t="str">
        <f>mappings[field]&amp;mappings[institution]&amp;mappings[element/field]&amp;mappings[subelement/field(s)]&amp;mappings[constraints]</f>
        <v>subject_genre_facetGEN655axi2=7 AND $2=lcgft</v>
      </c>
      <c r="L158">
        <f>IF(ISNUMBER(MATCH(mappings[mapping_id],issuesmap[mappingID],0)),COUNTIF(issuesmap[mappingID],mappings[mapping_id]),0)</f>
        <v>0</v>
      </c>
      <c r="M158">
        <f>IF(ISNUMBER(MATCH(mappings[field],issuesfield[field],0)),COUNTIF(issuesfield[field],mappings[field]),0)</f>
        <v>0</v>
      </c>
      <c r="N158" s="8" t="str">
        <f>IF(ISNUMBER(MATCH(mappings[field],fields[argot_field],0)),"y","n")</f>
        <v>n</v>
      </c>
      <c r="O158" s="8" t="s">
        <v>3</v>
      </c>
      <c r="P158" s="8" t="s">
        <v>6</v>
      </c>
    </row>
    <row r="159" spans="1:16" x14ac:dyDescent="0.25">
      <c r="A159" t="s">
        <v>10</v>
      </c>
      <c r="B159" t="s">
        <v>1</v>
      </c>
      <c r="C159" t="s">
        <v>3</v>
      </c>
      <c r="D159" t="s">
        <v>121</v>
      </c>
      <c r="E159" s="1">
        <v>655</v>
      </c>
      <c r="F159" t="s">
        <v>19</v>
      </c>
      <c r="G159" t="s">
        <v>26</v>
      </c>
      <c r="H159" t="s">
        <v>20</v>
      </c>
      <c r="I159" t="s">
        <v>21</v>
      </c>
      <c r="J159" t="s">
        <v>27</v>
      </c>
      <c r="K159" t="str">
        <f>mappings[field]&amp;mappings[institution]&amp;mappings[element/field]&amp;mappings[subelement/field(s)]&amp;mappings[constraints]</f>
        <v>subject_genre_facetGEN655axi2=7 AND $2=rbbin</v>
      </c>
      <c r="L159">
        <f>IF(ISNUMBER(MATCH(mappings[mapping_id],issuesmap[mappingID],0)),COUNTIF(issuesmap[mappingID],mappings[mapping_id]),0)</f>
        <v>0</v>
      </c>
      <c r="M159">
        <f>IF(ISNUMBER(MATCH(mappings[field],issuesfield[field],0)),COUNTIF(issuesfield[field],mappings[field]),0)</f>
        <v>0</v>
      </c>
      <c r="N159" s="8" t="str">
        <f>IF(ISNUMBER(MATCH(mappings[field],fields[argot_field],0)),"y","n")</f>
        <v>n</v>
      </c>
      <c r="O159" s="8" t="s">
        <v>3</v>
      </c>
      <c r="P159" s="8" t="s">
        <v>6</v>
      </c>
    </row>
    <row r="160" spans="1:16" x14ac:dyDescent="0.25">
      <c r="A160" t="s">
        <v>10</v>
      </c>
      <c r="B160" t="s">
        <v>1</v>
      </c>
      <c r="C160" t="s">
        <v>3</v>
      </c>
      <c r="D160" t="s">
        <v>121</v>
      </c>
      <c r="E160" s="1">
        <v>655</v>
      </c>
      <c r="F160" t="s">
        <v>19</v>
      </c>
      <c r="G160" t="s">
        <v>28</v>
      </c>
      <c r="H160" t="s">
        <v>20</v>
      </c>
      <c r="I160" t="s">
        <v>21</v>
      </c>
      <c r="J160" t="s">
        <v>29</v>
      </c>
      <c r="K160" t="str">
        <f>mappings[field]&amp;mappings[institution]&amp;mappings[element/field]&amp;mappings[subelement/field(s)]&amp;mappings[constraints]</f>
        <v>subject_genre_facetGEN655axi2=7 AND $2=rbgenr</v>
      </c>
      <c r="L160">
        <f>IF(ISNUMBER(MATCH(mappings[mapping_id],issuesmap[mappingID],0)),COUNTIF(issuesmap[mappingID],mappings[mapping_id]),0)</f>
        <v>0</v>
      </c>
      <c r="M160">
        <f>IF(ISNUMBER(MATCH(mappings[field],issuesfield[field],0)),COUNTIF(issuesfield[field],mappings[field]),0)</f>
        <v>0</v>
      </c>
      <c r="N160" s="8" t="str">
        <f>IF(ISNUMBER(MATCH(mappings[field],fields[argot_field],0)),"y","n")</f>
        <v>n</v>
      </c>
      <c r="O160" s="8" t="s">
        <v>3</v>
      </c>
      <c r="P160" s="8" t="s">
        <v>6</v>
      </c>
    </row>
    <row r="161" spans="1:16" x14ac:dyDescent="0.25">
      <c r="A161" t="s">
        <v>10</v>
      </c>
      <c r="B161" t="s">
        <v>1</v>
      </c>
      <c r="C161" t="s">
        <v>3</v>
      </c>
      <c r="D161" t="s">
        <v>121</v>
      </c>
      <c r="E161" s="1">
        <v>655</v>
      </c>
      <c r="F161" t="s">
        <v>19</v>
      </c>
      <c r="G161" t="s">
        <v>30</v>
      </c>
      <c r="H161" t="s">
        <v>20</v>
      </c>
      <c r="I161" t="s">
        <v>31</v>
      </c>
      <c r="J161" t="s">
        <v>32</v>
      </c>
      <c r="K161" t="str">
        <f>mappings[field]&amp;mappings[institution]&amp;mappings[element/field]&amp;mappings[subelement/field(s)]&amp;mappings[constraints]</f>
        <v>subject_genre_facetGEN655axi2=7 AND $2=rbprov</v>
      </c>
      <c r="L161">
        <f>IF(ISNUMBER(MATCH(mappings[mapping_id],issuesmap[mappingID],0)),COUNTIF(issuesmap[mappingID],mappings[mapping_id]),0)</f>
        <v>0</v>
      </c>
      <c r="M161">
        <f>IF(ISNUMBER(MATCH(mappings[field],issuesfield[field],0)),COUNTIF(issuesfield[field],mappings[field]),0)</f>
        <v>0</v>
      </c>
      <c r="N161" s="8" t="str">
        <f>IF(ISNUMBER(MATCH(mappings[field],fields[argot_field],0)),"y","n")</f>
        <v>n</v>
      </c>
      <c r="O161" s="8" t="s">
        <v>3</v>
      </c>
      <c r="P161" s="8" t="s">
        <v>6</v>
      </c>
    </row>
    <row r="162" spans="1:16" x14ac:dyDescent="0.25">
      <c r="A162" t="s">
        <v>10</v>
      </c>
      <c r="B162" t="s">
        <v>1</v>
      </c>
      <c r="C162" t="s">
        <v>2</v>
      </c>
      <c r="D162" t="s">
        <v>121</v>
      </c>
      <c r="E162" s="1">
        <v>655</v>
      </c>
      <c r="F162" t="s">
        <v>16</v>
      </c>
      <c r="G162" t="s">
        <v>4</v>
      </c>
      <c r="H162" t="s">
        <v>5</v>
      </c>
      <c r="I162" t="s">
        <v>6</v>
      </c>
      <c r="J162" t="s">
        <v>6</v>
      </c>
      <c r="K162" t="str">
        <f>mappings[field]&amp;mappings[institution]&amp;mappings[element/field]&amp;mappings[subelement/field(s)]&amp;mappings[constraints]</f>
        <v>subject_genre_facetGEN655vi2=0 OR (i2=7 AND $2=lcsh)</v>
      </c>
      <c r="L162">
        <f>IF(ISNUMBER(MATCH(mappings[mapping_id],issuesmap[mappingID],0)),COUNTIF(issuesmap[mappingID],mappings[mapping_id]),0)</f>
        <v>0</v>
      </c>
      <c r="M162">
        <f>IF(ISNUMBER(MATCH(mappings[field],issuesfield[field],0)),COUNTIF(issuesfield[field],mappings[field]),0)</f>
        <v>0</v>
      </c>
      <c r="N162" s="8" t="str">
        <f>IF(ISNUMBER(MATCH(mappings[field],fields[argot_field],0)),"y","n")</f>
        <v>n</v>
      </c>
      <c r="O162" s="8" t="s">
        <v>3</v>
      </c>
      <c r="P162" s="8" t="s">
        <v>6</v>
      </c>
    </row>
    <row r="163" spans="1:16" x14ac:dyDescent="0.25">
      <c r="A163" t="s">
        <v>10</v>
      </c>
      <c r="B163" t="s">
        <v>1</v>
      </c>
      <c r="C163" t="s">
        <v>3</v>
      </c>
      <c r="D163" t="s">
        <v>121</v>
      </c>
      <c r="E163" s="1">
        <v>655</v>
      </c>
      <c r="F163" t="s">
        <v>16</v>
      </c>
      <c r="G163" t="s">
        <v>23</v>
      </c>
      <c r="H163" t="s">
        <v>5</v>
      </c>
      <c r="I163" t="s">
        <v>6</v>
      </c>
      <c r="J163" t="s">
        <v>25</v>
      </c>
      <c r="K163" t="str">
        <f>mappings[field]&amp;mappings[institution]&amp;mappings[element/field]&amp;mappings[subelement/field(s)]&amp;mappings[constraints]</f>
        <v>subject_genre_facetGEN655vi2=7 AND $2=lcgft</v>
      </c>
      <c r="L163">
        <f>IF(ISNUMBER(MATCH(mappings[mapping_id],issuesmap[mappingID],0)),COUNTIF(issuesmap[mappingID],mappings[mapping_id]),0)</f>
        <v>0</v>
      </c>
      <c r="M163">
        <f>IF(ISNUMBER(MATCH(mappings[field],issuesfield[field],0)),COUNTIF(issuesfield[field],mappings[field]),0)</f>
        <v>0</v>
      </c>
      <c r="N163" s="8" t="str">
        <f>IF(ISNUMBER(MATCH(mappings[field],fields[argot_field],0)),"y","n")</f>
        <v>n</v>
      </c>
      <c r="O163" s="8" t="s">
        <v>3</v>
      </c>
      <c r="P163" s="8" t="s">
        <v>6</v>
      </c>
    </row>
    <row r="164" spans="1:16" x14ac:dyDescent="0.25">
      <c r="A164" t="s">
        <v>10</v>
      </c>
      <c r="B164" t="s">
        <v>1</v>
      </c>
      <c r="C164" t="s">
        <v>3</v>
      </c>
      <c r="D164" t="s">
        <v>121</v>
      </c>
      <c r="E164" s="1">
        <v>655</v>
      </c>
      <c r="F164" t="s">
        <v>16</v>
      </c>
      <c r="G164" t="s">
        <v>26</v>
      </c>
      <c r="H164" t="s">
        <v>5</v>
      </c>
      <c r="I164" t="s">
        <v>6</v>
      </c>
      <c r="J164" t="s">
        <v>27</v>
      </c>
      <c r="K164" t="str">
        <f>mappings[field]&amp;mappings[institution]&amp;mappings[element/field]&amp;mappings[subelement/field(s)]&amp;mappings[constraints]</f>
        <v>subject_genre_facetGEN655vi2=7 AND $2=rbbin</v>
      </c>
      <c r="L164">
        <f>IF(ISNUMBER(MATCH(mappings[mapping_id],issuesmap[mappingID],0)),COUNTIF(issuesmap[mappingID],mappings[mapping_id]),0)</f>
        <v>0</v>
      </c>
      <c r="M164">
        <f>IF(ISNUMBER(MATCH(mappings[field],issuesfield[field],0)),COUNTIF(issuesfield[field],mappings[field]),0)</f>
        <v>0</v>
      </c>
      <c r="N164" s="8" t="str">
        <f>IF(ISNUMBER(MATCH(mappings[field],fields[argot_field],0)),"y","n")</f>
        <v>n</v>
      </c>
      <c r="O164" s="8" t="s">
        <v>3</v>
      </c>
      <c r="P164" s="8" t="s">
        <v>6</v>
      </c>
    </row>
    <row r="165" spans="1:16" x14ac:dyDescent="0.25">
      <c r="A165" t="s">
        <v>10</v>
      </c>
      <c r="B165" t="s">
        <v>1</v>
      </c>
      <c r="C165" t="s">
        <v>3</v>
      </c>
      <c r="D165" t="s">
        <v>121</v>
      </c>
      <c r="E165" s="1">
        <v>655</v>
      </c>
      <c r="F165" t="s">
        <v>16</v>
      </c>
      <c r="G165" t="s">
        <v>28</v>
      </c>
      <c r="H165" t="s">
        <v>5</v>
      </c>
      <c r="I165" t="s">
        <v>6</v>
      </c>
      <c r="J165" t="s">
        <v>29</v>
      </c>
      <c r="K165" t="str">
        <f>mappings[field]&amp;mappings[institution]&amp;mappings[element/field]&amp;mappings[subelement/field(s)]&amp;mappings[constraints]</f>
        <v>subject_genre_facetGEN655vi2=7 AND $2=rbgenr</v>
      </c>
      <c r="L165">
        <f>IF(ISNUMBER(MATCH(mappings[mapping_id],issuesmap[mappingID],0)),COUNTIF(issuesmap[mappingID],mappings[mapping_id]),0)</f>
        <v>0</v>
      </c>
      <c r="M165">
        <f>IF(ISNUMBER(MATCH(mappings[field],issuesfield[field],0)),COUNTIF(issuesfield[field],mappings[field]),0)</f>
        <v>0</v>
      </c>
      <c r="N165" s="8" t="str">
        <f>IF(ISNUMBER(MATCH(mappings[field],fields[argot_field],0)),"y","n")</f>
        <v>n</v>
      </c>
      <c r="O165" s="8" t="s">
        <v>3</v>
      </c>
      <c r="P165" s="8" t="s">
        <v>6</v>
      </c>
    </row>
    <row r="166" spans="1:16" x14ac:dyDescent="0.25">
      <c r="A166" t="s">
        <v>10</v>
      </c>
      <c r="B166" t="s">
        <v>1</v>
      </c>
      <c r="C166" t="s">
        <v>3</v>
      </c>
      <c r="D166" t="s">
        <v>121</v>
      </c>
      <c r="E166" s="1">
        <v>655</v>
      </c>
      <c r="F166" t="s">
        <v>16</v>
      </c>
      <c r="G166" t="s">
        <v>30</v>
      </c>
      <c r="H166" t="s">
        <v>5</v>
      </c>
      <c r="I166" t="s">
        <v>6</v>
      </c>
      <c r="J166" t="s">
        <v>32</v>
      </c>
      <c r="K166" t="str">
        <f>mappings[field]&amp;mappings[institution]&amp;mappings[element/field]&amp;mappings[subelement/field(s)]&amp;mappings[constraints]</f>
        <v>subject_genre_facetGEN655vi2=7 AND $2=rbprov</v>
      </c>
      <c r="L166">
        <f>IF(ISNUMBER(MATCH(mappings[mapping_id],issuesmap[mappingID],0)),COUNTIF(issuesmap[mappingID],mappings[mapping_id]),0)</f>
        <v>0</v>
      </c>
      <c r="M166">
        <f>IF(ISNUMBER(MATCH(mappings[field],issuesfield[field],0)),COUNTIF(issuesfield[field],mappings[field]),0)</f>
        <v>0</v>
      </c>
      <c r="N166" s="8" t="str">
        <f>IF(ISNUMBER(MATCH(mappings[field],fields[argot_field],0)),"y","n")</f>
        <v>n</v>
      </c>
      <c r="O166" s="8" t="s">
        <v>3</v>
      </c>
      <c r="P166" s="8" t="s">
        <v>6</v>
      </c>
    </row>
    <row r="167" spans="1:16" x14ac:dyDescent="0.25">
      <c r="A167" t="s">
        <v>10</v>
      </c>
      <c r="B167" t="s">
        <v>1</v>
      </c>
      <c r="C167" t="s">
        <v>3</v>
      </c>
      <c r="D167" t="s">
        <v>121</v>
      </c>
      <c r="E167" s="1">
        <v>656</v>
      </c>
      <c r="F167" t="s">
        <v>33</v>
      </c>
      <c r="G167" t="s">
        <v>34</v>
      </c>
      <c r="H167" t="s">
        <v>5</v>
      </c>
      <c r="I167" t="s">
        <v>6</v>
      </c>
      <c r="J167" t="s">
        <v>35</v>
      </c>
      <c r="K167" t="str">
        <f>mappings[field]&amp;mappings[institution]&amp;mappings[element/field]&amp;mappings[subelement/field(s)]&amp;mappings[constraints]</f>
        <v>subject_genre_facetGEN656kvi2=7 AND $2=lcsh</v>
      </c>
      <c r="L167">
        <f>IF(ISNUMBER(MATCH(mappings[mapping_id],issuesmap[mappingID],0)),COUNTIF(issuesmap[mappingID],mappings[mapping_id]),0)</f>
        <v>0</v>
      </c>
      <c r="M167">
        <f>IF(ISNUMBER(MATCH(mappings[field],issuesfield[field],0)),COUNTIF(issuesfield[field],mappings[field]),0)</f>
        <v>0</v>
      </c>
      <c r="N167" s="8" t="str">
        <f>IF(ISNUMBER(MATCH(mappings[field],fields[argot_field],0)),"y","n")</f>
        <v>n</v>
      </c>
      <c r="O167" s="8" t="s">
        <v>3</v>
      </c>
      <c r="P167" s="8" t="s">
        <v>6</v>
      </c>
    </row>
    <row r="168" spans="1:16" x14ac:dyDescent="0.25">
      <c r="A168" t="s">
        <v>10</v>
      </c>
      <c r="B168" t="s">
        <v>1</v>
      </c>
      <c r="C168" t="s">
        <v>3</v>
      </c>
      <c r="D168" t="s">
        <v>121</v>
      </c>
      <c r="E168" s="1">
        <v>657</v>
      </c>
      <c r="F168" t="s">
        <v>16</v>
      </c>
      <c r="G168" t="s">
        <v>34</v>
      </c>
      <c r="H168" t="s">
        <v>5</v>
      </c>
      <c r="I168" t="s">
        <v>6</v>
      </c>
      <c r="J168" t="s">
        <v>35</v>
      </c>
      <c r="K168" t="str">
        <f>mappings[field]&amp;mappings[institution]&amp;mappings[element/field]&amp;mappings[subelement/field(s)]&amp;mappings[constraints]</f>
        <v>subject_genre_facetGEN657vi2=7 AND $2=lcsh</v>
      </c>
      <c r="L168">
        <f>IF(ISNUMBER(MATCH(mappings[mapping_id],issuesmap[mappingID],0)),COUNTIF(issuesmap[mappingID],mappings[mapping_id]),0)</f>
        <v>0</v>
      </c>
      <c r="M168">
        <f>IF(ISNUMBER(MATCH(mappings[field],issuesfield[field],0)),COUNTIF(issuesfield[field],mappings[field]),0)</f>
        <v>0</v>
      </c>
      <c r="N168" s="8" t="str">
        <f>IF(ISNUMBER(MATCH(mappings[field],fields[argot_field],0)),"y","n")</f>
        <v>n</v>
      </c>
      <c r="O168" s="8" t="s">
        <v>3</v>
      </c>
      <c r="P168" s="8" t="s">
        <v>6</v>
      </c>
    </row>
    <row r="169" spans="1:16" x14ac:dyDescent="0.25">
      <c r="A169" t="s">
        <v>10</v>
      </c>
      <c r="B169" t="s">
        <v>1</v>
      </c>
      <c r="C169" t="s">
        <v>2</v>
      </c>
      <c r="D169" t="s">
        <v>121</v>
      </c>
      <c r="E169" s="1">
        <v>567</v>
      </c>
      <c r="F169" t="s">
        <v>146</v>
      </c>
      <c r="G169" t="s">
        <v>519</v>
      </c>
      <c r="H169" t="s">
        <v>5</v>
      </c>
      <c r="I169" t="s">
        <v>41</v>
      </c>
      <c r="J169" t="s">
        <v>41</v>
      </c>
      <c r="K169" s="8" t="str">
        <f>mappings[field]&amp;mappings[institution]&amp;mappings[element/field]&amp;mappings[subelement/field(s)]&amp;mappings[constraints]</f>
        <v>subject_genre_facetGEN567b$2 is present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36</v>
      </c>
      <c r="B170" t="s">
        <v>1</v>
      </c>
      <c r="C170" t="s">
        <v>2</v>
      </c>
      <c r="D170" t="s">
        <v>121</v>
      </c>
      <c r="E170" s="1">
        <v>600</v>
      </c>
      <c r="F170" t="s">
        <v>37</v>
      </c>
      <c r="G170" t="s">
        <v>4</v>
      </c>
      <c r="H170" t="s">
        <v>5</v>
      </c>
      <c r="I170" t="s">
        <v>6</v>
      </c>
      <c r="J170" t="s">
        <v>6</v>
      </c>
      <c r="K170" t="str">
        <f>mappings[field]&amp;mappings[institution]&amp;mappings[element/field]&amp;mappings[subelement/field(s)]&amp;mappings[constraints]</f>
        <v>subject_geographic_facetGEN600zi2=0 OR (i2=7 AND $2=lcsh)</v>
      </c>
      <c r="L170">
        <f>IF(ISNUMBER(MATCH(mappings[mapping_id],issuesmap[mappingID],0)),COUNTIF(issuesmap[mappingID],mappings[mapping_id]),0)</f>
        <v>0</v>
      </c>
      <c r="M170">
        <f>IF(ISNUMBER(MATCH(mappings[field],issuesfield[field],0)),COUNTIF(issuesfield[field],mappings[field]),0)</f>
        <v>0</v>
      </c>
      <c r="N170" s="8" t="str">
        <f>IF(ISNUMBER(MATCH(mappings[field],fields[argot_field],0)),"y","n")</f>
        <v>n</v>
      </c>
      <c r="O170" s="8" t="s">
        <v>3</v>
      </c>
      <c r="P170" s="8" t="s">
        <v>6</v>
      </c>
    </row>
    <row r="171" spans="1:16" x14ac:dyDescent="0.25">
      <c r="A171" t="s">
        <v>36</v>
      </c>
      <c r="B171" t="s">
        <v>1</v>
      </c>
      <c r="C171" t="s">
        <v>2</v>
      </c>
      <c r="D171" t="s">
        <v>121</v>
      </c>
      <c r="E171" s="1">
        <v>610</v>
      </c>
      <c r="F171" t="s">
        <v>37</v>
      </c>
      <c r="G171" t="s">
        <v>4</v>
      </c>
      <c r="H171" t="s">
        <v>5</v>
      </c>
      <c r="I171" t="s">
        <v>6</v>
      </c>
      <c r="J171" t="s">
        <v>6</v>
      </c>
      <c r="K171" t="str">
        <f>mappings[field]&amp;mappings[institution]&amp;mappings[element/field]&amp;mappings[subelement/field(s)]&amp;mappings[constraints]</f>
        <v>subject_geographic_facetGEN610zi2=0 OR (i2=7 AND $2=lcsh)</v>
      </c>
      <c r="L171">
        <f>IF(ISNUMBER(MATCH(mappings[mapping_id],issuesmap[mappingID],0)),COUNTIF(issuesmap[mappingID],mappings[mapping_id]),0)</f>
        <v>0</v>
      </c>
      <c r="M171">
        <f>IF(ISNUMBER(MATCH(mappings[field],issuesfield[field],0)),COUNTIF(issuesfield[field],mappings[field]),0)</f>
        <v>0</v>
      </c>
      <c r="N171" s="8" t="str">
        <f>IF(ISNUMBER(MATCH(mappings[field],fields[argot_field],0)),"y","n")</f>
        <v>n</v>
      </c>
      <c r="O171" s="8" t="s">
        <v>3</v>
      </c>
      <c r="P171" s="8" t="s">
        <v>6</v>
      </c>
    </row>
    <row r="172" spans="1:16" x14ac:dyDescent="0.25">
      <c r="A172" t="s">
        <v>36</v>
      </c>
      <c r="B172" t="s">
        <v>1</v>
      </c>
      <c r="C172" t="s">
        <v>2</v>
      </c>
      <c r="D172" t="s">
        <v>121</v>
      </c>
      <c r="E172" s="1">
        <v>611</v>
      </c>
      <c r="F172" t="s">
        <v>37</v>
      </c>
      <c r="G172" t="s">
        <v>4</v>
      </c>
      <c r="H172" t="s">
        <v>5</v>
      </c>
      <c r="I172" t="s">
        <v>6</v>
      </c>
      <c r="J172" t="s">
        <v>6</v>
      </c>
      <c r="K172" t="str">
        <f>mappings[field]&amp;mappings[institution]&amp;mappings[element/field]&amp;mappings[subelement/field(s)]&amp;mappings[constraints]</f>
        <v>subject_geographic_facetGEN611zi2=0 OR (i2=7 AND $2=lcsh)</v>
      </c>
      <c r="L172">
        <f>IF(ISNUMBER(MATCH(mappings[mapping_id],issuesmap[mappingID],0)),COUNTIF(issuesmap[mappingID],mappings[mapping_id]),0)</f>
        <v>0</v>
      </c>
      <c r="M172">
        <f>IF(ISNUMBER(MATCH(mappings[field],issuesfield[field],0)),COUNTIF(issuesfield[field],mappings[field]),0)</f>
        <v>0</v>
      </c>
      <c r="N172" s="8" t="str">
        <f>IF(ISNUMBER(MATCH(mappings[field],fields[argot_field],0)),"y","n")</f>
        <v>n</v>
      </c>
      <c r="O172" s="8" t="s">
        <v>3</v>
      </c>
      <c r="P172" s="8" t="s">
        <v>6</v>
      </c>
    </row>
    <row r="173" spans="1:16" x14ac:dyDescent="0.25">
      <c r="A173" t="s">
        <v>36</v>
      </c>
      <c r="B173" t="s">
        <v>1</v>
      </c>
      <c r="C173" t="s">
        <v>2</v>
      </c>
      <c r="D173" t="s">
        <v>121</v>
      </c>
      <c r="E173" s="1">
        <v>630</v>
      </c>
      <c r="F173" t="s">
        <v>37</v>
      </c>
      <c r="G173" t="s">
        <v>4</v>
      </c>
      <c r="H173" t="s">
        <v>5</v>
      </c>
      <c r="I173" t="s">
        <v>6</v>
      </c>
      <c r="J173" t="s">
        <v>6</v>
      </c>
      <c r="K173" t="str">
        <f>mappings[field]&amp;mappings[institution]&amp;mappings[element/field]&amp;mappings[subelement/field(s)]&amp;mappings[constraints]</f>
        <v>subject_geographic_facetGEN630zi2=0 OR (i2=7 AND $2=lcsh)</v>
      </c>
      <c r="L173">
        <f>IF(ISNUMBER(MATCH(mappings[mapping_id],issuesmap[mappingID],0)),COUNTIF(issuesmap[mappingID],mappings[mapping_id]),0)</f>
        <v>0</v>
      </c>
      <c r="M173">
        <f>IF(ISNUMBER(MATCH(mappings[field],issuesfield[field],0)),COUNTIF(issuesfield[field],mappings[field]),0)</f>
        <v>0</v>
      </c>
      <c r="N173" s="8" t="str">
        <f>IF(ISNUMBER(MATCH(mappings[field],fields[argot_field],0)),"y","n")</f>
        <v>n</v>
      </c>
      <c r="O173" s="8" t="s">
        <v>3</v>
      </c>
      <c r="P173" s="8" t="s">
        <v>6</v>
      </c>
    </row>
    <row r="174" spans="1:16" x14ac:dyDescent="0.25">
      <c r="A174" t="s">
        <v>36</v>
      </c>
      <c r="B174" t="s">
        <v>1</v>
      </c>
      <c r="C174" t="s">
        <v>3</v>
      </c>
      <c r="D174" t="s">
        <v>121</v>
      </c>
      <c r="E174" s="1">
        <v>648</v>
      </c>
      <c r="F174" t="s">
        <v>37</v>
      </c>
      <c r="G174" t="s">
        <v>8</v>
      </c>
      <c r="H174" t="s">
        <v>5</v>
      </c>
      <c r="I174" t="s">
        <v>6</v>
      </c>
      <c r="J174" t="s">
        <v>18</v>
      </c>
      <c r="K174" t="str">
        <f>mappings[field]&amp;mappings[institution]&amp;mappings[element/field]&amp;mappings[subelement/field(s)]&amp;mappings[constraints]</f>
        <v>subject_geographic_facetGEN648zi2=0 OR (i2=7 AND $2=~/lcsh|fast/)</v>
      </c>
      <c r="L174">
        <f>IF(ISNUMBER(MATCH(mappings[mapping_id],issuesmap[mappingID],0)),COUNTIF(issuesmap[mappingID],mappings[mapping_id]),0)</f>
        <v>0</v>
      </c>
      <c r="M174">
        <f>IF(ISNUMBER(MATCH(mappings[field],issuesfield[field],0)),COUNTIF(issuesfield[field],mappings[field]),0)</f>
        <v>0</v>
      </c>
      <c r="N174" s="8" t="str">
        <f>IF(ISNUMBER(MATCH(mappings[field],fields[argot_field],0)),"y","n")</f>
        <v>n</v>
      </c>
      <c r="O174" s="8" t="s">
        <v>3</v>
      </c>
      <c r="P174" s="8" t="s">
        <v>6</v>
      </c>
    </row>
    <row r="175" spans="1:16" x14ac:dyDescent="0.25">
      <c r="A175" t="s">
        <v>36</v>
      </c>
      <c r="B175" t="s">
        <v>1</v>
      </c>
      <c r="C175" t="s">
        <v>2</v>
      </c>
      <c r="D175" t="s">
        <v>121</v>
      </c>
      <c r="E175" s="1">
        <v>650</v>
      </c>
      <c r="F175" t="s">
        <v>37</v>
      </c>
      <c r="G175" t="s">
        <v>4</v>
      </c>
      <c r="H175" t="s">
        <v>5</v>
      </c>
      <c r="I175" t="s">
        <v>6</v>
      </c>
      <c r="J175" t="s">
        <v>6</v>
      </c>
      <c r="K175" t="str">
        <f>mappings[field]&amp;mappings[institution]&amp;mappings[element/field]&amp;mappings[subelement/field(s)]&amp;mappings[constraints]</f>
        <v>subject_geographic_facetGEN650zi2=0 OR (i2=7 AND $2=lcsh)</v>
      </c>
      <c r="L175">
        <f>IF(ISNUMBER(MATCH(mappings[mapping_id],issuesmap[mappingID],0)),COUNTIF(issuesmap[mappingID],mappings[mapping_id]),0)</f>
        <v>0</v>
      </c>
      <c r="M175">
        <f>IF(ISNUMBER(MATCH(mappings[field],issuesfield[field],0)),COUNTIF(issuesfield[field],mappings[field]),0)</f>
        <v>0</v>
      </c>
      <c r="N175" s="8" t="str">
        <f>IF(ISNUMBER(MATCH(mappings[field],fields[argot_field],0)),"y","n")</f>
        <v>n</v>
      </c>
      <c r="O175" s="8" t="s">
        <v>3</v>
      </c>
      <c r="P175" s="8" t="s">
        <v>6</v>
      </c>
    </row>
    <row r="176" spans="1:16" x14ac:dyDescent="0.25">
      <c r="A176" t="s">
        <v>36</v>
      </c>
      <c r="B176" t="s">
        <v>1</v>
      </c>
      <c r="C176" t="s">
        <v>2</v>
      </c>
      <c r="D176" t="s">
        <v>121</v>
      </c>
      <c r="E176" s="1">
        <v>651</v>
      </c>
      <c r="F176" t="s">
        <v>37</v>
      </c>
      <c r="G176" t="s">
        <v>4</v>
      </c>
      <c r="H176" t="s">
        <v>5</v>
      </c>
      <c r="I176" t="s">
        <v>6</v>
      </c>
      <c r="J176" t="s">
        <v>6</v>
      </c>
      <c r="K176" t="str">
        <f>mappings[field]&amp;mappings[institution]&amp;mappings[element/field]&amp;mappings[subelement/field(s)]&amp;mappings[constraints]</f>
        <v>subject_geographic_facetGEN651zi2=0 OR (i2=7 AND $2=lcsh)</v>
      </c>
      <c r="L176">
        <f>IF(ISNUMBER(MATCH(mappings[mapping_id],issuesmap[mappingID],0)),COUNTIF(issuesmap[mappingID],mappings[mapping_id]),0)</f>
        <v>0</v>
      </c>
      <c r="M176">
        <f>IF(ISNUMBER(MATCH(mappings[field],issuesfield[field],0)),COUNTIF(issuesfield[field],mappings[field]),0)</f>
        <v>0</v>
      </c>
      <c r="N176" s="8" t="str">
        <f>IF(ISNUMBER(MATCH(mappings[field],fields[argot_field],0)),"y","n")</f>
        <v>n</v>
      </c>
      <c r="O176" s="8" t="s">
        <v>3</v>
      </c>
      <c r="P176" s="8" t="s">
        <v>6</v>
      </c>
    </row>
    <row r="177" spans="1:16" x14ac:dyDescent="0.25">
      <c r="A177" t="s">
        <v>36</v>
      </c>
      <c r="B177" t="s">
        <v>1</v>
      </c>
      <c r="C177" t="s">
        <v>2</v>
      </c>
      <c r="D177" t="s">
        <v>121</v>
      </c>
      <c r="E177" s="1">
        <v>655</v>
      </c>
      <c r="F177" t="s">
        <v>37</v>
      </c>
      <c r="G177" t="s">
        <v>4</v>
      </c>
      <c r="H177" t="s">
        <v>5</v>
      </c>
      <c r="I177" t="s">
        <v>6</v>
      </c>
      <c r="J177" t="s">
        <v>6</v>
      </c>
      <c r="K177" t="str">
        <f>mappings[field]&amp;mappings[institution]&amp;mappings[element/field]&amp;mappings[subelement/field(s)]&amp;mappings[constraints]</f>
        <v>subject_geographic_facetGEN655zi2=0 OR (i2=7 AND $2=lcsh)</v>
      </c>
      <c r="L177">
        <f>IF(ISNUMBER(MATCH(mappings[mapping_id],issuesmap[mappingID],0)),COUNTIF(issuesmap[mappingID],mappings[mapping_id]),0)</f>
        <v>0</v>
      </c>
      <c r="M177">
        <f>IF(ISNUMBER(MATCH(mappings[field],issuesfield[field],0)),COUNTIF(issuesfield[field],mappings[field]),0)</f>
        <v>0</v>
      </c>
      <c r="N177" s="8" t="str">
        <f>IF(ISNUMBER(MATCH(mappings[field],fields[argot_field],0)),"y","n")</f>
        <v>n</v>
      </c>
      <c r="O177" s="8" t="s">
        <v>3</v>
      </c>
      <c r="P177" s="8" t="s">
        <v>6</v>
      </c>
    </row>
    <row r="178" spans="1:16" x14ac:dyDescent="0.25">
      <c r="A178" t="s">
        <v>38</v>
      </c>
      <c r="B178" t="s">
        <v>1</v>
      </c>
      <c r="C178" t="s">
        <v>2</v>
      </c>
      <c r="D178" t="s">
        <v>121</v>
      </c>
      <c r="E178" s="1">
        <v>600</v>
      </c>
      <c r="F178" t="s">
        <v>39</v>
      </c>
      <c r="G178" t="s">
        <v>4</v>
      </c>
      <c r="H178" t="s">
        <v>20</v>
      </c>
      <c r="I178" t="s">
        <v>6</v>
      </c>
      <c r="J178" t="s">
        <v>40</v>
      </c>
      <c r="K178" t="str">
        <f>mappings[field]&amp;mappings[institution]&amp;mappings[element/field]&amp;mappings[subelement/field(s)]&amp;mappings[constraints]</f>
        <v>subject_topic_lcsh_facetGEN600abcdfghjklmnopqrstui2=0 OR (i2=7 AND $2=lcsh)</v>
      </c>
      <c r="L178">
        <f>IF(ISNUMBER(MATCH(mappings[mapping_id],issuesmap[mappingID],0)),COUNTIF(issuesmap[mappingID],mappings[mapping_id]),0)</f>
        <v>0</v>
      </c>
      <c r="M178">
        <f>IF(ISNUMBER(MATCH(mappings[field],issuesfield[field],0)),COUNTIF(issuesfield[field],mappings[field]),0)</f>
        <v>0</v>
      </c>
      <c r="N178" s="8" t="str">
        <f>IF(ISNUMBER(MATCH(mappings[field],fields[argot_field],0)),"y","n")</f>
        <v>n</v>
      </c>
      <c r="O178" s="8" t="s">
        <v>3</v>
      </c>
      <c r="P178" s="8" t="s">
        <v>6</v>
      </c>
    </row>
    <row r="179" spans="1:16" x14ac:dyDescent="0.25">
      <c r="A179" t="s">
        <v>38</v>
      </c>
      <c r="B179" t="s">
        <v>1</v>
      </c>
      <c r="C179" t="s">
        <v>2</v>
      </c>
      <c r="D179" t="s">
        <v>121</v>
      </c>
      <c r="E179" s="1">
        <v>600</v>
      </c>
      <c r="F179" t="s">
        <v>41</v>
      </c>
      <c r="G179" t="s">
        <v>4</v>
      </c>
      <c r="H179" t="s">
        <v>5</v>
      </c>
      <c r="I179" t="s">
        <v>6</v>
      </c>
      <c r="J179" t="s">
        <v>6</v>
      </c>
      <c r="K179" t="str">
        <f>mappings[field]&amp;mappings[institution]&amp;mappings[element/field]&amp;mappings[subelement/field(s)]&amp;mappings[constraints]</f>
        <v>subject_topic_lcsh_facetGEN600xi2=0 OR (i2=7 AND $2=lcsh)</v>
      </c>
      <c r="L179">
        <f>IF(ISNUMBER(MATCH(mappings[mapping_id],issuesmap[mappingID],0)),COUNTIF(issuesmap[mappingID],mappings[mapping_id]),0)</f>
        <v>0</v>
      </c>
      <c r="M179">
        <f>IF(ISNUMBER(MATCH(mappings[field],issuesfield[field],0)),COUNTIF(issuesfield[field],mappings[field]),0)</f>
        <v>0</v>
      </c>
      <c r="N179" s="8" t="str">
        <f>IF(ISNUMBER(MATCH(mappings[field],fields[argot_field],0)),"y","n")</f>
        <v>n</v>
      </c>
      <c r="O179" s="8" t="s">
        <v>3</v>
      </c>
      <c r="P179" s="8" t="s">
        <v>6</v>
      </c>
    </row>
    <row r="180" spans="1:16" x14ac:dyDescent="0.25">
      <c r="A180" t="s">
        <v>38</v>
      </c>
      <c r="B180" t="s">
        <v>1</v>
      </c>
      <c r="C180" t="s">
        <v>2</v>
      </c>
      <c r="D180" t="s">
        <v>121</v>
      </c>
      <c r="E180" s="1">
        <v>610</v>
      </c>
      <c r="F180" t="s">
        <v>42</v>
      </c>
      <c r="G180" t="s">
        <v>4</v>
      </c>
      <c r="H180" t="s">
        <v>20</v>
      </c>
      <c r="I180" t="s">
        <v>6</v>
      </c>
      <c r="J180" t="s">
        <v>43</v>
      </c>
      <c r="K180" t="str">
        <f>mappings[field]&amp;mappings[institution]&amp;mappings[element/field]&amp;mappings[subelement/field(s)]&amp;mappings[constraints]</f>
        <v>subject_topic_lcsh_facetGEN610abcdfghklmnoprstui2=0 OR (i2=7 AND $2=lcsh)</v>
      </c>
      <c r="L180">
        <f>IF(ISNUMBER(MATCH(mappings[mapping_id],issuesmap[mappingID],0)),COUNTIF(issuesmap[mappingID],mappings[mapping_id]),0)</f>
        <v>0</v>
      </c>
      <c r="M180">
        <f>IF(ISNUMBER(MATCH(mappings[field],issuesfield[field],0)),COUNTIF(issuesfield[field],mappings[field]),0)</f>
        <v>0</v>
      </c>
      <c r="N180" s="8" t="str">
        <f>IF(ISNUMBER(MATCH(mappings[field],fields[argot_field],0)),"y","n")</f>
        <v>n</v>
      </c>
      <c r="O180" s="8" t="s">
        <v>3</v>
      </c>
      <c r="P180" s="8" t="s">
        <v>6</v>
      </c>
    </row>
    <row r="181" spans="1:16" x14ac:dyDescent="0.25">
      <c r="A181" t="s">
        <v>38</v>
      </c>
      <c r="B181" t="s">
        <v>1</v>
      </c>
      <c r="C181" t="s">
        <v>2</v>
      </c>
      <c r="D181" t="s">
        <v>121</v>
      </c>
      <c r="E181" s="1">
        <v>610</v>
      </c>
      <c r="F181" t="s">
        <v>41</v>
      </c>
      <c r="G181" t="s">
        <v>4</v>
      </c>
      <c r="H181" t="s">
        <v>5</v>
      </c>
      <c r="I181" t="s">
        <v>6</v>
      </c>
      <c r="J181" t="s">
        <v>6</v>
      </c>
      <c r="K181" t="str">
        <f>mappings[field]&amp;mappings[institution]&amp;mappings[element/field]&amp;mappings[subelement/field(s)]&amp;mappings[constraints]</f>
        <v>subject_topic_lcsh_facetGEN610xi2=0 OR (i2=7 AND $2=lcsh)</v>
      </c>
      <c r="L181">
        <f>IF(ISNUMBER(MATCH(mappings[mapping_id],issuesmap[mappingID],0)),COUNTIF(issuesmap[mappingID],mappings[mapping_id]),0)</f>
        <v>0</v>
      </c>
      <c r="M181">
        <f>IF(ISNUMBER(MATCH(mappings[field],issuesfield[field],0)),COUNTIF(issuesfield[field],mappings[field]),0)</f>
        <v>0</v>
      </c>
      <c r="N181" s="8" t="str">
        <f>IF(ISNUMBER(MATCH(mappings[field],fields[argot_field],0)),"y","n")</f>
        <v>n</v>
      </c>
      <c r="O181" s="8" t="s">
        <v>3</v>
      </c>
      <c r="P181" s="8" t="s">
        <v>6</v>
      </c>
    </row>
    <row r="182" spans="1:16" x14ac:dyDescent="0.25">
      <c r="A182" t="s">
        <v>38</v>
      </c>
      <c r="B182" t="s">
        <v>1</v>
      </c>
      <c r="C182" t="s">
        <v>2</v>
      </c>
      <c r="D182" t="s">
        <v>121</v>
      </c>
      <c r="E182" s="1">
        <v>611</v>
      </c>
      <c r="F182" t="s">
        <v>44</v>
      </c>
      <c r="G182" t="s">
        <v>4</v>
      </c>
      <c r="H182" t="s">
        <v>20</v>
      </c>
      <c r="I182" t="s">
        <v>6</v>
      </c>
      <c r="J182" t="s">
        <v>45</v>
      </c>
      <c r="K182" t="str">
        <f>mappings[field]&amp;mappings[institution]&amp;mappings[element/field]&amp;mappings[subelement/field(s)]&amp;mappings[constraints]</f>
        <v>subject_topic_lcsh_facetGEN611acdefghklnpqstui2=0 OR (i2=7 AND $2=lcsh)</v>
      </c>
      <c r="L182">
        <f>IF(ISNUMBER(MATCH(mappings[mapping_id],issuesmap[mappingID],0)),COUNTIF(issuesmap[mappingID],mappings[mapping_id]),0)</f>
        <v>0</v>
      </c>
      <c r="M182">
        <f>IF(ISNUMBER(MATCH(mappings[field],issuesfield[field],0)),COUNTIF(issuesfield[field],mappings[field]),0)</f>
        <v>0</v>
      </c>
      <c r="N182" s="8" t="str">
        <f>IF(ISNUMBER(MATCH(mappings[field],fields[argot_field],0)),"y","n")</f>
        <v>n</v>
      </c>
      <c r="O182" s="8" t="s">
        <v>3</v>
      </c>
      <c r="P182" s="8" t="s">
        <v>6</v>
      </c>
    </row>
    <row r="183" spans="1:16" x14ac:dyDescent="0.25">
      <c r="A183" t="s">
        <v>38</v>
      </c>
      <c r="B183" t="s">
        <v>1</v>
      </c>
      <c r="C183" t="s">
        <v>2</v>
      </c>
      <c r="D183" t="s">
        <v>121</v>
      </c>
      <c r="E183" s="1">
        <v>611</v>
      </c>
      <c r="F183" t="s">
        <v>41</v>
      </c>
      <c r="G183" t="s">
        <v>4</v>
      </c>
      <c r="H183" t="s">
        <v>5</v>
      </c>
      <c r="I183" t="s">
        <v>6</v>
      </c>
      <c r="J183" t="s">
        <v>6</v>
      </c>
      <c r="K183" t="str">
        <f>mappings[field]&amp;mappings[institution]&amp;mappings[element/field]&amp;mappings[subelement/field(s)]&amp;mappings[constraints]</f>
        <v>subject_topic_lcsh_facetGEN611xi2=0 OR (i2=7 AND $2=lcsh)</v>
      </c>
      <c r="L183">
        <f>IF(ISNUMBER(MATCH(mappings[mapping_id],issuesmap[mappingID],0)),COUNTIF(issuesmap[mappingID],mappings[mapping_id]),0)</f>
        <v>0</v>
      </c>
      <c r="M183">
        <f>IF(ISNUMBER(MATCH(mappings[field],issuesfield[field],0)),COUNTIF(issuesfield[field],mappings[field]),0)</f>
        <v>0</v>
      </c>
      <c r="N183" s="8" t="str">
        <f>IF(ISNUMBER(MATCH(mappings[field],fields[argot_field],0)),"y","n")</f>
        <v>n</v>
      </c>
      <c r="O183" s="8" t="s">
        <v>3</v>
      </c>
      <c r="P183" s="8" t="s">
        <v>6</v>
      </c>
    </row>
    <row r="184" spans="1:16" x14ac:dyDescent="0.25">
      <c r="A184" t="s">
        <v>38</v>
      </c>
      <c r="B184" t="s">
        <v>1</v>
      </c>
      <c r="C184" t="s">
        <v>2</v>
      </c>
      <c r="D184" t="s">
        <v>121</v>
      </c>
      <c r="E184" s="1">
        <v>630</v>
      </c>
      <c r="F184" t="s">
        <v>46</v>
      </c>
      <c r="G184" t="s">
        <v>4</v>
      </c>
      <c r="H184" t="s">
        <v>20</v>
      </c>
      <c r="I184" t="s">
        <v>6</v>
      </c>
      <c r="J184" t="s">
        <v>47</v>
      </c>
      <c r="K184" t="str">
        <f>mappings[field]&amp;mappings[institution]&amp;mappings[element/field]&amp;mappings[subelement/field(s)]&amp;mappings[constraints]</f>
        <v>subject_topic_lcsh_facetGEN630adfghklmnoprsti2=0 OR (i2=7 AND $2=lcsh)</v>
      </c>
      <c r="L184">
        <f>IF(ISNUMBER(MATCH(mappings[mapping_id],issuesmap[mappingID],0)),COUNTIF(issuesmap[mappingID],mappings[mapping_id]),0)</f>
        <v>0</v>
      </c>
      <c r="M184">
        <f>IF(ISNUMBER(MATCH(mappings[field],issuesfield[field],0)),COUNTIF(issuesfield[field],mappings[field]),0)</f>
        <v>0</v>
      </c>
      <c r="N184" s="8" t="str">
        <f>IF(ISNUMBER(MATCH(mappings[field],fields[argot_field],0)),"y","n")</f>
        <v>n</v>
      </c>
      <c r="O184" s="8" t="s">
        <v>3</v>
      </c>
      <c r="P184" s="8" t="s">
        <v>6</v>
      </c>
    </row>
    <row r="185" spans="1:16" x14ac:dyDescent="0.25">
      <c r="A185" t="s">
        <v>38</v>
      </c>
      <c r="B185" t="s">
        <v>1</v>
      </c>
      <c r="C185" t="s">
        <v>2</v>
      </c>
      <c r="D185" t="s">
        <v>121</v>
      </c>
      <c r="E185" s="1">
        <v>630</v>
      </c>
      <c r="F185" t="s">
        <v>41</v>
      </c>
      <c r="G185" t="s">
        <v>4</v>
      </c>
      <c r="H185" t="s">
        <v>5</v>
      </c>
      <c r="I185" t="s">
        <v>6</v>
      </c>
      <c r="J185" t="s">
        <v>6</v>
      </c>
      <c r="K185" t="str">
        <f>mappings[field]&amp;mappings[institution]&amp;mappings[element/field]&amp;mappings[subelement/field(s)]&amp;mappings[constraints]</f>
        <v>subject_topic_lcsh_facetGEN630xi2=0 OR (i2=7 AND $2=lcsh)</v>
      </c>
      <c r="L185">
        <f>IF(ISNUMBER(MATCH(mappings[mapping_id],issuesmap[mappingID],0)),COUNTIF(issuesmap[mappingID],mappings[mapping_id]),0)</f>
        <v>0</v>
      </c>
      <c r="M185">
        <f>IF(ISNUMBER(MATCH(mappings[field],issuesfield[field],0)),COUNTIF(issuesfield[field],mappings[field]),0)</f>
        <v>0</v>
      </c>
      <c r="N185" s="8" t="str">
        <f>IF(ISNUMBER(MATCH(mappings[field],fields[argot_field],0)),"y","n")</f>
        <v>n</v>
      </c>
      <c r="O185" s="8" t="s">
        <v>3</v>
      </c>
      <c r="P185" s="8" t="s">
        <v>6</v>
      </c>
    </row>
    <row r="186" spans="1:16" x14ac:dyDescent="0.25">
      <c r="A186" t="s">
        <v>38</v>
      </c>
      <c r="B186" t="s">
        <v>1</v>
      </c>
      <c r="C186" t="s">
        <v>3</v>
      </c>
      <c r="D186" t="s">
        <v>121</v>
      </c>
      <c r="E186" s="1">
        <v>647</v>
      </c>
      <c r="F186" t="s">
        <v>48</v>
      </c>
      <c r="G186" t="s">
        <v>4</v>
      </c>
      <c r="H186" t="s">
        <v>20</v>
      </c>
      <c r="I186" t="s">
        <v>6</v>
      </c>
      <c r="J186" t="s">
        <v>17</v>
      </c>
      <c r="K186" t="str">
        <f>mappings[field]&amp;mappings[institution]&amp;mappings[element/field]&amp;mappings[subelement/field(s)]&amp;mappings[constraints]</f>
        <v>subject_topic_lcsh_facetGEN647acdgi2=0 OR (i2=7 AND $2=lcsh)</v>
      </c>
      <c r="L186">
        <f>IF(ISNUMBER(MATCH(mappings[mapping_id],issuesmap[mappingID],0)),COUNTIF(issuesmap[mappingID],mappings[mapping_id]),0)</f>
        <v>0</v>
      </c>
      <c r="M186">
        <f>IF(ISNUMBER(MATCH(mappings[field],issuesfield[field],0)),COUNTIF(issuesfield[field],mappings[field]),0)</f>
        <v>0</v>
      </c>
      <c r="N186" s="8" t="str">
        <f>IF(ISNUMBER(MATCH(mappings[field],fields[argot_field],0)),"y","n")</f>
        <v>n</v>
      </c>
      <c r="O186" s="8" t="s">
        <v>3</v>
      </c>
      <c r="P186" s="8" t="s">
        <v>6</v>
      </c>
    </row>
    <row r="187" spans="1:16" x14ac:dyDescent="0.25">
      <c r="A187" t="s">
        <v>38</v>
      </c>
      <c r="B187" t="s">
        <v>1</v>
      </c>
      <c r="C187" t="s">
        <v>3</v>
      </c>
      <c r="D187" t="s">
        <v>121</v>
      </c>
      <c r="E187" s="1">
        <v>647</v>
      </c>
      <c r="F187" t="s">
        <v>41</v>
      </c>
      <c r="G187" t="s">
        <v>4</v>
      </c>
      <c r="H187" t="s">
        <v>5</v>
      </c>
      <c r="I187" t="s">
        <v>6</v>
      </c>
      <c r="J187" t="s">
        <v>17</v>
      </c>
      <c r="K187" t="str">
        <f>mappings[field]&amp;mappings[institution]&amp;mappings[element/field]&amp;mappings[subelement/field(s)]&amp;mappings[constraints]</f>
        <v>subject_topic_lcsh_facetGEN647xi2=0 OR (i2=7 AND $2=lcsh)</v>
      </c>
      <c r="L187">
        <f>IF(ISNUMBER(MATCH(mappings[mapping_id],issuesmap[mappingID],0)),COUNTIF(issuesmap[mappingID],mappings[mapping_id]),0)</f>
        <v>0</v>
      </c>
      <c r="M187">
        <f>IF(ISNUMBER(MATCH(mappings[field],issuesfield[field],0)),COUNTIF(issuesfield[field],mappings[field]),0)</f>
        <v>0</v>
      </c>
      <c r="N187" s="8" t="str">
        <f>IF(ISNUMBER(MATCH(mappings[field],fields[argot_field],0)),"y","n")</f>
        <v>n</v>
      </c>
      <c r="O187" s="8" t="s">
        <v>3</v>
      </c>
      <c r="P187" s="8" t="s">
        <v>6</v>
      </c>
    </row>
    <row r="188" spans="1:16" x14ac:dyDescent="0.25">
      <c r="A188" t="s">
        <v>38</v>
      </c>
      <c r="B188" t="s">
        <v>1</v>
      </c>
      <c r="C188" t="s">
        <v>3</v>
      </c>
      <c r="D188" t="s">
        <v>121</v>
      </c>
      <c r="E188" s="1">
        <v>648</v>
      </c>
      <c r="F188" t="s">
        <v>41</v>
      </c>
      <c r="G188" t="s">
        <v>4</v>
      </c>
      <c r="H188" t="s">
        <v>5</v>
      </c>
      <c r="I188" t="s">
        <v>6</v>
      </c>
      <c r="J188" t="s">
        <v>18</v>
      </c>
      <c r="K188" t="str">
        <f>mappings[field]&amp;mappings[institution]&amp;mappings[element/field]&amp;mappings[subelement/field(s)]&amp;mappings[constraints]</f>
        <v>subject_topic_lcsh_facetGEN648xi2=0 OR (i2=7 AND $2=lcsh)</v>
      </c>
      <c r="L188">
        <f>IF(ISNUMBER(MATCH(mappings[mapping_id],issuesmap[mappingID],0)),COUNTIF(issuesmap[mappingID],mappings[mapping_id]),0)</f>
        <v>0</v>
      </c>
      <c r="M188">
        <f>IF(ISNUMBER(MATCH(mappings[field],issuesfield[field],0)),COUNTIF(issuesfield[field],mappings[field]),0)</f>
        <v>0</v>
      </c>
      <c r="N188" s="8" t="str">
        <f>IF(ISNUMBER(MATCH(mappings[field],fields[argot_field],0)),"y","n")</f>
        <v>n</v>
      </c>
      <c r="O188" s="8" t="s">
        <v>3</v>
      </c>
      <c r="P188" s="8" t="s">
        <v>6</v>
      </c>
    </row>
    <row r="189" spans="1:16" x14ac:dyDescent="0.25">
      <c r="A189" t="s">
        <v>38</v>
      </c>
      <c r="B189" t="s">
        <v>1</v>
      </c>
      <c r="C189" t="s">
        <v>2</v>
      </c>
      <c r="D189" t="s">
        <v>121</v>
      </c>
      <c r="E189" s="1">
        <v>650</v>
      </c>
      <c r="F189" t="s">
        <v>49</v>
      </c>
      <c r="G189" t="s">
        <v>4</v>
      </c>
      <c r="H189" t="s">
        <v>20</v>
      </c>
      <c r="I189" t="s">
        <v>6</v>
      </c>
      <c r="J189" t="s">
        <v>6</v>
      </c>
      <c r="K189" t="str">
        <f>mappings[field]&amp;mappings[institution]&amp;mappings[element/field]&amp;mappings[subelement/field(s)]&amp;mappings[constraints]</f>
        <v>subject_topic_lcsh_facetGEN650abcdgi2=0 OR (i2=7 AND $2=lcsh)</v>
      </c>
      <c r="L189">
        <f>IF(ISNUMBER(MATCH(mappings[mapping_id],issuesmap[mappingID],0)),COUNTIF(issuesmap[mappingID],mappings[mapping_id]),0)</f>
        <v>0</v>
      </c>
      <c r="M189">
        <f>IF(ISNUMBER(MATCH(mappings[field],issuesfield[field],0)),COUNTIF(issuesfield[field],mappings[field]),0)</f>
        <v>0</v>
      </c>
      <c r="N189" s="8" t="str">
        <f>IF(ISNUMBER(MATCH(mappings[field],fields[argot_field],0)),"y","n")</f>
        <v>n</v>
      </c>
      <c r="O189" s="8" t="s">
        <v>3</v>
      </c>
      <c r="P189" s="8" t="s">
        <v>6</v>
      </c>
    </row>
    <row r="190" spans="1:16" x14ac:dyDescent="0.25">
      <c r="A190" t="s">
        <v>38</v>
      </c>
      <c r="B190" t="s">
        <v>1</v>
      </c>
      <c r="C190" t="s">
        <v>2</v>
      </c>
      <c r="D190" t="s">
        <v>121</v>
      </c>
      <c r="E190" s="1">
        <v>650</v>
      </c>
      <c r="F190" t="s">
        <v>41</v>
      </c>
      <c r="G190" t="s">
        <v>4</v>
      </c>
      <c r="H190" t="s">
        <v>5</v>
      </c>
      <c r="I190" t="s">
        <v>6</v>
      </c>
      <c r="J190" t="s">
        <v>6</v>
      </c>
      <c r="K190" t="str">
        <f>mappings[field]&amp;mappings[institution]&amp;mappings[element/field]&amp;mappings[subelement/field(s)]&amp;mappings[constraints]</f>
        <v>subject_topic_lcsh_facetGEN650xi2=0 OR (i2=7 AND $2=lcsh)</v>
      </c>
      <c r="L190">
        <f>IF(ISNUMBER(MATCH(mappings[mapping_id],issuesmap[mappingID],0)),COUNTIF(issuesmap[mappingID],mappings[mapping_id]),0)</f>
        <v>0</v>
      </c>
      <c r="M190">
        <f>IF(ISNUMBER(MATCH(mappings[field],issuesfield[field],0)),COUNTIF(issuesfield[field],mappings[field]),0)</f>
        <v>0</v>
      </c>
      <c r="N190" s="8" t="str">
        <f>IF(ISNUMBER(MATCH(mappings[field],fields[argot_field],0)),"y","n")</f>
        <v>n</v>
      </c>
      <c r="O190" s="8" t="s">
        <v>3</v>
      </c>
      <c r="P190" s="8" t="s">
        <v>6</v>
      </c>
    </row>
    <row r="191" spans="1:16" x14ac:dyDescent="0.25">
      <c r="A191" t="s">
        <v>38</v>
      </c>
      <c r="B191" t="s">
        <v>1</v>
      </c>
      <c r="C191" t="s">
        <v>2</v>
      </c>
      <c r="D191" t="s">
        <v>121</v>
      </c>
      <c r="E191" s="1">
        <v>651</v>
      </c>
      <c r="F191" t="s">
        <v>41</v>
      </c>
      <c r="G191" t="s">
        <v>4</v>
      </c>
      <c r="H191" t="s">
        <v>5</v>
      </c>
      <c r="I191" t="s">
        <v>6</v>
      </c>
      <c r="J191" t="s">
        <v>6</v>
      </c>
      <c r="K191" t="str">
        <f>mappings[field]&amp;mappings[institution]&amp;mappings[element/field]&amp;mappings[subelement/field(s)]&amp;mappings[constraints]</f>
        <v>subject_topic_lcsh_facetGEN651xi2=0 OR (i2=7 AND $2=lcsh)</v>
      </c>
      <c r="L191">
        <f>IF(ISNUMBER(MATCH(mappings[mapping_id],issuesmap[mappingID],0)),COUNTIF(issuesmap[mappingID],mappings[mapping_id]),0)</f>
        <v>0</v>
      </c>
      <c r="M191">
        <f>IF(ISNUMBER(MATCH(mappings[field],issuesfield[field],0)),COUNTIF(issuesfield[field],mappings[field]),0)</f>
        <v>0</v>
      </c>
      <c r="N191" s="8" t="str">
        <f>IF(ISNUMBER(MATCH(mappings[field],fields[argot_field],0)),"y","n")</f>
        <v>n</v>
      </c>
      <c r="O191" s="8" t="s">
        <v>3</v>
      </c>
      <c r="P191" s="8" t="s">
        <v>6</v>
      </c>
    </row>
    <row r="192" spans="1:16" x14ac:dyDescent="0.25">
      <c r="A192" t="s">
        <v>38</v>
      </c>
      <c r="B192" t="s">
        <v>1</v>
      </c>
      <c r="C192" t="s">
        <v>3</v>
      </c>
      <c r="D192" t="s">
        <v>121</v>
      </c>
      <c r="E192" s="1">
        <v>655</v>
      </c>
      <c r="F192" t="s">
        <v>41</v>
      </c>
      <c r="G192" t="s">
        <v>4</v>
      </c>
      <c r="H192" t="s">
        <v>5</v>
      </c>
      <c r="I192" t="s">
        <v>6</v>
      </c>
      <c r="J192" t="s">
        <v>6</v>
      </c>
      <c r="K192" s="8" t="str">
        <f>mappings[field]&amp;mappings[institution]&amp;mappings[element/field]&amp;mappings[subelement/field(s)]&amp;mappings[constraints]</f>
        <v>subject_topic_lcsh_facetGEN655xi2=0 OR (i2=7 AND $2=lcsh)</v>
      </c>
      <c r="L192">
        <f>IF(ISNUMBER(MATCH(mappings[mapping_id],issuesmap[mappingID],0)),COUNTIF(issuesmap[mappingID],mappings[mapping_id]),0)</f>
        <v>1</v>
      </c>
      <c r="M192">
        <f>IF(ISNUMBER(MATCH(mappings[field],issuesfield[field],0)),COUNTIF(issuesfield[field],mappings[field]),0)</f>
        <v>0</v>
      </c>
      <c r="N192" s="8" t="str">
        <f>IF(ISNUMBER(MATCH(mappings[field],fields[argot_field],0)),"y","n")</f>
        <v>n</v>
      </c>
      <c r="O192" s="8" t="s">
        <v>3</v>
      </c>
      <c r="P192" s="8" t="s">
        <v>6</v>
      </c>
    </row>
    <row r="193" spans="1:16" x14ac:dyDescent="0.25">
      <c r="A193" t="s">
        <v>38</v>
      </c>
      <c r="B193" t="s">
        <v>1</v>
      </c>
      <c r="C193" t="s">
        <v>3</v>
      </c>
      <c r="D193" t="s">
        <v>121</v>
      </c>
      <c r="E193" s="1">
        <v>656</v>
      </c>
      <c r="F193" t="s">
        <v>7</v>
      </c>
      <c r="G193" t="s">
        <v>34</v>
      </c>
      <c r="H193" t="s">
        <v>5</v>
      </c>
      <c r="I193" t="s">
        <v>6</v>
      </c>
      <c r="J193" t="s">
        <v>50</v>
      </c>
      <c r="K193" t="str">
        <f>mappings[field]&amp;mappings[institution]&amp;mappings[element/field]&amp;mappings[subelement/field(s)]&amp;mappings[constraints]</f>
        <v>subject_topic_lcsh_facetGEN656ai2=7 AND $2=lcsh</v>
      </c>
      <c r="L193">
        <f>IF(ISNUMBER(MATCH(mappings[mapping_id],issuesmap[mappingID],0)),COUNTIF(issuesmap[mappingID],mappings[mapping_id]),0)</f>
        <v>0</v>
      </c>
      <c r="M193">
        <f>IF(ISNUMBER(MATCH(mappings[field],issuesfield[field],0)),COUNTIF(issuesfield[field],mappings[field]),0)</f>
        <v>0</v>
      </c>
      <c r="N193" s="8" t="str">
        <f>IF(ISNUMBER(MATCH(mappings[field],fields[argot_field],0)),"y","n")</f>
        <v>n</v>
      </c>
      <c r="O193" s="8" t="s">
        <v>3</v>
      </c>
      <c r="P193" s="8" t="s">
        <v>6</v>
      </c>
    </row>
    <row r="194" spans="1:16" x14ac:dyDescent="0.25">
      <c r="A194" t="s">
        <v>38</v>
      </c>
      <c r="B194" t="s">
        <v>1</v>
      </c>
      <c r="C194" t="s">
        <v>3</v>
      </c>
      <c r="D194" t="s">
        <v>121</v>
      </c>
      <c r="E194" s="1">
        <v>656</v>
      </c>
      <c r="F194" t="s">
        <v>41</v>
      </c>
      <c r="G194" t="s">
        <v>34</v>
      </c>
      <c r="H194" t="s">
        <v>5</v>
      </c>
      <c r="I194" t="s">
        <v>6</v>
      </c>
      <c r="J194" t="s">
        <v>35</v>
      </c>
      <c r="K194" t="str">
        <f>mappings[field]&amp;mappings[institution]&amp;mappings[element/field]&amp;mappings[subelement/field(s)]&amp;mappings[constraints]</f>
        <v>subject_topic_lcsh_facetGEN656xi2=7 AND $2=lcsh</v>
      </c>
      <c r="L194">
        <f>IF(ISNUMBER(MATCH(mappings[mapping_id],issuesmap[mappingID],0)),COUNTIF(issuesmap[mappingID],mappings[mapping_id]),0)</f>
        <v>0</v>
      </c>
      <c r="M194">
        <f>IF(ISNUMBER(MATCH(mappings[field],issuesfield[field],0)),COUNTIF(issuesfield[field],mappings[field]),0)</f>
        <v>0</v>
      </c>
      <c r="N194" s="8" t="str">
        <f>IF(ISNUMBER(MATCH(mappings[field],fields[argot_field],0)),"y","n")</f>
        <v>n</v>
      </c>
      <c r="O194" s="8" t="s">
        <v>3</v>
      </c>
      <c r="P194" s="8" t="s">
        <v>6</v>
      </c>
    </row>
    <row r="195" spans="1:16" x14ac:dyDescent="0.25">
      <c r="A195" t="s">
        <v>38</v>
      </c>
      <c r="B195" t="s">
        <v>1</v>
      </c>
      <c r="C195" t="s">
        <v>3</v>
      </c>
      <c r="D195" t="s">
        <v>121</v>
      </c>
      <c r="E195" s="1">
        <v>657</v>
      </c>
      <c r="F195" t="s">
        <v>7</v>
      </c>
      <c r="G195" t="s">
        <v>34</v>
      </c>
      <c r="H195" t="s">
        <v>5</v>
      </c>
      <c r="I195" t="s">
        <v>6</v>
      </c>
      <c r="J195" t="s">
        <v>51</v>
      </c>
      <c r="K195" t="str">
        <f>mappings[field]&amp;mappings[institution]&amp;mappings[element/field]&amp;mappings[subelement/field(s)]&amp;mappings[constraints]</f>
        <v>subject_topic_lcsh_facetGEN657ai2=7 AND $2=lcsh</v>
      </c>
      <c r="L195">
        <f>IF(ISNUMBER(MATCH(mappings[mapping_id],issuesmap[mappingID],0)),COUNTIF(issuesmap[mappingID],mappings[mapping_id]),0)</f>
        <v>0</v>
      </c>
      <c r="M195">
        <f>IF(ISNUMBER(MATCH(mappings[field],issuesfield[field],0)),COUNTIF(issuesfield[field],mappings[field]),0)</f>
        <v>0</v>
      </c>
      <c r="N195" s="8" t="str">
        <f>IF(ISNUMBER(MATCH(mappings[field],fields[argot_field],0)),"y","n")</f>
        <v>n</v>
      </c>
      <c r="O195" s="8" t="s">
        <v>3</v>
      </c>
      <c r="P195" s="8" t="s">
        <v>6</v>
      </c>
    </row>
    <row r="196" spans="1:16" x14ac:dyDescent="0.25">
      <c r="A196" t="s">
        <v>38</v>
      </c>
      <c r="B196" t="s">
        <v>1</v>
      </c>
      <c r="C196" t="s">
        <v>3</v>
      </c>
      <c r="D196" t="s">
        <v>121</v>
      </c>
      <c r="E196" s="1">
        <v>657</v>
      </c>
      <c r="F196" t="s">
        <v>41</v>
      </c>
      <c r="G196" t="s">
        <v>34</v>
      </c>
      <c r="H196" t="s">
        <v>5</v>
      </c>
      <c r="I196" t="s">
        <v>6</v>
      </c>
      <c r="J196" t="s">
        <v>51</v>
      </c>
      <c r="K196" t="str">
        <f>mappings[field]&amp;mappings[institution]&amp;mappings[element/field]&amp;mappings[subelement/field(s)]&amp;mappings[constraints]</f>
        <v>subject_topic_lcsh_facetGEN657xi2=7 AND $2=lcsh</v>
      </c>
      <c r="L196">
        <f>IF(ISNUMBER(MATCH(mappings[mapping_id],issuesmap[mappingID],0)),COUNTIF(issuesmap[mappingID],mappings[mapping_id]),0)</f>
        <v>0</v>
      </c>
      <c r="M196">
        <f>IF(ISNUMBER(MATCH(mappings[field],issuesfield[field],0)),COUNTIF(issuesfield[field],mappings[field]),0)</f>
        <v>0</v>
      </c>
      <c r="N196" s="8" t="str">
        <f>IF(ISNUMBER(MATCH(mappings[field],fields[argot_field],0)),"y","n")</f>
        <v>n</v>
      </c>
      <c r="O196" s="8" t="s">
        <v>3</v>
      </c>
      <c r="P196" s="8" t="s">
        <v>6</v>
      </c>
    </row>
    <row r="197" spans="1:16" x14ac:dyDescent="0.25">
      <c r="A197" t="s">
        <v>867</v>
      </c>
      <c r="B197" t="s">
        <v>1</v>
      </c>
      <c r="C197" t="s">
        <v>2</v>
      </c>
      <c r="D197" t="s">
        <v>121</v>
      </c>
      <c r="E197" s="1">
        <v>547</v>
      </c>
      <c r="F197" t="s">
        <v>7</v>
      </c>
      <c r="G197" t="s">
        <v>733</v>
      </c>
      <c r="H197" t="s">
        <v>5</v>
      </c>
      <c r="I197" t="s">
        <v>41</v>
      </c>
      <c r="J197" t="s">
        <v>41</v>
      </c>
      <c r="K197" s="8" t="str">
        <f>mappings[field]&amp;mappings[institution]&amp;mappings[element/field]&amp;mappings[subelement/field(s)]&amp;mappings[constraints]</f>
        <v>former_title_noteGEN547anone</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y</v>
      </c>
      <c r="O197" s="8"/>
      <c r="P197" s="8"/>
    </row>
    <row r="198" spans="1:16" x14ac:dyDescent="0.25">
      <c r="A198" t="s">
        <v>845</v>
      </c>
      <c r="B198" t="s">
        <v>1</v>
      </c>
      <c r="C198" t="s">
        <v>2</v>
      </c>
      <c r="D198" t="s">
        <v>121</v>
      </c>
      <c r="E198" s="1">
        <v>246</v>
      </c>
      <c r="F198" t="s">
        <v>849</v>
      </c>
      <c r="G198" t="s">
        <v>850</v>
      </c>
      <c r="H198" t="s">
        <v>20</v>
      </c>
      <c r="I198" t="s">
        <v>851</v>
      </c>
      <c r="J198" t="s">
        <v>41</v>
      </c>
      <c r="K198" s="8" t="str">
        <f>mappings[field]&amp;mappings[institution]&amp;mappings[element/field]&amp;mappings[subelement/field(s)]&amp;mappings[constraints]</f>
        <v>title_variant_displayGEN246abfghinpi1=~/[01]</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y</v>
      </c>
      <c r="O198" s="8"/>
      <c r="P198" s="8"/>
    </row>
    <row r="199" spans="1:16" x14ac:dyDescent="0.25">
      <c r="A199" t="s">
        <v>840</v>
      </c>
      <c r="B199" t="s">
        <v>1</v>
      </c>
      <c r="C199" t="s">
        <v>2</v>
      </c>
      <c r="D199" t="s">
        <v>121</v>
      </c>
      <c r="E199" s="1">
        <v>210</v>
      </c>
      <c r="F199" t="s">
        <v>309</v>
      </c>
      <c r="G199" t="s">
        <v>310</v>
      </c>
      <c r="H199" t="s">
        <v>20</v>
      </c>
      <c r="I199" t="s">
        <v>6</v>
      </c>
      <c r="K199" s="8" t="str">
        <f>mappings[field]&amp;mappings[institution]&amp;mappings[element/field]&amp;mappings[subelement/field(s)]&amp;mappings[constraints]</f>
        <v>title_variant_indexedGEN210abi1=1</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y</v>
      </c>
      <c r="O199" s="8" t="s">
        <v>6</v>
      </c>
      <c r="P199" s="8" t="s">
        <v>6</v>
      </c>
    </row>
    <row r="200" spans="1:16" x14ac:dyDescent="0.25">
      <c r="A200" t="s">
        <v>840</v>
      </c>
      <c r="B200" t="s">
        <v>1</v>
      </c>
      <c r="C200" t="s">
        <v>2</v>
      </c>
      <c r="D200" t="s">
        <v>121</v>
      </c>
      <c r="E200" s="1">
        <v>246</v>
      </c>
      <c r="F200" t="s">
        <v>844</v>
      </c>
      <c r="G200" t="s">
        <v>733</v>
      </c>
      <c r="H200" t="s">
        <v>20</v>
      </c>
      <c r="I200" t="s">
        <v>6</v>
      </c>
      <c r="J200" t="s">
        <v>41</v>
      </c>
      <c r="K200" s="8" t="str">
        <f>mappings[field]&amp;mappings[institution]&amp;mappings[element/field]&amp;mappings[subelement/field(s)]&amp;mappings[constraints]</f>
        <v>title_variant_indexedGEN246abfghnpnone</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y</v>
      </c>
      <c r="O200" s="8"/>
      <c r="P200" s="8"/>
    </row>
    <row r="201" spans="1:16" x14ac:dyDescent="0.25">
      <c r="A201" t="s">
        <v>226</v>
      </c>
      <c r="B201" t="s">
        <v>1</v>
      </c>
      <c r="C201" t="s">
        <v>2</v>
      </c>
      <c r="D201" t="s">
        <v>121</v>
      </c>
      <c r="E201" s="1">
        <v>100</v>
      </c>
      <c r="F201" t="s">
        <v>232</v>
      </c>
      <c r="G201" t="s">
        <v>6</v>
      </c>
      <c r="H201" t="s">
        <v>20</v>
      </c>
      <c r="I201" t="s">
        <v>274</v>
      </c>
      <c r="J201" t="s">
        <v>230</v>
      </c>
      <c r="K201" s="8" t="str">
        <f>mappings[field]&amp;mappings[institution]&amp;mappings[element/field]&amp;mappings[subelement/field(s)]&amp;mappings[constraints]</f>
        <v>uniform_titleGEN100f(g)klnpt.</v>
      </c>
      <c r="L201" s="8">
        <f>IF(ISNUMBER(MATCH(mappings[mapping_id],issuesmap[mappingID],0)),COUNTIF(issuesmap[mappingID],mappings[mapping_id]),0)</f>
        <v>0</v>
      </c>
      <c r="M201" s="8">
        <f>IF(ISNUMBER(MATCH(mappings[field],issuesfield[field],0)),COUNTIF(issuesfield[field],mappings[field]),0)</f>
        <v>0</v>
      </c>
      <c r="N201" s="8" t="str">
        <f>IF(ISNUMBER(MATCH(mappings[field],fields[argot_field],0)),"y","n")</f>
        <v>y</v>
      </c>
      <c r="O201" s="8" t="s">
        <v>6</v>
      </c>
      <c r="P201" s="8" t="s">
        <v>6</v>
      </c>
    </row>
    <row r="202" spans="1:16" x14ac:dyDescent="0.25">
      <c r="A202" t="s">
        <v>226</v>
      </c>
      <c r="B202" t="s">
        <v>1</v>
      </c>
      <c r="C202" t="s">
        <v>2</v>
      </c>
      <c r="D202" t="s">
        <v>121</v>
      </c>
      <c r="E202" s="1">
        <v>110</v>
      </c>
      <c r="F202" t="s">
        <v>234</v>
      </c>
      <c r="G202" t="s">
        <v>6</v>
      </c>
      <c r="H202" t="s">
        <v>20</v>
      </c>
      <c r="I202" t="s">
        <v>275</v>
      </c>
      <c r="J202" t="s">
        <v>230</v>
      </c>
      <c r="K202" s="8" t="str">
        <f>mappings[field]&amp;mappings[institution]&amp;mappings[element/field]&amp;mappings[subelement/field(s)]&amp;mappings[constraints]</f>
        <v>uniform_titleGEN110f(g)kl(n)pt.</v>
      </c>
      <c r="L202" s="8">
        <f>IF(ISNUMBER(MATCH(mappings[mapping_id],issuesmap[mappingID],0)),COUNTIF(issuesmap[mappingID],mappings[mapping_id]),0)</f>
        <v>0</v>
      </c>
      <c r="M202" s="8">
        <f>IF(ISNUMBER(MATCH(mappings[field],issuesfield[field],0)),COUNTIF(issuesfield[field],mappings[field]),0)</f>
        <v>0</v>
      </c>
      <c r="N202" s="8" t="str">
        <f>IF(ISNUMBER(MATCH(mappings[field],fields[argot_field],0)),"y","n")</f>
        <v>y</v>
      </c>
      <c r="O202" s="8" t="s">
        <v>6</v>
      </c>
      <c r="P202" s="8" t="s">
        <v>6</v>
      </c>
    </row>
    <row r="203" spans="1:16" x14ac:dyDescent="0.25">
      <c r="A203" t="s">
        <v>226</v>
      </c>
      <c r="B203" t="s">
        <v>1</v>
      </c>
      <c r="C203" t="s">
        <v>2</v>
      </c>
      <c r="D203" t="s">
        <v>121</v>
      </c>
      <c r="E203" s="1">
        <v>111</v>
      </c>
      <c r="F203" t="s">
        <v>234</v>
      </c>
      <c r="G203" t="s">
        <v>6</v>
      </c>
      <c r="H203" t="s">
        <v>20</v>
      </c>
      <c r="I203" t="s">
        <v>275</v>
      </c>
      <c r="J203" t="s">
        <v>230</v>
      </c>
      <c r="K203" s="8" t="str">
        <f>mappings[field]&amp;mappings[institution]&amp;mappings[element/field]&amp;mappings[subelement/field(s)]&amp;mappings[constraints]</f>
        <v>uniform_titleGEN111f(g)kl(n)pt.</v>
      </c>
      <c r="L203" s="8">
        <f>IF(ISNUMBER(MATCH(mappings[mapping_id],issuesmap[mappingID],0)),COUNTIF(issuesmap[mappingID],mappings[mapping_id]),0)</f>
        <v>0</v>
      </c>
      <c r="M203" s="8">
        <f>IF(ISNUMBER(MATCH(mappings[field],issuesfield[field],0)),COUNTIF(issuesfield[field],mappings[field]),0)</f>
        <v>0</v>
      </c>
      <c r="N203" s="8" t="str">
        <f>IF(ISNUMBER(MATCH(mappings[field],fields[argot_field],0)),"y","n")</f>
        <v>y</v>
      </c>
      <c r="O203" s="8" t="s">
        <v>6</v>
      </c>
      <c r="P203" s="8" t="s">
        <v>6</v>
      </c>
    </row>
    <row r="204" spans="1:16" x14ac:dyDescent="0.25">
      <c r="A204" t="s">
        <v>352</v>
      </c>
      <c r="B204" t="s">
        <v>53</v>
      </c>
      <c r="C204" t="s">
        <v>2</v>
      </c>
      <c r="D204" t="s">
        <v>54</v>
      </c>
      <c r="E204" s="1">
        <v>919</v>
      </c>
      <c r="F204" t="s">
        <v>418</v>
      </c>
      <c r="G204" t="s">
        <v>6</v>
      </c>
      <c r="H204" t="s">
        <v>5</v>
      </c>
      <c r="I204" t="s">
        <v>41</v>
      </c>
      <c r="J204" t="s">
        <v>41</v>
      </c>
      <c r="K204" s="8" t="str">
        <f>mappings[field]&amp;mappings[institution]&amp;mappings[element/field]&amp;mappings[subelement/field(s)]&amp;mappings[constraints]</f>
        <v>virtual_collectionUNC919t.</v>
      </c>
      <c r="L204" s="8">
        <f>IF(ISNUMBER(MATCH(mappings[mapping_id],issuesmap[mappingID],0)),COUNTIF(issuesmap[mappingID],mappings[mapping_id]),0)</f>
        <v>0</v>
      </c>
      <c r="M204" s="8">
        <f>IF(ISNUMBER(MATCH(mappings[field],issuesfield[field],0)),COUNTIF(issuesfield[field],mappings[field]),0)</f>
        <v>0</v>
      </c>
      <c r="N204" s="8" t="str">
        <f>IF(ISNUMBER(MATCH(mappings[field],fields[argot_field],0)),"y","n")</f>
        <v>y</v>
      </c>
      <c r="O204" s="8" t="s">
        <v>2</v>
      </c>
      <c r="P204" s="8" t="s">
        <v>2</v>
      </c>
    </row>
    <row r="205" spans="1:16" x14ac:dyDescent="0.25">
      <c r="A205" t="s">
        <v>856</v>
      </c>
      <c r="B205" t="s">
        <v>1</v>
      </c>
      <c r="C205" t="s">
        <v>2</v>
      </c>
      <c r="D205" t="s">
        <v>121</v>
      </c>
      <c r="E205" s="1">
        <v>245</v>
      </c>
      <c r="F205" t="s">
        <v>862</v>
      </c>
      <c r="G205" t="s">
        <v>733</v>
      </c>
      <c r="H205" t="s">
        <v>20</v>
      </c>
      <c r="I205" t="s">
        <v>41</v>
      </c>
      <c r="J205" t="s">
        <v>41</v>
      </c>
      <c r="K205" s="8" t="str">
        <f>mappings[field]&amp;mappings[institution]&amp;mappings[element/field]&amp;mappings[subelement/field(s)]&amp;mappings[constraints]</f>
        <v>title_main[value]GEN245abfghknpsnone</v>
      </c>
      <c r="L205" s="8">
        <f>IF(ISNUMBER(MATCH(mappings[mapping_id],issuesmap[mappingID],0)),COUNTIF(issuesmap[mappingID],mappings[mapping_id]),0)</f>
        <v>0</v>
      </c>
      <c r="M205" s="8">
        <f>IF(ISNUMBER(MATCH(mappings[field],issuesfield[field],0)),COUNTIF(issuesfield[field],mappings[field]),0)</f>
        <v>0</v>
      </c>
      <c r="N205" s="8" t="str">
        <f>IF(ISNUMBER(MATCH(mappings[field],fields[argot_field],0)),"y","n")</f>
        <v>y</v>
      </c>
      <c r="O205" s="8"/>
      <c r="P205" s="8"/>
    </row>
    <row r="206" spans="1:16" x14ac:dyDescent="0.25">
      <c r="A206" t="s">
        <v>857</v>
      </c>
      <c r="B206" t="s">
        <v>1</v>
      </c>
      <c r="C206" t="s">
        <v>2</v>
      </c>
      <c r="D206" t="s">
        <v>121</v>
      </c>
      <c r="E206" s="1">
        <v>245</v>
      </c>
      <c r="F206" t="s">
        <v>862</v>
      </c>
      <c r="G206" t="s">
        <v>863</v>
      </c>
      <c r="H206" t="s">
        <v>20</v>
      </c>
      <c r="I206" t="s">
        <v>864</v>
      </c>
      <c r="J206" t="s">
        <v>41</v>
      </c>
      <c r="K206" s="8" t="str">
        <f>mappings[field]&amp;mappings[institution]&amp;mappings[element/field]&amp;mappings[subelement/field(s)]&amp;mappings[constraints]</f>
        <v>title_main[sort]GEN245abfghknpsi2!=0</v>
      </c>
      <c r="L206" s="8">
        <f>IF(ISNUMBER(MATCH(mappings[mapping_id],issuesmap[mappingID],0)),COUNTIF(issuesmap[mappingID],mappings[mapping_id]),0)</f>
        <v>0</v>
      </c>
      <c r="M206" s="8">
        <f>IF(ISNUMBER(MATCH(mappings[field],issuesfield[field],0)),COUNTIF(issuesfield[field],mappings[field]),0)</f>
        <v>0</v>
      </c>
      <c r="N206" s="8" t="str">
        <f>IF(ISNUMBER(MATCH(mappings[field],fields[argot_field],0)),"y","n")</f>
        <v>y</v>
      </c>
      <c r="O206" s="8"/>
      <c r="P206" s="8"/>
    </row>
  </sheetData>
  <conditionalFormatting sqref="K3:K67">
    <cfRule type="duplicateValues" dxfId="1" priority="9"/>
  </conditionalFormatting>
  <hyperlinks>
    <hyperlink ref="J103" r:id="rId1"/>
    <hyperlink ref="J104" r:id="rId2"/>
    <hyperlink ref="J105" r:id="rId3"/>
    <hyperlink ref="J102" r:id="rId4"/>
    <hyperlink ref="J128" r:id="rId5"/>
    <hyperlink ref="J124" r:id="rId6"/>
    <hyperlink ref="J129"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18" sqref="B18"/>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124</v>
      </c>
      <c r="B1" t="s">
        <v>110</v>
      </c>
      <c r="C1" t="s">
        <v>111</v>
      </c>
      <c r="D1" t="s">
        <v>112</v>
      </c>
    </row>
    <row r="2" spans="1:16" x14ac:dyDescent="0.25">
      <c r="A2" s="8" t="s">
        <v>125</v>
      </c>
      <c r="B2">
        <v>655</v>
      </c>
      <c r="C2" t="s">
        <v>41</v>
      </c>
      <c r="D2" t="s">
        <v>113</v>
      </c>
    </row>
    <row r="3" spans="1:16" x14ac:dyDescent="0.25">
      <c r="A3" t="s">
        <v>10</v>
      </c>
      <c r="B3">
        <v>655</v>
      </c>
      <c r="C3" t="s">
        <v>41</v>
      </c>
      <c r="D3" t="s">
        <v>114</v>
      </c>
    </row>
    <row r="4" spans="1:16" x14ac:dyDescent="0.25">
      <c r="A4" t="s">
        <v>36</v>
      </c>
      <c r="B4">
        <v>43</v>
      </c>
      <c r="C4" t="s">
        <v>6</v>
      </c>
      <c r="D4" t="s">
        <v>117</v>
      </c>
    </row>
    <row r="5" spans="1:16" x14ac:dyDescent="0.25">
      <c r="A5" t="s">
        <v>0</v>
      </c>
      <c r="B5">
        <v>33</v>
      </c>
      <c r="C5" t="s">
        <v>6</v>
      </c>
      <c r="D5" t="s">
        <v>118</v>
      </c>
    </row>
    <row r="6" spans="1:16" x14ac:dyDescent="0.25">
      <c r="A6" t="s">
        <v>0</v>
      </c>
      <c r="B6">
        <v>46</v>
      </c>
      <c r="C6" t="s">
        <v>119</v>
      </c>
      <c r="D6" t="s">
        <v>120</v>
      </c>
    </row>
    <row r="7" spans="1:16" x14ac:dyDescent="0.25">
      <c r="A7" t="s">
        <v>0</v>
      </c>
      <c r="B7">
        <v>45</v>
      </c>
      <c r="C7" t="s">
        <v>6</v>
      </c>
      <c r="D7" t="s">
        <v>120</v>
      </c>
      <c r="L7" s="18"/>
      <c r="M7" s="18"/>
      <c r="N7" s="18"/>
      <c r="O7" s="18"/>
      <c r="P7" s="18"/>
    </row>
    <row r="8" spans="1:16" x14ac:dyDescent="0.25">
      <c r="A8" t="s">
        <v>149</v>
      </c>
      <c r="B8" t="s">
        <v>6</v>
      </c>
      <c r="C8" t="s">
        <v>6</v>
      </c>
      <c r="D8" t="s">
        <v>150</v>
      </c>
      <c r="L8" s="18"/>
      <c r="M8" s="18"/>
      <c r="N8" s="18"/>
      <c r="O8" s="18"/>
      <c r="P8" s="18"/>
    </row>
    <row r="9" spans="1:16" x14ac:dyDescent="0.25">
      <c r="A9" t="s">
        <v>298</v>
      </c>
      <c r="B9" t="s">
        <v>6</v>
      </c>
      <c r="C9" t="s">
        <v>6</v>
      </c>
      <c r="D9" t="s">
        <v>299</v>
      </c>
      <c r="L9" s="19"/>
      <c r="M9" s="20"/>
      <c r="N9" s="20"/>
      <c r="O9" s="20"/>
      <c r="P9" s="18"/>
    </row>
    <row r="10" spans="1:16" x14ac:dyDescent="0.25">
      <c r="B10">
        <v>752</v>
      </c>
      <c r="D10" t="s">
        <v>305</v>
      </c>
      <c r="L10" s="18"/>
      <c r="M10" s="18"/>
      <c r="N10" s="18"/>
      <c r="O10" s="18"/>
      <c r="P10" s="18"/>
    </row>
    <row r="11" spans="1:16" x14ac:dyDescent="0.25">
      <c r="A11" t="s">
        <v>313</v>
      </c>
      <c r="B11" t="s">
        <v>6</v>
      </c>
      <c r="C11" t="s">
        <v>6</v>
      </c>
      <c r="D11" t="s">
        <v>314</v>
      </c>
      <c r="L11" s="18"/>
      <c r="M11" s="18"/>
      <c r="N11" s="18"/>
      <c r="O11" s="18"/>
      <c r="P11" s="18"/>
    </row>
    <row r="12" spans="1:16" x14ac:dyDescent="0.25">
      <c r="A12" t="s">
        <v>315</v>
      </c>
      <c r="B12" t="s">
        <v>6</v>
      </c>
      <c r="C12" t="s">
        <v>6</v>
      </c>
      <c r="D12" t="s">
        <v>316</v>
      </c>
    </row>
    <row r="13" spans="1:16" x14ac:dyDescent="0.25">
      <c r="A13" t="s">
        <v>317</v>
      </c>
      <c r="B13" t="s">
        <v>318</v>
      </c>
      <c r="C13" t="s">
        <v>6</v>
      </c>
      <c r="D13" t="s">
        <v>319</v>
      </c>
    </row>
    <row r="14" spans="1:16" x14ac:dyDescent="0.25">
      <c r="A14" t="s">
        <v>503</v>
      </c>
      <c r="B14" t="s">
        <v>504</v>
      </c>
      <c r="C14" t="s">
        <v>6</v>
      </c>
      <c r="D14" t="s">
        <v>505</v>
      </c>
    </row>
    <row r="15" spans="1:16" x14ac:dyDescent="0.25">
      <c r="A15" t="s">
        <v>627</v>
      </c>
      <c r="B15">
        <v>520</v>
      </c>
      <c r="C15">
        <v>3</v>
      </c>
      <c r="D15" t="s">
        <v>628</v>
      </c>
    </row>
    <row r="16" spans="1:16" x14ac:dyDescent="0.25">
      <c r="A16" t="s">
        <v>627</v>
      </c>
      <c r="B16">
        <v>520</v>
      </c>
      <c r="C16" t="s">
        <v>294</v>
      </c>
      <c r="D16" t="s">
        <v>629</v>
      </c>
    </row>
    <row r="17" spans="1:4" x14ac:dyDescent="0.25">
      <c r="A17" t="s">
        <v>630</v>
      </c>
      <c r="B17">
        <v>505</v>
      </c>
      <c r="C17" t="s">
        <v>6</v>
      </c>
      <c r="D17" t="s">
        <v>631</v>
      </c>
    </row>
    <row r="18" spans="1:4" x14ac:dyDescent="0.25">
      <c r="A18" t="s">
        <v>544</v>
      </c>
      <c r="B18">
        <v>506</v>
      </c>
      <c r="C18">
        <v>3</v>
      </c>
      <c r="D18" t="s">
        <v>783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2018-03-08T22:23:23Z</dcterms:modified>
</cp:coreProperties>
</file>