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de\data-documentation\argot\"/>
    </mc:Choice>
  </mc:AlternateContent>
  <bookViews>
    <workbookView xWindow="0" yWindow="0" windowWidth="11970" windowHeight="5910" activeTab="2"/>
  </bookViews>
  <sheets>
    <sheet name="fields" sheetId="1" r:id="rId1"/>
    <sheet name="fields_issues" sheetId="4" r:id="rId2"/>
    <sheet name="mappings" sheetId="2" r:id="rId3"/>
    <sheet name="mappings_issues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2" l="1"/>
  <c r="M11" i="2"/>
  <c r="K11" i="2"/>
  <c r="L11" i="2" s="1"/>
  <c r="K104" i="2"/>
  <c r="L104" i="2" s="1"/>
  <c r="M104" i="2"/>
  <c r="N104" i="2"/>
  <c r="T8" i="1"/>
  <c r="U8" i="1"/>
  <c r="T54" i="1"/>
  <c r="U54" i="1"/>
  <c r="U20" i="1" l="1"/>
  <c r="T20" i="1"/>
  <c r="T26" i="1"/>
  <c r="U26" i="1"/>
  <c r="K8" i="2" l="1"/>
  <c r="L8" i="2" s="1"/>
  <c r="M8" i="2"/>
  <c r="N8" i="2"/>
  <c r="K7" i="2"/>
  <c r="L7" i="2" s="1"/>
  <c r="M7" i="2"/>
  <c r="N7" i="2"/>
  <c r="K6" i="2"/>
  <c r="L6" i="2" s="1"/>
  <c r="M6" i="2"/>
  <c r="N6" i="2"/>
  <c r="K5" i="2"/>
  <c r="L5" i="2" s="1"/>
  <c r="M5" i="2"/>
  <c r="N5" i="2"/>
  <c r="K2" i="2"/>
  <c r="L2" i="2" s="1"/>
  <c r="M2" i="2"/>
  <c r="N2" i="2"/>
  <c r="K100" i="2" l="1"/>
  <c r="L100" i="2" s="1"/>
  <c r="K30" i="2"/>
  <c r="L30" i="2" s="1"/>
  <c r="K33" i="2"/>
  <c r="L33" i="2" s="1"/>
  <c r="K28" i="2"/>
  <c r="L28" i="2" s="1"/>
  <c r="K9" i="2"/>
  <c r="L9" i="2" s="1"/>
  <c r="K36" i="2"/>
  <c r="L36" i="2" s="1"/>
  <c r="M100" i="2"/>
  <c r="M30" i="2"/>
  <c r="M33" i="2"/>
  <c r="M28" i="2"/>
  <c r="M9" i="2"/>
  <c r="M36" i="2"/>
  <c r="N100" i="2"/>
  <c r="N30" i="2"/>
  <c r="N33" i="2"/>
  <c r="N28" i="2"/>
  <c r="N9" i="2"/>
  <c r="N36" i="2"/>
  <c r="K3" i="2" l="1"/>
  <c r="L3" i="2" s="1"/>
  <c r="K4" i="2"/>
  <c r="L4" i="2" s="1"/>
  <c r="M3" i="2"/>
  <c r="M4" i="2"/>
  <c r="N3" i="2"/>
  <c r="N4" i="2"/>
  <c r="K26" i="2"/>
  <c r="L26" i="2" s="1"/>
  <c r="M26" i="2"/>
  <c r="N26" i="2"/>
  <c r="K27" i="2"/>
  <c r="L27" i="2" s="1"/>
  <c r="M27" i="2"/>
  <c r="N27" i="2"/>
  <c r="K24" i="2"/>
  <c r="L24" i="2" s="1"/>
  <c r="M24" i="2"/>
  <c r="N24" i="2"/>
  <c r="K22" i="2"/>
  <c r="L22" i="2" s="1"/>
  <c r="M22" i="2"/>
  <c r="N22" i="2"/>
  <c r="K23" i="2"/>
  <c r="L23" i="2" s="1"/>
  <c r="M23" i="2"/>
  <c r="N23" i="2"/>
  <c r="K17" i="2" l="1"/>
  <c r="L17" i="2" s="1"/>
  <c r="M17" i="2"/>
  <c r="N17" i="2"/>
  <c r="K16" i="2"/>
  <c r="L16" i="2" s="1"/>
  <c r="M16" i="2"/>
  <c r="N16" i="2"/>
  <c r="K15" i="2"/>
  <c r="L15" i="2" s="1"/>
  <c r="M15" i="2"/>
  <c r="N15" i="2"/>
  <c r="K103" i="2"/>
  <c r="L103" i="2" s="1"/>
  <c r="M103" i="2"/>
  <c r="N103" i="2"/>
  <c r="K102" i="2"/>
  <c r="L102" i="2" s="1"/>
  <c r="M102" i="2"/>
  <c r="N102" i="2"/>
  <c r="K101" i="2"/>
  <c r="L101" i="2" s="1"/>
  <c r="M101" i="2"/>
  <c r="N101" i="2"/>
  <c r="K14" i="2"/>
  <c r="L14" i="2" s="1"/>
  <c r="M14" i="2"/>
  <c r="N14" i="2"/>
  <c r="K13" i="2"/>
  <c r="L13" i="2" s="1"/>
  <c r="M13" i="2"/>
  <c r="N13" i="2"/>
  <c r="K12" i="2"/>
  <c r="L12" i="2" s="1"/>
  <c r="M12" i="2"/>
  <c r="N12" i="2"/>
  <c r="T53" i="1"/>
  <c r="U53" i="1"/>
  <c r="T15" i="1"/>
  <c r="T23" i="1"/>
  <c r="T38" i="1"/>
  <c r="U15" i="1"/>
  <c r="U23" i="1"/>
  <c r="U38" i="1"/>
  <c r="T17" i="1"/>
  <c r="U17" i="1"/>
  <c r="T50" i="1"/>
  <c r="U50" i="1"/>
  <c r="T37" i="1"/>
  <c r="U37" i="1"/>
  <c r="T22" i="1"/>
  <c r="U22" i="1"/>
  <c r="T14" i="1"/>
  <c r="U14" i="1"/>
  <c r="T55" i="1"/>
  <c r="U55" i="1"/>
  <c r="T51" i="1"/>
  <c r="U51" i="1"/>
  <c r="T39" i="1"/>
  <c r="U39" i="1"/>
  <c r="T24" i="1"/>
  <c r="U24" i="1"/>
  <c r="T12" i="1"/>
  <c r="T10" i="1"/>
  <c r="T7" i="1"/>
  <c r="T36" i="1"/>
  <c r="U12" i="1"/>
  <c r="U10" i="1"/>
  <c r="U7" i="1"/>
  <c r="U36" i="1"/>
  <c r="T2" i="1"/>
  <c r="U2" i="1"/>
  <c r="T35" i="1"/>
  <c r="U35" i="1"/>
  <c r="T6" i="1"/>
  <c r="U6" i="1"/>
  <c r="T19" i="1"/>
  <c r="U19" i="1"/>
  <c r="T16" i="1"/>
  <c r="U16" i="1"/>
  <c r="T9" i="1"/>
  <c r="U9" i="1"/>
  <c r="T11" i="1"/>
  <c r="U11" i="1"/>
  <c r="T32" i="1" l="1"/>
  <c r="U32" i="1"/>
  <c r="K32" i="2"/>
  <c r="L32" i="2" s="1"/>
  <c r="M32" i="2"/>
  <c r="N32" i="2"/>
  <c r="K31" i="2"/>
  <c r="L31" i="2" s="1"/>
  <c r="M31" i="2"/>
  <c r="N31" i="2"/>
  <c r="K35" i="2"/>
  <c r="L35" i="2" s="1"/>
  <c r="M35" i="2"/>
  <c r="N35" i="2"/>
  <c r="K40" i="2"/>
  <c r="L40" i="2" s="1"/>
  <c r="M40" i="2"/>
  <c r="N40" i="2"/>
  <c r="K38" i="2"/>
  <c r="L38" i="2" s="1"/>
  <c r="M38" i="2"/>
  <c r="N38" i="2"/>
  <c r="K39" i="2"/>
  <c r="L39" i="2" s="1"/>
  <c r="M39" i="2"/>
  <c r="N39" i="2"/>
  <c r="K10" i="2"/>
  <c r="L10" i="2" s="1"/>
  <c r="M10" i="2"/>
  <c r="N10" i="2"/>
  <c r="N19" i="2"/>
  <c r="N20" i="2"/>
  <c r="N21" i="2"/>
  <c r="N18" i="2"/>
  <c r="N25" i="2"/>
  <c r="N34" i="2"/>
  <c r="N37" i="2"/>
  <c r="N29" i="2"/>
  <c r="N41" i="2"/>
  <c r="N42" i="2"/>
  <c r="N43" i="2"/>
  <c r="N44" i="2"/>
  <c r="N45" i="2"/>
  <c r="N46" i="2"/>
  <c r="N47" i="2"/>
  <c r="N48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49" i="2"/>
  <c r="N50" i="2"/>
  <c r="N51" i="2"/>
  <c r="N52" i="2"/>
  <c r="N53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7" i="2"/>
  <c r="N82" i="2"/>
  <c r="N88" i="2"/>
  <c r="N83" i="2"/>
  <c r="N89" i="2"/>
  <c r="N84" i="2"/>
  <c r="N90" i="2"/>
  <c r="N85" i="2"/>
  <c r="N91" i="2"/>
  <c r="N92" i="2"/>
  <c r="N86" i="2"/>
  <c r="N93" i="2"/>
  <c r="N94" i="2"/>
  <c r="N95" i="2"/>
  <c r="N96" i="2"/>
  <c r="N97" i="2"/>
  <c r="N98" i="2"/>
  <c r="N99" i="2"/>
  <c r="U3" i="1"/>
  <c r="T3" i="1"/>
  <c r="T30" i="1"/>
  <c r="U30" i="1"/>
  <c r="T40" i="1"/>
  <c r="U40" i="1"/>
  <c r="T29" i="1"/>
  <c r="U29" i="1"/>
  <c r="K18" i="2" l="1"/>
  <c r="M18" i="2"/>
  <c r="M20" i="2"/>
  <c r="K20" i="2"/>
  <c r="L20" i="2" s="1"/>
  <c r="K19" i="2"/>
  <c r="L19" i="2" s="1"/>
  <c r="M19" i="2"/>
  <c r="L18" i="2" l="1"/>
  <c r="K37" i="2"/>
  <c r="L37" i="2" s="1"/>
  <c r="M37" i="2"/>
  <c r="K34" i="2"/>
  <c r="L34" i="2" s="1"/>
  <c r="M34" i="2"/>
  <c r="K25" i="2"/>
  <c r="L25" i="2" s="1"/>
  <c r="M25" i="2"/>
  <c r="K29" i="2"/>
  <c r="L29" i="2" s="1"/>
  <c r="M29" i="2"/>
  <c r="T18" i="1"/>
  <c r="T25" i="1"/>
  <c r="T31" i="1"/>
  <c r="T34" i="1"/>
  <c r="T4" i="1"/>
  <c r="T5" i="1"/>
  <c r="T41" i="1"/>
  <c r="T52" i="1"/>
  <c r="T49" i="1"/>
  <c r="T28" i="1"/>
  <c r="T21" i="1"/>
  <c r="T33" i="1"/>
  <c r="U18" i="1"/>
  <c r="U25" i="1"/>
  <c r="U31" i="1"/>
  <c r="U34" i="1"/>
  <c r="U4" i="1"/>
  <c r="U5" i="1"/>
  <c r="U41" i="1"/>
  <c r="U52" i="1"/>
  <c r="U49" i="1"/>
  <c r="U28" i="1"/>
  <c r="U21" i="1"/>
  <c r="U33" i="1"/>
  <c r="T46" i="1" l="1"/>
  <c r="T43" i="1"/>
  <c r="T42" i="1"/>
  <c r="T44" i="1"/>
  <c r="T13" i="1"/>
  <c r="T27" i="1"/>
  <c r="T47" i="1"/>
  <c r="T48" i="1"/>
  <c r="T45" i="1"/>
  <c r="U45" i="1"/>
  <c r="U48" i="1"/>
  <c r="U47" i="1"/>
  <c r="U27" i="1"/>
  <c r="U13" i="1"/>
  <c r="U44" i="1"/>
  <c r="U42" i="1"/>
  <c r="U43" i="1"/>
  <c r="U46" i="1"/>
  <c r="M41" i="2"/>
  <c r="M42" i="2"/>
  <c r="M43" i="2"/>
  <c r="M44" i="2"/>
  <c r="M48" i="2"/>
  <c r="M45" i="2"/>
  <c r="M46" i="2"/>
  <c r="M47" i="2"/>
  <c r="M58" i="2"/>
  <c r="M59" i="2"/>
  <c r="M60" i="2"/>
  <c r="M54" i="2"/>
  <c r="M55" i="2"/>
  <c r="M61" i="2"/>
  <c r="M65" i="2"/>
  <c r="M66" i="2"/>
  <c r="M62" i="2"/>
  <c r="M63" i="2"/>
  <c r="M49" i="2"/>
  <c r="M50" i="2"/>
  <c r="M51" i="2"/>
  <c r="M52" i="2"/>
  <c r="M53" i="2"/>
  <c r="M64" i="2"/>
  <c r="M67" i="2"/>
  <c r="M68" i="2"/>
  <c r="M69" i="2"/>
  <c r="M70" i="2"/>
  <c r="M71" i="2"/>
  <c r="M72" i="2"/>
  <c r="M56" i="2"/>
  <c r="M57" i="2"/>
  <c r="M73" i="2"/>
  <c r="M74" i="2"/>
  <c r="M75" i="2"/>
  <c r="M76" i="2"/>
  <c r="M80" i="2"/>
  <c r="M77" i="2"/>
  <c r="M78" i="2"/>
  <c r="M79" i="2"/>
  <c r="M81" i="2"/>
  <c r="M87" i="2"/>
  <c r="M82" i="2"/>
  <c r="M88" i="2"/>
  <c r="M83" i="2"/>
  <c r="M89" i="2"/>
  <c r="M84" i="2"/>
  <c r="M90" i="2"/>
  <c r="M86" i="2"/>
  <c r="M95" i="2"/>
  <c r="M93" i="2"/>
  <c r="M94" i="2"/>
  <c r="M85" i="2"/>
  <c r="M91" i="2"/>
  <c r="M92" i="2"/>
  <c r="M96" i="2"/>
  <c r="M97" i="2"/>
  <c r="M98" i="2"/>
  <c r="M99" i="2"/>
  <c r="M21" i="2"/>
  <c r="K95" i="2"/>
  <c r="L95" i="2" s="1"/>
  <c r="K21" i="2"/>
  <c r="L21" i="2" s="1"/>
  <c r="K41" i="2"/>
  <c r="L41" i="2" s="1"/>
  <c r="K42" i="2"/>
  <c r="L42" i="2" s="1"/>
  <c r="K43" i="2"/>
  <c r="L43" i="2" s="1"/>
  <c r="K44" i="2"/>
  <c r="L44" i="2" s="1"/>
  <c r="K48" i="2"/>
  <c r="L48" i="2" s="1"/>
  <c r="K45" i="2"/>
  <c r="L45" i="2" s="1"/>
  <c r="K46" i="2"/>
  <c r="L46" i="2" s="1"/>
  <c r="K47" i="2"/>
  <c r="L47" i="2" s="1"/>
  <c r="K58" i="2"/>
  <c r="L58" i="2" s="1"/>
  <c r="K59" i="2"/>
  <c r="L59" i="2" s="1"/>
  <c r="K60" i="2"/>
  <c r="L60" i="2" s="1"/>
  <c r="K54" i="2"/>
  <c r="L54" i="2" s="1"/>
  <c r="K55" i="2"/>
  <c r="L55" i="2" s="1"/>
  <c r="K61" i="2"/>
  <c r="L61" i="2" s="1"/>
  <c r="K65" i="2"/>
  <c r="L65" i="2" s="1"/>
  <c r="K66" i="2"/>
  <c r="L66" i="2" s="1"/>
  <c r="K62" i="2"/>
  <c r="L62" i="2" s="1"/>
  <c r="K63" i="2"/>
  <c r="L63" i="2" s="1"/>
  <c r="K49" i="2"/>
  <c r="L49" i="2" s="1"/>
  <c r="K50" i="2"/>
  <c r="L50" i="2" s="1"/>
  <c r="K51" i="2"/>
  <c r="L51" i="2" s="1"/>
  <c r="K52" i="2"/>
  <c r="L52" i="2" s="1"/>
  <c r="K53" i="2"/>
  <c r="L53" i="2" s="1"/>
  <c r="K64" i="2"/>
  <c r="L64" i="2" s="1"/>
  <c r="K67" i="2"/>
  <c r="L67" i="2" s="1"/>
  <c r="K68" i="2"/>
  <c r="L68" i="2" s="1"/>
  <c r="K69" i="2"/>
  <c r="L69" i="2" s="1"/>
  <c r="K70" i="2"/>
  <c r="L70" i="2" s="1"/>
  <c r="K71" i="2"/>
  <c r="L71" i="2" s="1"/>
  <c r="K72" i="2"/>
  <c r="L72" i="2" s="1"/>
  <c r="K56" i="2"/>
  <c r="L56" i="2" s="1"/>
  <c r="K57" i="2"/>
  <c r="L57" i="2" s="1"/>
  <c r="K73" i="2"/>
  <c r="L73" i="2" s="1"/>
  <c r="K74" i="2"/>
  <c r="L74" i="2" s="1"/>
  <c r="K75" i="2"/>
  <c r="L75" i="2" s="1"/>
  <c r="K76" i="2"/>
  <c r="L76" i="2" s="1"/>
  <c r="K80" i="2"/>
  <c r="L80" i="2" s="1"/>
  <c r="K77" i="2"/>
  <c r="L77" i="2" s="1"/>
  <c r="K78" i="2"/>
  <c r="L78" i="2" s="1"/>
  <c r="K79" i="2"/>
  <c r="L79" i="2" s="1"/>
  <c r="K81" i="2"/>
  <c r="L81" i="2" s="1"/>
  <c r="K87" i="2"/>
  <c r="L87" i="2" s="1"/>
  <c r="K82" i="2"/>
  <c r="L82" i="2" s="1"/>
  <c r="K88" i="2"/>
  <c r="L88" i="2" s="1"/>
  <c r="K83" i="2"/>
  <c r="L83" i="2" s="1"/>
  <c r="K89" i="2"/>
  <c r="L89" i="2" s="1"/>
  <c r="K84" i="2"/>
  <c r="L84" i="2" s="1"/>
  <c r="K90" i="2"/>
  <c r="L90" i="2" s="1"/>
  <c r="K86" i="2"/>
  <c r="L86" i="2" s="1"/>
  <c r="K93" i="2"/>
  <c r="L93" i="2" s="1"/>
  <c r="K94" i="2"/>
  <c r="L94" i="2" s="1"/>
  <c r="K85" i="2"/>
  <c r="L85" i="2" s="1"/>
  <c r="K91" i="2"/>
  <c r="L91" i="2" s="1"/>
  <c r="K92" i="2"/>
  <c r="L92" i="2" s="1"/>
  <c r="K96" i="2"/>
  <c r="L96" i="2" s="1"/>
  <c r="K97" i="2"/>
  <c r="L97" i="2" s="1"/>
  <c r="K98" i="2"/>
  <c r="L98" i="2" s="1"/>
  <c r="K99" i="2"/>
  <c r="L99" i="2" s="1"/>
</calcChain>
</file>

<file path=xl/sharedStrings.xml><?xml version="1.0" encoding="utf-8"?>
<sst xmlns="http://schemas.openxmlformats.org/spreadsheetml/2006/main" count="1808" uniqueCount="379">
  <si>
    <t>subject_chronological_facet</t>
  </si>
  <si>
    <t>MARC</t>
  </si>
  <si>
    <t>n</t>
  </si>
  <si>
    <t>y</t>
  </si>
  <si>
    <t>i2=0 OR (i2=7 AND $2=lcsh)</t>
  </si>
  <si>
    <t>subelement_to_value</t>
  </si>
  <si>
    <t>.</t>
  </si>
  <si>
    <t>a</t>
  </si>
  <si>
    <t>i2=0 OR (i2=7 AND $2=~/lcsh|fast/)</t>
  </si>
  <si>
    <t>Need PO approval to include FAST terms -- seems they will be used much more than LCSH ever will in this field. On 2017-08-16, UNC has 33302 instances of FAST terms used here and 0 LCSH terms used in this field.;;;Verify with other institutions that this mapping works with this field for them.</t>
  </si>
  <si>
    <t>subject_genre_facet</t>
  </si>
  <si>
    <t>LDR/06 = a AND LDR/07 =~ [acdm] AND 006/00 =~ [at]</t>
  </si>
  <si>
    <t>if =~ [abcd], value = Biography</t>
  </si>
  <si>
    <t xml:space="preserve">. </t>
  </si>
  <si>
    <t>map a value from 008_literary_form.json if there is a match. If there is no match, don't populate</t>
  </si>
  <si>
    <t>LDR/06 = a AND LDR/07 =~ [acdm]</t>
  </si>
  <si>
    <t>v</t>
  </si>
  <si>
    <t>UNC doesn't have this field in our catalog at all yet. It was added to MARC in 2016-11 and probably hasn't been implemented by OCLC yet. We can hold off on including it.</t>
  </si>
  <si>
    <t>UNC doesn't have any occurrences of this subfield (regardless of term source)</t>
  </si>
  <si>
    <t>ax</t>
  </si>
  <si>
    <t>concat_subelements</t>
  </si>
  <si>
    <t>Separate subelements with "--", not " "</t>
  </si>
  <si>
    <t>Need to consult with metadata experts at other institutions to verify this is the best way to handle $x;;;Need PO approval to include non-LCSH vocabularies</t>
  </si>
  <si>
    <t>i2=7 AND $2=lcgft</t>
  </si>
  <si>
    <t>Need to consult with metadata experts at other institutions to verify this is the best way to handle $x;;;Need PO approval to include non-LCSH vocabularies: Library of Congress genre/form terms for library and archival materials -- long history of use in our records</t>
  </si>
  <si>
    <t>Need PO approval to include non-LCSH vocabularies: Library of Congress genre/form terms for library and archival materials -- long history of use in our records</t>
  </si>
  <si>
    <t>i2=7 AND $2=rbbin</t>
  </si>
  <si>
    <t>Need PO approval to include non-LCSH vocabularies: Binding terms: a thesaurus for use in rare book and special collections cataloguing (Chicago: Association of College and Research Libraries, ALA) -- Important for rare/special library materials -- 6064 headings in UNC cat on 2017-08-16</t>
  </si>
  <si>
    <t>i2=7 AND $2=rbgenr</t>
  </si>
  <si>
    <t>Need PO approval to include non-LCSH vocabularies: Genre terms: a thesaurus for use in rare book and special collections cataloguing (Chicago: Association of College and Research Libraries) -- Important for rare/special library materials -- 173536 headings in UNC cat on 2017-08-16</t>
  </si>
  <si>
    <t>i2=7 AND $2=rbprov</t>
  </si>
  <si>
    <t>Delete " (Provenance)" from $a value;;;Separate subelements with "--", not " "</t>
  </si>
  <si>
    <t>Need PO approval to include non-LCSH vocabularies: Provenance evidence: a thesaurus for use in rare book and special collections cataloging (Chicago: Association of College and Research Libraries, ALA) -- Important for rare/special library materials -- &gt;10000 headings in UNC cat on 2017-08-16</t>
  </si>
  <si>
    <t>kv</t>
  </si>
  <si>
    <t>i2=7 AND $2=lcsh</t>
  </si>
  <si>
    <t>UNC doesn't have any occurrences of these subfields (regardless of term source). Check w/other institutions re: current needs here. Can/should be mapped eventually, depending on how use of field evolves</t>
  </si>
  <si>
    <t>subject_geographic_facet</t>
  </si>
  <si>
    <t>z</t>
  </si>
  <si>
    <t>subject_topic_lcsh_facet</t>
  </si>
  <si>
    <t>abcdfghjklmnopqrstu</t>
  </si>
  <si>
    <t>In Endeca data model, people (and their works) as topics are mapped into subject:topic facet</t>
  </si>
  <si>
    <t>x</t>
  </si>
  <si>
    <t>abcdfghklmnoprstu</t>
  </si>
  <si>
    <t>In Endeca data model, corporate bodies (and their works) as topics are mapped into subject:topic facet</t>
  </si>
  <si>
    <t>acdefghklnpqstu</t>
  </si>
  <si>
    <t>In Endeca data model, meeting names (and their works) as topics are mapped into subject:topic facet</t>
  </si>
  <si>
    <t>adfghklmnoprst</t>
  </si>
  <si>
    <t>In Endeca data model, works as topics are mapped into subject:topic facet</t>
  </si>
  <si>
    <t>acdg</t>
  </si>
  <si>
    <t>abcdg</t>
  </si>
  <si>
    <t>UNC only has 4 LCSH occurrences. Check w/other institutions re: current needs here. Can/should be mapped eventually, depending on how use of field evolves</t>
  </si>
  <si>
    <t xml:space="preserve">UNC doesn't have any occurrences of this field (regardless of term source). Check w/other institutions re: needs here. May need to handle at some point in the future, depending on how field use evolves in practice. </t>
  </si>
  <si>
    <t>date_cataloged</t>
  </si>
  <si>
    <t>MARCish</t>
  </si>
  <si>
    <t>UNC</t>
  </si>
  <si>
    <t>i1=0 AND i2=0</t>
  </si>
  <si>
    <t>source data format</t>
  </si>
  <si>
    <t>provisional?</t>
  </si>
  <si>
    <t>institution</t>
  </si>
  <si>
    <t>element/field</t>
  </si>
  <si>
    <t>subelement/field(s)</t>
  </si>
  <si>
    <t>constraints</t>
  </si>
  <si>
    <t>processing_type</t>
  </si>
  <si>
    <t>processing instructions</t>
  </si>
  <si>
    <t>notes</t>
  </si>
  <si>
    <t>mapping_id</t>
  </si>
  <si>
    <t>provisional</t>
  </si>
  <si>
    <t>field</t>
  </si>
  <si>
    <t>local</t>
  </si>
  <si>
    <t>multivalued?</t>
  </si>
  <si>
    <t>searchable in</t>
  </si>
  <si>
    <t>retain order</t>
  </si>
  <si>
    <t>facet</t>
  </si>
  <si>
    <t>displayed</t>
  </si>
  <si>
    <t>label</t>
  </si>
  <si>
    <t>definition</t>
  </si>
  <si>
    <t>rationale</t>
  </si>
  <si>
    <t>relevance importance (1=most imp)</t>
  </si>
  <si>
    <t>endeca equivalent</t>
  </si>
  <si>
    <t>implementation details</t>
  </si>
  <si>
    <t>Subject</t>
  </si>
  <si>
    <t>facet value</t>
  </si>
  <si>
    <t>na</t>
  </si>
  <si>
    <t>Topical terms from Library of Congress Subject Headings (LCSH)</t>
  </si>
  <si>
    <t>Explode subject headings into segments to allow filtering/narrowing by individual topical terms</t>
  </si>
  <si>
    <t>?</t>
  </si>
  <si>
    <t>Subject: Topic</t>
  </si>
  <si>
    <t>field_name includes "lcsh" because in Endeca, we also have a Medical Subject headings topic facet -- erring on the side of being more specific earlier on, based on Luke's advice that it'd be easier to generalize things later on than to tease out lost specifics;;;TD-347 specifies "limited to LCSH," though Endeca data model allowed terms from other vocabularies to be mapped here</t>
  </si>
  <si>
    <t>Dedupe values assigned to field or not? Do multiple occurrences of the same value help in ordering the results by relevance?</t>
  </si>
  <si>
    <t>Genre</t>
  </si>
  <si>
    <t>Genre/form terms</t>
  </si>
  <si>
    <t>Explode subject and genre headings into segments to allow filtering/narrowing by individual genre/form terms</t>
  </si>
  <si>
    <t>Subject: Genre</t>
  </si>
  <si>
    <t xml:space="preserve">field_name doesn't include name of a vocabulary because we've never treated genre terms from different vocabularies separately. I'll be making a case to POs that it's necessary to include terms from several non-LCSH vocabularies in this facet to make it at all useful. </t>
  </si>
  <si>
    <t>Time period</t>
  </si>
  <si>
    <t>Chronological/time period terms from LCSH</t>
  </si>
  <si>
    <t>Explode subject genre headings into segments to allow filtering/narrowing by individual chronological terms</t>
  </si>
  <si>
    <t>Subject: Time period</t>
  </si>
  <si>
    <t>field_name doesn't include name of a vocabulary because we've never treated chronological terms from different vocabularies separately;;;TD-347 specifies "limited to LCSH," though Endeca data model allowed terms from other vocabularies to be mapped here</t>
  </si>
  <si>
    <t>Region</t>
  </si>
  <si>
    <t>Geographic/region terms from LCSH</t>
  </si>
  <si>
    <t>Explode subject genre headings into segments to allow filtering/narrowing by individual geographic terms</t>
  </si>
  <si>
    <t>Subject: Region</t>
  </si>
  <si>
    <t>New titles</t>
  </si>
  <si>
    <t>facet value (calculated/derived)</t>
  </si>
  <si>
    <t>Date that record was fully cataloged/completed. If this specific date is not available from the system, you could use a record creation date instead. DO NOT map a "record updated" date to this field.</t>
  </si>
  <si>
    <t>Subject librarians use this facet, combined with call number range, to produce/link to lists of newly available materials of interest to users</t>
  </si>
  <si>
    <t>DateCataloged</t>
  </si>
  <si>
    <t>Transform to standard date format; map to desired date ranges (last week, last month, etc)</t>
  </si>
  <si>
    <t>languages</t>
  </si>
  <si>
    <t>Language</t>
  </si>
  <si>
    <t>brief record</t>
  </si>
  <si>
    <t>Language(s):</t>
  </si>
  <si>
    <t>Language(s) of the content in the material(s) described by the record</t>
  </si>
  <si>
    <t>subject_topic_mesh_facet</t>
  </si>
  <si>
    <t>Medical Subject</t>
  </si>
  <si>
    <t>Topical terms from MEdical Subject Headings (MeSH)</t>
  </si>
  <si>
    <t>Explode medical subject headings into segments to allow filtering/narrowing by individual topical terms</t>
  </si>
  <si>
    <t>Medical Subject: Topic</t>
  </si>
  <si>
    <t>subject_topic_other</t>
  </si>
  <si>
    <t>Topical terms from non-LCSH/MeSH vocabularies</t>
  </si>
  <si>
    <t>Explode subject headings into segments to allow filtering/narrowing by individual topical terms. Endeca did not limit this facet to LCSH</t>
  </si>
  <si>
    <t>subject_heading_lcsh</t>
  </si>
  <si>
    <t>Full record</t>
  </si>
  <si>
    <t>Subject headings:</t>
  </si>
  <si>
    <t>Pre-coordinate subject headings</t>
  </si>
  <si>
    <t>element</t>
  </si>
  <si>
    <t>subelement</t>
  </si>
  <si>
    <t>issue/question</t>
  </si>
  <si>
    <t>Not really topical in practice, right? --- in most cases seems to qualify/narrow the genre/form term in the $a, not express a topic.</t>
  </si>
  <si>
    <t xml:space="preserve">Append to end of $a value, separated by "--"? </t>
  </si>
  <si>
    <t xml:space="preserve">Endeca data model has separate Medical Subject facet. Are we not populating that? </t>
  </si>
  <si>
    <t>Should not be limited to just LCSH. Maybe we only pull it from $v of LCSH headings, but terms from the 655 fields should include several other vocabularies that are primary sources of genre/form terms (LCSH is not the main source here)</t>
  </si>
  <si>
    <t>Include FAST terms? Any other vocabularies? Endeca data model specified constraints that, if followed, pulled in terms/headings from nearly any source</t>
  </si>
  <si>
    <t>Any reason to tangle with this field? Does it provide info beyond what we get from 6XXs, where it is more or less structured/coded so as to be machine-processable?</t>
  </si>
  <si>
    <t xml:space="preserve">From MARC spec: "This information in textual form is contained in field 518 (Date/Time and Place of an Event Note)." --- Can't really pull this info out of a 518 in a usable way. Useful in public catalog at all? </t>
  </si>
  <si>
    <t>op</t>
  </si>
  <si>
    <t xml:space="preserve">Useful? </t>
  </si>
  <si>
    <t>GEN</t>
  </si>
  <si>
    <t>doc</t>
  </si>
  <si>
    <t>desc</t>
  </si>
  <si>
    <t>mappingID</t>
  </si>
  <si>
    <t>subject_topic_lcsh_facetGEN655xi2=0 OR (i2=7 AND $2=lcsh)</t>
  </si>
  <si>
    <t>field issue ct</t>
  </si>
  <si>
    <t>mapping issue ct</t>
  </si>
  <si>
    <t>mapping ct</t>
  </si>
  <si>
    <t>issue ct</t>
  </si>
  <si>
    <t>Unique identifier for an item record in host institution's ILS. Could be record number or barcode.</t>
  </si>
  <si>
    <t>Item ID</t>
  </si>
  <si>
    <t>i</t>
  </si>
  <si>
    <t>i1=9 AND i2=1</t>
  </si>
  <si>
    <t>brief record, full record</t>
  </si>
  <si>
    <t>Item due date</t>
  </si>
  <si>
    <t>Can be shown as part of item status if item checked out</t>
  </si>
  <si>
    <t>ItemDueDate</t>
  </si>
  <si>
    <t>Transform to standard date format</t>
  </si>
  <si>
    <t>d</t>
  </si>
  <si>
    <t>Will be blank if item is NOT checked out</t>
  </si>
  <si>
    <t>Inform user what section/area of stacks to go to in order to find the item</t>
  </si>
  <si>
    <t>Location_property</t>
  </si>
  <si>
    <t>l</t>
  </si>
  <si>
    <t>o</t>
  </si>
  <si>
    <t>Provide specific information at the copy or volume level. Assist in select and obtain user tasks</t>
  </si>
  <si>
    <t>ItemNotes</t>
  </si>
  <si>
    <t>DUKE</t>
  </si>
  <si>
    <t>b</t>
  </si>
  <si>
    <t>NCSU</t>
  </si>
  <si>
    <t>NCCU</t>
  </si>
  <si>
    <t>date_catalogedNCCU...</t>
  </si>
  <si>
    <t>Need to find out where this is in their data.</t>
  </si>
  <si>
    <t>s</t>
  </si>
  <si>
    <t>required</t>
  </si>
  <si>
    <t>Limit/narrow results by language. Many resources are in more than one language. Users studying languages should be able to find materials that are in "English and French" ;;; Display language names in record</t>
  </si>
  <si>
    <t>Of possible use for requesting or other features</t>
  </si>
  <si>
    <t>(none)</t>
  </si>
  <si>
    <t>Status: Due #{date}</t>
  </si>
  <si>
    <t>call number</t>
  </si>
  <si>
    <t>Full call number from item record (classification number + shelving cutter + shelf marks + volume/copy designators)</t>
  </si>
  <si>
    <t>Inform user what library building or main section/area to go to in order to find the item</t>
  </si>
  <si>
    <t>Libraries</t>
  </si>
  <si>
    <t>Subjects;;;Subject Headings</t>
  </si>
  <si>
    <t>Display in record (in order); adaptive hyperlinking for browsing/exploring; feed into autosuggest and/or "related titles" features</t>
  </si>
  <si>
    <t>subject heading</t>
  </si>
  <si>
    <t>Scheme (LCC, DDC, NLM, SUDOC, etc) from which item_call_number was assigned</t>
  </si>
  <si>
    <t>Obtain resource</t>
  </si>
  <si>
    <t>Support/control features behind the scenes -- gives info on further processing of this info into other fields</t>
  </si>
  <si>
    <t>Call Number</t>
  </si>
  <si>
    <t>An item may have more than one item note. They should be displayed in order.</t>
  </si>
  <si>
    <t>documentation</t>
  </si>
  <si>
    <t>Map language codes to preferred language terms for display (if not storage/indexing) -- http://id.loc.gov/vocabulary/languages.html or http://www.loc.gov/standards/codelists/languages.xml ;;; Retain order because 008 language code is the "main" or first language in the item; in 041, codes are assigned in order of importance/amount of content</t>
  </si>
  <si>
    <t>https://github.com/trln/data-documentation/blob/master/argot/processing_rules_and_procedures.md#all-fields-that-become-facet-values</t>
  </si>
  <si>
    <t>category</t>
  </si>
  <si>
    <t>parent</t>
  </si>
  <si>
    <t>items</t>
  </si>
  <si>
    <t>Status of individual item</t>
  </si>
  <si>
    <t>Shows user whether item is available, library use only, checked out (and when due), missing, etc. Feeds into bib availability value</t>
  </si>
  <si>
    <t>Statuses</t>
  </si>
  <si>
    <t>Type/format for individual item</t>
  </si>
  <si>
    <t>ItemTypes</t>
  </si>
  <si>
    <t>holdings</t>
  </si>
  <si>
    <t>resource_type</t>
  </si>
  <si>
    <t>search limit?</t>
  </si>
  <si>
    <t>in advanced search options?</t>
  </si>
  <si>
    <t>Broad category of resources that might be helpful for limiting searches.</t>
  </si>
  <si>
    <t>The analogous Endeca property looks like it is only used by NCSU, but it could have broader use</t>
  </si>
  <si>
    <t>DocType</t>
  </si>
  <si>
    <t>in Endeca, categories include "Gov Doc" and "Reference"</t>
  </si>
  <si>
    <t xml:space="preserve">Collaboratively maintain a vocabulary/set of types to use here, to avoid bizarre behavior after "expand to..." </t>
  </si>
  <si>
    <t>Use case for this? Does NCSU still need? Anyone else?</t>
  </si>
  <si>
    <t xml:space="preserve">For serials (and for some institutions, monographic series or sets), statement indicating what the library/location has for the title (volumes/years held, gaps, etc) </t>
  </si>
  <si>
    <t>institution- and/or format-specific decision (brief record, full record)</t>
  </si>
  <si>
    <t>Obtain resource; sort items in display into a logical order</t>
  </si>
  <si>
    <t>See what the library/location has without having to look through all the individual items/volumes</t>
  </si>
  <si>
    <t>SerialHoldingsSummary &gt; Serial Summary</t>
  </si>
  <si>
    <t>Inform user what library building or main section/area to go to in order to find the items covered by holdings statement</t>
  </si>
  <si>
    <t>SerialHoldingsSummary &gt; Library</t>
  </si>
  <si>
    <t>Inform user what section/area of stacks to go to in order to find the items covered by holdings statement</t>
  </si>
  <si>
    <t>SerialHoldingsSummary &gt; Location</t>
  </si>
  <si>
    <t xml:space="preserve">Unique identifier for source data holdings record in host institution's ILS. </t>
  </si>
  <si>
    <t>Of possible use for requesting or other features;;;UNC uses this to link to "Latest Received" display from our Sierra OPAC</t>
  </si>
  <si>
    <t>Full call number from holdings record (classification number + shelving cutter + shelf marks + volume/copy designators)</t>
  </si>
  <si>
    <t>SerialHoldingsSummary &gt; Call #</t>
  </si>
  <si>
    <t>Public notes from the item record</t>
  </si>
  <si>
    <t>Public notes from the holdings record</t>
  </si>
  <si>
    <t xml:space="preserve">Provide information on the run/span of items described that cannot be recorded elsewhere in holdings record. </t>
  </si>
  <si>
    <t>SerialHoldingsSummary &gt; Item Note</t>
  </si>
  <si>
    <t>field defined?</t>
  </si>
  <si>
    <t>Class Schemes</t>
  </si>
  <si>
    <t>See https://github.com/trln/data-documentation/blob/master/argot/examples/items.md#item_call_number-unc</t>
  </si>
  <si>
    <t>i1=9 AND i2=1 and $d IS NOT blank</t>
  </si>
  <si>
    <t>value = "Checked Out"</t>
  </si>
  <si>
    <t>map subelement to value</t>
  </si>
  <si>
    <t>i1=9 AND i2=1 and $d IS blank</t>
  </si>
  <si>
    <t>See maps/item_status_ils_to_argot.json["UNC"]</t>
  </si>
  <si>
    <t>i1=9 AND i2=4 AND NOT EXIST (tag=999 AND i1=9 and i2=1)</t>
  </si>
  <si>
    <t>value = "On Order"</t>
  </si>
  <si>
    <t>Order record data (999 94) should only be output if there is no item or holdings data output</t>
  </si>
  <si>
    <t>f</t>
  </si>
  <si>
    <t>Location</t>
  </si>
  <si>
    <t xml:space="preserve">Higher-level (library, etc.) locations housing volumes/copies of the resource described in the bib record </t>
  </si>
  <si>
    <t>jira ref</t>
  </si>
  <si>
    <t>https://trlnmain.atlassian.net/browse/TD-370</t>
  </si>
  <si>
    <t>creator_main</t>
  </si>
  <si>
    <t>creator_add</t>
  </si>
  <si>
    <t>director</t>
  </si>
  <si>
    <t>editor</t>
  </si>
  <si>
    <t>contributor</t>
  </si>
  <si>
    <t>other_name</t>
  </si>
  <si>
    <t>subject</t>
  </si>
  <si>
    <t>item data</t>
  </si>
  <si>
    <t>holdings data</t>
  </si>
  <si>
    <t>names</t>
  </si>
  <si>
    <t>author_facet</t>
  </si>
  <si>
    <t>included_work_creator</t>
  </si>
  <si>
    <t>related_work_creator</t>
  </si>
  <si>
    <t>toc_work_creator</t>
  </si>
  <si>
    <t>work_citation</t>
  </si>
  <si>
    <t>included_work_citation</t>
  </si>
  <si>
    <t>related_work_citation</t>
  </si>
  <si>
    <t>work</t>
  </si>
  <si>
    <t>title_main</t>
  </si>
  <si>
    <t>diff_format_citation</t>
  </si>
  <si>
    <t>donor</t>
  </si>
  <si>
    <t>diff_format_citation_label</t>
  </si>
  <si>
    <t>included_work_citation_label</t>
  </si>
  <si>
    <t>related_work_citation_label</t>
  </si>
  <si>
    <t>title</t>
  </si>
  <si>
    <t>Name Title</t>
  </si>
  <si>
    <t>Table of Contents author index</t>
  </si>
  <si>
    <t>Other Authors</t>
  </si>
  <si>
    <t>Director</t>
  </si>
  <si>
    <t>Donor</t>
  </si>
  <si>
    <t>Author</t>
  </si>
  <si>
    <t>Main Author</t>
  </si>
  <si>
    <t>Main Title</t>
  </si>
  <si>
    <t>uniform_title</t>
  </si>
  <si>
    <t>Uniform Title;;;Name Title</t>
  </si>
  <si>
    <t>author</t>
  </si>
  <si>
    <t>In cataloging terms, the "main entry" author---the primary author that is recorded in a 1xx field. By definition, this should be a creator of the work described</t>
  </si>
  <si>
    <t>Was separate in Endeca, some UIs displayed this author field, when available, in the brief record display. Copied/re-used to create work_citation</t>
  </si>
  <si>
    <t>The role of the creator_main name in relation to the work described</t>
  </si>
  <si>
    <t>Should be displayed, but not included in facet value. How to handle in index needs discussion.</t>
  </si>
  <si>
    <t>Appears to be old practice for recording uniform title, instead of using separate 240. UNC doesn't have any records where uniform title info is in the 1xx AND a 240.</t>
  </si>
  <si>
    <t>abcd(g)jqu</t>
  </si>
  <si>
    <t>f(g)klnpt</t>
  </si>
  <si>
    <t>abcd(g)(n)u</t>
  </si>
  <si>
    <t>f(g)kl(n)pt</t>
  </si>
  <si>
    <t>acde(g)(n)qu</t>
  </si>
  <si>
    <t>e4</t>
  </si>
  <si>
    <t>creator_main_relator</t>
  </si>
  <si>
    <t>creator_add_relator</t>
  </si>
  <si>
    <t>contributor_relator</t>
  </si>
  <si>
    <t>other_name_relator</t>
  </si>
  <si>
    <t>https://github.com/trln/data-documentation/blob/master/argot/processing_rules_and_procedures.md#e-and-4-and-in-x11-headings-j</t>
  </si>
  <si>
    <t>j4</t>
  </si>
  <si>
    <t xml:space="preserve">Main author/creatorship is assumed when name is recorded in 1xx, and may not always be represented by explicit relator term/code. Director is a "contributor" role, not a "creator role". There is no good way to tell if "1xx Doe, John$edirector") really means "writer and director" or if the name *should* have been recorded in 7xx field because the person only was in a contributor role. We err on the side of treating it as if the name has two roles. </t>
  </si>
  <si>
    <t xml:space="preserve">Main author/creatorship is assumed when name is recorded in 1xx, and may not always be represented by explicit relator term/code. Editor is a "contributor" role, not a "creator role". There is no good way to tell if "1xx Doe, John$eeditor") really means "author and editor," or if the name *should* have been recorded in 7xx field because the person only was in a contributor role. We err on the side of treating it as if the name has two roles. </t>
  </si>
  <si>
    <t>Director of film/video</t>
  </si>
  <si>
    <t>Used in UNC FilmFinder. Important access point for discovering film/video.</t>
  </si>
  <si>
    <t>? brief record and above-the-fold full record, if no creator_main value; details in full record if there is a creator_main value ?</t>
  </si>
  <si>
    <t>Editor of the described resource</t>
  </si>
  <si>
    <t>Not supposed to be recorded as a main creator/author in a catalog record, however is used as filing/entry name in many citation styles. Recorded in a separate field, when possible, for use in improved citation builder features</t>
  </si>
  <si>
    <t xml:space="preserve">No separate director_relator field because "director" is the known relator here. "Directors and Performers" facet in UNC FilmFinder is the Author facet (dim=10), relabeled. </t>
  </si>
  <si>
    <t>No separate editor_relator field because editor is the known relator here</t>
  </si>
  <si>
    <t>lower than creator/author</t>
  </si>
  <si>
    <t>Consistent/controlled version of the work title</t>
  </si>
  <si>
    <t>Retrieve/collocate works where title has been recorded differently on separate versions (different language title, wording/spelling changed, etc.)</t>
  </si>
  <si>
    <t>high</t>
  </si>
  <si>
    <t>Main Uniform Title;;;Uniform Title;;;Journal Uniform Title</t>
  </si>
  <si>
    <t>This should definitely be a separate searchable string in the title index, but unsure whether it needs to be displayed on its own -- it will be part of the work_citation field which is probably more suitable for display</t>
  </si>
  <si>
    <t>(Author)</t>
  </si>
  <si>
    <t>Creator and selected contributor names for narrowing down search results</t>
  </si>
  <si>
    <t>i1=9 and i2=2</t>
  </si>
  <si>
    <t>See https://github.com/trln/data-documentation/blob/master/argot/questions_issues/location.md#one-idea-for-data-mappingtransformation</t>
  </si>
  <si>
    <t>derived from  holdings_location_shelf -- See https://github.com/trln/data-documentation/blob/master/argot/questions_issues/location.md#one-idea-for-data-mappingtransformation</t>
  </si>
  <si>
    <t>i1=9 AND i2=3 AND $0=#{holdings_record_id} AND $2='866'</t>
  </si>
  <si>
    <t>hijkm</t>
  </si>
  <si>
    <t>i1=9 AND i2=3 AND $0=#{holdings_record_id} AND $2='852'</t>
  </si>
  <si>
    <t>lz</t>
  </si>
  <si>
    <t>(i1=9 AND i2=2) AND $c &gt; 0</t>
  </si>
  <si>
    <t>i2=2</t>
  </si>
  <si>
    <t>i2!=2 AND (NO $e OR $4) AND (NO $t OR $k)</t>
  </si>
  <si>
    <t>(analytical authors)</t>
  </si>
  <si>
    <t>(unqualified name-only personal names)</t>
  </si>
  <si>
    <t>i2!=2 AND (NO $t OR $k) AND (relator_category.include?('creator'))</t>
  </si>
  <si>
    <t>(creators not part of name-title entries)</t>
  </si>
  <si>
    <t>(editors and directors)</t>
  </si>
  <si>
    <t>i2!=2 AND (NO $t OR $k) AND ($e = (editor OR editor of compilation OR director OR film director) OR $4 = (edt OR edc OR drt OR fmd))</t>
  </si>
  <si>
    <t>subfield g included if there is NO $t or $k, or if it occurs BEFORE any $t/$k present ;;; https://github.com/trln/data-documentation/blob/master/argot/processing_rules_and_procedures.md#all-fields-that-become-facet-values</t>
  </si>
  <si>
    <t>$g and/or $n included if there is NO $t or $k, or if it occurs BEFORE any $t/$k present ;;; https://github.com/trln/data-documentation/blob/master/argot/processing_rules_and_procedures.md#all-fields-that-become-facet-values</t>
  </si>
  <si>
    <t>subfield g included if there is NO $t or $k, or if it occurs BEFORE any $t/$k present ;;; relator category: look up $e/$4 values in argot/maps/_relator_categories.json ;;; https://github.com/trln/data-documentation/blob/master/argot/processing_rules_and_procedures.md#all-fields-that-become-facet-values</t>
  </si>
  <si>
    <t>subfield g included if there is NO $t or $k, or if it occurs BEFORE any $t/$k present</t>
  </si>
  <si>
    <t>$g and/or $n included if there is NO $t or $k, or if it occurs BEFORE any $t/$k present</t>
  </si>
  <si>
    <t>$g and/or $n included there is NO $t or $k, or if it occurs BEFORE any $t/$k present</t>
  </si>
  <si>
    <t>$g included if it occurs AFTER a $t or $k</t>
  </si>
  <si>
    <t>$g and/or $n included if it occurs AFTER a $t or $k</t>
  </si>
  <si>
    <t>$e = ('director' OR 'film director') OR $4 = ('drt' OR 'fmd')</t>
  </si>
  <si>
    <t>$e = ('editor' OR 'editor of compilation') OR $4 = ('edt' OR 'edc')</t>
  </si>
  <si>
    <t>call_no (holdings)</t>
  </si>
  <si>
    <t>loc_b (holdings)</t>
  </si>
  <si>
    <t>loc_n (holdings)</t>
  </si>
  <si>
    <t>summary (holdings)</t>
  </si>
  <si>
    <t>notes (holdings)</t>
  </si>
  <si>
    <t>Broad location: Library building/branch/larger location in which the shelving location is found</t>
  </si>
  <si>
    <t>Narrow location: Area of library, shelving location, etc. code for items covered by the holdings statement</t>
  </si>
  <si>
    <t>ILS code. Do not translate to human-readable label in MARC-to-Argot</t>
  </si>
  <si>
    <t>https://github.com/trln/data-documentation/blob/master/argot/examples/holdings.md</t>
  </si>
  <si>
    <t>call_no (items)</t>
  </si>
  <si>
    <t>cn_scheme (items)</t>
  </si>
  <si>
    <t>due_date (items)</t>
  </si>
  <si>
    <t>loc_b (items)</t>
  </si>
  <si>
    <t>loc_n (items)</t>
  </si>
  <si>
    <t>notes (items)</t>
  </si>
  <si>
    <t>status (items)</t>
  </si>
  <si>
    <t>type (items)</t>
  </si>
  <si>
    <t>Narrow location: Area of library, shelving location code for item</t>
  </si>
  <si>
    <t>Only populated if item status = Checked out</t>
  </si>
  <si>
    <t>Output human-readable status. Institution-specific status messages are output at item level. These will be mapped to a standardized, central set of broader "status" categories for use outside individual item display</t>
  </si>
  <si>
    <t>https://github.com/trln/data-documentation/blob/master/argot/examples/items.md</t>
  </si>
  <si>
    <t>location_facet</t>
  </si>
  <si>
    <t>Support for abstract, polyhierarchical location facet. Facet limits/excludes BIB records.</t>
  </si>
  <si>
    <t>Create documentation in this repo</t>
  </si>
  <si>
    <t>Array of holdings elements, each representing a holdings record attached to the bib. Each holdings element is an an escaped JSON string</t>
  </si>
  <si>
    <t>Array of item elements, each representing an item record attached to the bib. Each item element is an an escaped JSON string</t>
  </si>
  <si>
    <t>holdings_id</t>
  </si>
  <si>
    <t>item_id</t>
  </si>
  <si>
    <t>copy_no (items)</t>
  </si>
  <si>
    <t>vol (items)</t>
  </si>
  <si>
    <t>Volume indicator/designator</t>
  </si>
  <si>
    <t xml:space="preserve">Tell volumes of serials/sets/etc apart. Sort items? </t>
  </si>
  <si>
    <t>Copy number</t>
  </si>
  <si>
    <t>Differentiate multiple copies of the same volume. Sort items?</t>
  </si>
  <si>
    <t>c</t>
  </si>
  <si>
    <t>i1=9 AND i2=1 AND value != '1'</t>
  </si>
  <si>
    <t>If necessary, convert to ISO 8601 date/timestamp format</t>
  </si>
  <si>
    <t>q</t>
  </si>
  <si>
    <t>call_no (holdings)UNC999hijkmi1=9 AND i2=3 AND $0=#{holdings_record_id} AND $2='852'</t>
  </si>
  <si>
    <t>Update</t>
  </si>
  <si>
    <t>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</si>
</sst>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0" fillId="0" borderId="0" xfId="0" applyFill="1"/>
    <xf numFmtId="0" fontId="0" fillId="0" borderId="1" xfId="0" applyFont="1" applyFill="1" applyBorder="1"/>
    <xf numFmtId="0" fontId="0" fillId="0" borderId="2" xfId="0" applyFont="1" applyFill="1" applyBorder="1"/>
    <xf numFmtId="0" fontId="1" fillId="0" borderId="3" xfId="0" applyFont="1" applyFill="1" applyBorder="1"/>
    <xf numFmtId="0" fontId="0" fillId="0" borderId="0" xfId="0" applyFill="1" applyBorder="1"/>
    <xf numFmtId="0" fontId="1" fillId="0" borderId="4" xfId="0" applyFont="1" applyFill="1" applyBorder="1"/>
    <xf numFmtId="0" fontId="0" fillId="0" borderId="0" xfId="0" applyNumberFormat="1"/>
    <xf numFmtId="0" fontId="0" fillId="0" borderId="0" xfId="0" applyFont="1"/>
    <xf numFmtId="0" fontId="2" fillId="0" borderId="0" xfId="1"/>
    <xf numFmtId="0" fontId="0" fillId="0" borderId="0" xfId="0" applyAlignment="1">
      <alignment vertical="center" wrapText="1"/>
    </xf>
    <xf numFmtId="0" fontId="3" fillId="0" borderId="3" xfId="0" applyFont="1" applyFill="1" applyBorder="1"/>
    <xf numFmtId="0" fontId="3" fillId="0" borderId="4" xfId="0" applyFont="1" applyFill="1" applyBorder="1"/>
  </cellXfs>
  <cellStyles count="2">
    <cellStyle name="Hyperlink" xfId="1" builtinId="8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00"/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2" name="fields" displayName="fields" ref="A1:U55" totalsRowShown="0">
  <autoFilter ref="A1:U55"/>
  <sortState ref="A2:U55">
    <sortCondition ref="A1:A55"/>
  </sortState>
  <tableColumns count="21">
    <tableColumn id="2" name="field"/>
    <tableColumn id="22" name="category"/>
    <tableColumn id="1" name="provisional"/>
    <tableColumn id="3" name="local"/>
    <tableColumn id="18" name="parent"/>
    <tableColumn id="19" name="required"/>
    <tableColumn id="4" name="multivalued?"/>
    <tableColumn id="5" name="searchable in"/>
    <tableColumn id="6" name="retain order"/>
    <tableColumn id="7" name="facet"/>
    <tableColumn id="8" name="displayed"/>
    <tableColumn id="9" name="label"/>
    <tableColumn id="10" name="definition"/>
    <tableColumn id="11" name="rationale"/>
    <tableColumn id="12" name="relevance importance (1=most imp)"/>
    <tableColumn id="13" name="endeca equivalent"/>
    <tableColumn id="14" name="notes"/>
    <tableColumn id="15" name="implementation details"/>
    <tableColumn id="20" name="documentation"/>
    <tableColumn id="16" name="issue ct" dataDxfId="13">
      <calculatedColumnFormula>IF(ISNUMBER(MATCH(fields[field],issuesfield[field],0)),COUNTIF(issuesfield[field],fields[field]),0)</calculatedColumnFormula>
    </tableColumn>
    <tableColumn id="17" name="mapping ct">
      <calculatedColumnFormula>IF(ISNUMBER(MATCH(fields[field],mappings[field],0)),COUNTIF(mappings[field],fields[field]),0)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4" name="issuesfield" displayName="issuesfield" ref="A1:D10" totalsRowShown="0" headerRowDxfId="12" dataDxfId="11">
  <autoFilter ref="A1:D10"/>
  <tableColumns count="4">
    <tableColumn id="1" name="field" dataDxfId="10"/>
    <tableColumn id="3" name="desc" dataDxfId="9"/>
    <tableColumn id="4" name="doc" dataDxfId="8"/>
    <tableColumn id="2" name="jira ref" dataDxf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1" name="mappings" displayName="mappings" ref="A1:N104" totalsRowShown="0">
  <autoFilter ref="A1:N104"/>
  <sortState ref="A2:N104">
    <sortCondition ref="A1:A104"/>
  </sortState>
  <tableColumns count="14">
    <tableColumn id="1" name="field"/>
    <tableColumn id="2" name="source data format"/>
    <tableColumn id="11" name="provisional?"/>
    <tableColumn id="3" name="institution"/>
    <tableColumn id="4" name="element/field" dataDxfId="5"/>
    <tableColumn id="5" name="subelement/field(s)"/>
    <tableColumn id="6" name="constraints"/>
    <tableColumn id="7" name="processing_type"/>
    <tableColumn id="8" name="processing instructions"/>
    <tableColumn id="9" name="notes"/>
    <tableColumn id="10" name="mapping_id" dataDxfId="4">
      <calculatedColumnFormula>mappings[field]&amp;mappings[institution]&amp;mappings[element/field]&amp;mappings[subelement/field(s)]&amp;mappings[constraints]</calculatedColumnFormula>
    </tableColumn>
    <tableColumn id="12" name="mapping issue ct" dataDxfId="3">
      <calculatedColumnFormula>IF(ISNUMBER(MATCH(mappings[mapping_id],issuesmap[mappingID],0)),COUNTIF(issuesmap[mappingID],mappings[mapping_id]),0)</calculatedColumnFormula>
    </tableColumn>
    <tableColumn id="13" name="field issue ct" dataDxfId="2">
      <calculatedColumnFormula>IF(ISNUMBER(MATCH(mappings[field],issuesfield[field],0)),COUNTIF(issuesfield[field],mappings[field]),0)</calculatedColumnFormula>
    </tableColumn>
    <tableColumn id="14" name="field defined?" dataDxfId="1">
      <calculatedColumnFormula>IF(ISNUMBER(MATCH(mappings[field],fields[field],0)),"y","n")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issuesmap" displayName="issuesmap" ref="A1:D9" totalsRowShown="0">
  <autoFilter ref="A1:D9"/>
  <tableColumns count="4">
    <tableColumn id="1" name="mappingID"/>
    <tableColumn id="2" name="element"/>
    <tableColumn id="3" name="subelement"/>
    <tableColumn id="4" name="issue/question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topLeftCell="A20" workbookViewId="0">
      <pane xSplit="1" topLeftCell="B1" activePane="topRight" state="frozen"/>
      <selection pane="topRight" activeCell="B41" sqref="B41"/>
    </sheetView>
  </sheetViews>
  <sheetFormatPr defaultRowHeight="15" x14ac:dyDescent="0.25"/>
  <cols>
    <col min="1" max="2" width="36.42578125" customWidth="1"/>
    <col min="3" max="3" width="13" customWidth="1"/>
    <col min="5" max="5" width="14.85546875" customWidth="1"/>
    <col min="6" max="6" width="11" bestFit="1" customWidth="1"/>
    <col min="8" max="9" width="14.85546875" customWidth="1"/>
    <col min="12" max="12" width="13.7109375" customWidth="1"/>
    <col min="14" max="14" width="11.7109375" customWidth="1"/>
    <col min="16" max="16" width="12" customWidth="1"/>
    <col min="17" max="17" width="11.140625" customWidth="1"/>
    <col min="18" max="18" width="24.85546875" customWidth="1"/>
    <col min="19" max="19" width="17" bestFit="1" customWidth="1"/>
    <col min="20" max="20" width="19.5703125" customWidth="1"/>
    <col min="22" max="22" width="24" customWidth="1"/>
    <col min="23" max="23" width="9.85546875" bestFit="1" customWidth="1"/>
    <col min="24" max="24" width="11.42578125" customWidth="1"/>
  </cols>
  <sheetData>
    <row r="1" spans="1:21" x14ac:dyDescent="0.25">
      <c r="A1" t="s">
        <v>67</v>
      </c>
      <c r="B1" t="s">
        <v>191</v>
      </c>
      <c r="C1" t="s">
        <v>66</v>
      </c>
      <c r="D1" t="s">
        <v>68</v>
      </c>
      <c r="E1" t="s">
        <v>192</v>
      </c>
      <c r="F1" t="s">
        <v>171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75</v>
      </c>
      <c r="N1" t="s">
        <v>76</v>
      </c>
      <c r="O1" t="s">
        <v>77</v>
      </c>
      <c r="P1" t="s">
        <v>78</v>
      </c>
      <c r="Q1" t="s">
        <v>64</v>
      </c>
      <c r="R1" t="s">
        <v>79</v>
      </c>
      <c r="S1" t="s">
        <v>188</v>
      </c>
      <c r="T1" t="s">
        <v>146</v>
      </c>
      <c r="U1" t="s">
        <v>145</v>
      </c>
    </row>
    <row r="2" spans="1:21" x14ac:dyDescent="0.25">
      <c r="A2" t="s">
        <v>252</v>
      </c>
      <c r="B2" t="s">
        <v>251</v>
      </c>
      <c r="C2" t="s">
        <v>2</v>
      </c>
      <c r="D2" t="s">
        <v>2</v>
      </c>
      <c r="E2" t="s">
        <v>41</v>
      </c>
      <c r="F2" t="s">
        <v>3</v>
      </c>
      <c r="G2" t="s">
        <v>3</v>
      </c>
      <c r="H2" t="s">
        <v>41</v>
      </c>
      <c r="I2" t="s">
        <v>2</v>
      </c>
      <c r="J2" t="s">
        <v>272</v>
      </c>
      <c r="K2" t="s">
        <v>81</v>
      </c>
      <c r="L2" t="s">
        <v>6</v>
      </c>
      <c r="M2" t="s">
        <v>311</v>
      </c>
      <c r="N2" t="s">
        <v>6</v>
      </c>
      <c r="O2" t="s">
        <v>6</v>
      </c>
      <c r="P2" t="s">
        <v>272</v>
      </c>
      <c r="Q2" t="s">
        <v>41</v>
      </c>
      <c r="R2" t="s">
        <v>190</v>
      </c>
      <c r="S2" t="s">
        <v>6</v>
      </c>
      <c r="T2" s="8">
        <f>IF(ISNUMBER(MATCH(fields[field],issuesfield[field],0)),COUNTIF(issuesfield[field],fields[field]),0)</f>
        <v>0</v>
      </c>
      <c r="U2">
        <f>IF(ISNUMBER(MATCH(fields[field],mappings[field],0)),COUNTIF(mappings[field],fields[field]),0)</f>
        <v>7</v>
      </c>
    </row>
    <row r="3" spans="1:21" x14ac:dyDescent="0.25">
      <c r="A3" t="s">
        <v>338</v>
      </c>
      <c r="B3" t="s">
        <v>250</v>
      </c>
      <c r="C3" t="s">
        <v>2</v>
      </c>
      <c r="D3" t="s">
        <v>3</v>
      </c>
      <c r="E3" t="s">
        <v>199</v>
      </c>
      <c r="F3" t="s">
        <v>149</v>
      </c>
      <c r="G3" t="s">
        <v>2</v>
      </c>
      <c r="H3" t="s">
        <v>41</v>
      </c>
      <c r="I3" t="s">
        <v>6</v>
      </c>
      <c r="J3" t="s">
        <v>41</v>
      </c>
      <c r="K3" t="s">
        <v>210</v>
      </c>
      <c r="L3" t="s">
        <v>174</v>
      </c>
      <c r="M3" t="s">
        <v>220</v>
      </c>
      <c r="N3" t="s">
        <v>184</v>
      </c>
      <c r="O3" t="s">
        <v>41</v>
      </c>
      <c r="P3" t="s">
        <v>221</v>
      </c>
      <c r="Q3" t="s">
        <v>41</v>
      </c>
      <c r="R3" t="s">
        <v>6</v>
      </c>
      <c r="S3" t="s">
        <v>346</v>
      </c>
      <c r="T3" s="8">
        <f>IF(ISNUMBER(MATCH(fields[field],issuesfield[field],0)),COUNTIF(issuesfield[field],fields[field]),0)</f>
        <v>0</v>
      </c>
      <c r="U3">
        <f>IF(ISNUMBER(MATCH(fields[field],mappings[field],0)),COUNTIF(mappings[field],fields[field]),0)</f>
        <v>1</v>
      </c>
    </row>
    <row r="4" spans="1:21" x14ac:dyDescent="0.25">
      <c r="A4" t="s">
        <v>347</v>
      </c>
      <c r="B4" t="s">
        <v>249</v>
      </c>
      <c r="C4" t="s">
        <v>2</v>
      </c>
      <c r="D4" t="s">
        <v>3</v>
      </c>
      <c r="E4" t="s">
        <v>193</v>
      </c>
      <c r="F4" t="s">
        <v>149</v>
      </c>
      <c r="G4" t="s">
        <v>2</v>
      </c>
      <c r="H4" t="s">
        <v>176</v>
      </c>
      <c r="I4" t="s">
        <v>41</v>
      </c>
      <c r="J4" t="s">
        <v>41</v>
      </c>
      <c r="K4" t="s">
        <v>151</v>
      </c>
      <c r="L4" t="s">
        <v>174</v>
      </c>
      <c r="M4" t="s">
        <v>177</v>
      </c>
      <c r="N4" t="s">
        <v>211</v>
      </c>
      <c r="O4" t="s">
        <v>6</v>
      </c>
      <c r="P4" t="s">
        <v>186</v>
      </c>
      <c r="S4" t="s">
        <v>358</v>
      </c>
      <c r="T4" s="8">
        <f>IF(ISNUMBER(MATCH(fields[field],issuesfield[field],0)),COUNTIF(issuesfield[field],fields[field]),0)</f>
        <v>0</v>
      </c>
      <c r="U4">
        <f>IF(ISNUMBER(MATCH(fields[field],mappings[field],0)),COUNTIF(mappings[field],fields[field]),0)</f>
        <v>1</v>
      </c>
    </row>
    <row r="5" spans="1:21" x14ac:dyDescent="0.25">
      <c r="A5" t="s">
        <v>348</v>
      </c>
      <c r="B5" t="s">
        <v>249</v>
      </c>
      <c r="C5" t="s">
        <v>2</v>
      </c>
      <c r="D5" t="s">
        <v>3</v>
      </c>
      <c r="E5" t="s">
        <v>193</v>
      </c>
      <c r="F5" t="s">
        <v>149</v>
      </c>
      <c r="G5" t="s">
        <v>2</v>
      </c>
      <c r="H5" t="s">
        <v>41</v>
      </c>
      <c r="I5" t="s">
        <v>41</v>
      </c>
      <c r="J5" t="s">
        <v>41</v>
      </c>
      <c r="K5" t="s">
        <v>41</v>
      </c>
      <c r="L5" t="s">
        <v>41</v>
      </c>
      <c r="M5" t="s">
        <v>183</v>
      </c>
      <c r="N5" t="s">
        <v>185</v>
      </c>
      <c r="O5" t="s">
        <v>41</v>
      </c>
      <c r="P5" t="s">
        <v>227</v>
      </c>
      <c r="Q5" t="s">
        <v>41</v>
      </c>
      <c r="R5" t="s">
        <v>41</v>
      </c>
      <c r="S5" t="s">
        <v>358</v>
      </c>
      <c r="T5" s="8">
        <f>IF(ISNUMBER(MATCH(fields[field],issuesfield[field],0)),COUNTIF(issuesfield[field],fields[field]),0)</f>
        <v>0</v>
      </c>
      <c r="U5">
        <f>IF(ISNUMBER(MATCH(fields[field],mappings[field],0)),COUNTIF(mappings[field],fields[field]),0)</f>
        <v>0</v>
      </c>
    </row>
    <row r="6" spans="1:21" x14ac:dyDescent="0.25">
      <c r="A6" t="s">
        <v>246</v>
      </c>
      <c r="B6" t="s">
        <v>251</v>
      </c>
      <c r="C6" t="s">
        <v>2</v>
      </c>
      <c r="D6" t="s">
        <v>2</v>
      </c>
      <c r="E6" t="s">
        <v>41</v>
      </c>
      <c r="P6" t="s">
        <v>269</v>
      </c>
      <c r="T6" s="8">
        <f>IF(ISNUMBER(MATCH(fields[field],issuesfield[field],0)),COUNTIF(issuesfield[field],fields[field]),0)</f>
        <v>0</v>
      </c>
      <c r="U6">
        <f>IF(ISNUMBER(MATCH(fields[field],mappings[field],0)),COUNTIF(mappings[field],fields[field]),0)</f>
        <v>0</v>
      </c>
    </row>
    <row r="7" spans="1:21" x14ac:dyDescent="0.25">
      <c r="A7" t="s">
        <v>291</v>
      </c>
      <c r="B7" t="s">
        <v>251</v>
      </c>
      <c r="C7" t="s">
        <v>2</v>
      </c>
      <c r="D7" t="s">
        <v>2</v>
      </c>
      <c r="E7" t="s">
        <v>41</v>
      </c>
      <c r="P7" t="s">
        <v>41</v>
      </c>
      <c r="T7" s="8">
        <f>IF(ISNUMBER(MATCH(fields[field],issuesfield[field],0)),COUNTIF(issuesfield[field],fields[field]),0)</f>
        <v>0</v>
      </c>
      <c r="U7">
        <f>IF(ISNUMBER(MATCH(fields[field],mappings[field],0)),COUNTIF(mappings[field],fields[field]),0)</f>
        <v>0</v>
      </c>
    </row>
    <row r="8" spans="1:21" x14ac:dyDescent="0.25">
      <c r="A8" t="s">
        <v>366</v>
      </c>
      <c r="B8" t="s">
        <v>249</v>
      </c>
      <c r="C8" t="s">
        <v>2</v>
      </c>
      <c r="D8" t="s">
        <v>3</v>
      </c>
      <c r="E8" t="s">
        <v>193</v>
      </c>
      <c r="F8" t="s">
        <v>149</v>
      </c>
      <c r="G8" t="s">
        <v>2</v>
      </c>
      <c r="H8" t="s">
        <v>41</v>
      </c>
      <c r="I8" t="s">
        <v>41</v>
      </c>
      <c r="J8" t="s">
        <v>41</v>
      </c>
      <c r="K8" t="s">
        <v>151</v>
      </c>
      <c r="L8" t="s">
        <v>6</v>
      </c>
      <c r="M8" t="s">
        <v>370</v>
      </c>
      <c r="N8" t="s">
        <v>371</v>
      </c>
      <c r="O8" t="s">
        <v>41</v>
      </c>
      <c r="P8" t="s">
        <v>41</v>
      </c>
      <c r="Q8" t="s">
        <v>41</v>
      </c>
      <c r="R8" t="s">
        <v>6</v>
      </c>
      <c r="S8" t="s">
        <v>358</v>
      </c>
      <c r="T8" s="8">
        <f>IF(ISNUMBER(MATCH(fields[field],issuesfield[field],0)),COUNTIF(issuesfield[field],fields[field]),0)</f>
        <v>0</v>
      </c>
      <c r="U8">
        <f>IF(ISNUMBER(MATCH(fields[field],mappings[field],0)),COUNTIF(mappings[field],fields[field]),0)</f>
        <v>1</v>
      </c>
    </row>
    <row r="9" spans="1:21" x14ac:dyDescent="0.25">
      <c r="A9" t="s">
        <v>243</v>
      </c>
      <c r="B9" t="s">
        <v>251</v>
      </c>
      <c r="C9" t="s">
        <v>2</v>
      </c>
      <c r="D9" t="s">
        <v>2</v>
      </c>
      <c r="E9" t="s">
        <v>41</v>
      </c>
      <c r="P9" t="s">
        <v>269</v>
      </c>
      <c r="T9" s="8">
        <f>IF(ISNUMBER(MATCH(fields[field],issuesfield[field],0)),COUNTIF(issuesfield[field],fields[field]),0)</f>
        <v>0</v>
      </c>
      <c r="U9">
        <f>IF(ISNUMBER(MATCH(fields[field],mappings[field],0)),COUNTIF(mappings[field],fields[field]),0)</f>
        <v>0</v>
      </c>
    </row>
    <row r="10" spans="1:21" x14ac:dyDescent="0.25">
      <c r="A10" t="s">
        <v>290</v>
      </c>
      <c r="B10" t="s">
        <v>251</v>
      </c>
      <c r="C10" t="s">
        <v>2</v>
      </c>
      <c r="D10" t="s">
        <v>2</v>
      </c>
      <c r="E10" t="s">
        <v>41</v>
      </c>
      <c r="P10" t="s">
        <v>41</v>
      </c>
      <c r="T10" s="8">
        <f>IF(ISNUMBER(MATCH(fields[field],issuesfield[field],0)),COUNTIF(issuesfield[field],fields[field]),0)</f>
        <v>0</v>
      </c>
      <c r="U10">
        <f>IF(ISNUMBER(MATCH(fields[field],mappings[field],0)),COUNTIF(mappings[field],fields[field]),0)</f>
        <v>0</v>
      </c>
    </row>
    <row r="11" spans="1:21" x14ac:dyDescent="0.25">
      <c r="A11" t="s">
        <v>242</v>
      </c>
      <c r="B11" t="s">
        <v>251</v>
      </c>
      <c r="C11" t="s">
        <v>2</v>
      </c>
      <c r="D11" t="s">
        <v>2</v>
      </c>
      <c r="E11" t="s">
        <v>41</v>
      </c>
      <c r="F11" t="s">
        <v>3</v>
      </c>
      <c r="G11" t="s">
        <v>2</v>
      </c>
      <c r="H11" t="s">
        <v>277</v>
      </c>
      <c r="I11" t="s">
        <v>41</v>
      </c>
      <c r="J11" t="s">
        <v>310</v>
      </c>
      <c r="K11" t="s">
        <v>6</v>
      </c>
      <c r="L11" t="s">
        <v>6</v>
      </c>
      <c r="M11" t="s">
        <v>278</v>
      </c>
      <c r="N11" t="s">
        <v>279</v>
      </c>
      <c r="O11" t="s">
        <v>6</v>
      </c>
      <c r="P11" t="s">
        <v>273</v>
      </c>
      <c r="Q11" t="s">
        <v>41</v>
      </c>
      <c r="T11" s="8">
        <f>IF(ISNUMBER(MATCH(fields[field],issuesfield[field],0)),COUNTIF(issuesfield[field],fields[field]),0)</f>
        <v>0</v>
      </c>
      <c r="U11">
        <f>IF(ISNUMBER(MATCH(fields[field],mappings[field],0)),COUNTIF(mappings[field],fields[field]),0)</f>
        <v>3</v>
      </c>
    </row>
    <row r="12" spans="1:21" x14ac:dyDescent="0.25">
      <c r="A12" t="s">
        <v>289</v>
      </c>
      <c r="B12" t="s">
        <v>251</v>
      </c>
      <c r="C12" t="s">
        <v>2</v>
      </c>
      <c r="D12" t="s">
        <v>2</v>
      </c>
      <c r="E12" t="s">
        <v>41</v>
      </c>
      <c r="F12" t="s">
        <v>3</v>
      </c>
      <c r="G12" t="s">
        <v>2</v>
      </c>
      <c r="H12" t="s">
        <v>41</v>
      </c>
      <c r="I12" t="s">
        <v>41</v>
      </c>
      <c r="J12" t="s">
        <v>41</v>
      </c>
      <c r="K12" t="s">
        <v>6</v>
      </c>
      <c r="L12" t="s">
        <v>6</v>
      </c>
      <c r="M12" t="s">
        <v>280</v>
      </c>
      <c r="N12" t="s">
        <v>281</v>
      </c>
      <c r="O12" t="s">
        <v>41</v>
      </c>
      <c r="P12" t="s">
        <v>41</v>
      </c>
      <c r="T12" s="8">
        <f>IF(ISNUMBER(MATCH(fields[field],issuesfield[field],0)),COUNTIF(issuesfield[field],fields[field]),0)</f>
        <v>0</v>
      </c>
      <c r="U12">
        <f>IF(ISNUMBER(MATCH(fields[field],mappings[field],0)),COUNTIF(mappings[field],fields[field]),0)</f>
        <v>3</v>
      </c>
    </row>
    <row r="13" spans="1:21" x14ac:dyDescent="0.25">
      <c r="A13" t="s">
        <v>52</v>
      </c>
      <c r="B13" t="s">
        <v>6</v>
      </c>
      <c r="C13" t="s">
        <v>2</v>
      </c>
      <c r="D13" t="s">
        <v>3</v>
      </c>
      <c r="E13" t="s">
        <v>41</v>
      </c>
      <c r="F13" t="s">
        <v>149</v>
      </c>
      <c r="G13" t="s">
        <v>2</v>
      </c>
      <c r="H13" t="s">
        <v>72</v>
      </c>
      <c r="I13" t="s">
        <v>41</v>
      </c>
      <c r="J13" t="s">
        <v>103</v>
      </c>
      <c r="K13" t="s">
        <v>104</v>
      </c>
      <c r="L13" t="s">
        <v>41</v>
      </c>
      <c r="M13" t="s">
        <v>105</v>
      </c>
      <c r="N13" t="s">
        <v>106</v>
      </c>
      <c r="O13" t="s">
        <v>82</v>
      </c>
      <c r="P13" t="s">
        <v>107</v>
      </c>
      <c r="Q13" t="s">
        <v>41</v>
      </c>
      <c r="R13" t="s">
        <v>108</v>
      </c>
      <c r="S13" t="s">
        <v>6</v>
      </c>
      <c r="T13">
        <f>IF(ISNUMBER(MATCH(fields[field],issuesfield[field],0)),COUNTIF(issuesfield[field],fields[field]),0)</f>
        <v>0</v>
      </c>
      <c r="U13">
        <f>IF(ISNUMBER(MATCH(fields[field],mappings[field],0)),COUNTIF(mappings[field],fields[field]),0)</f>
        <v>4</v>
      </c>
    </row>
    <row r="14" spans="1:21" x14ac:dyDescent="0.25">
      <c r="A14" t="s">
        <v>261</v>
      </c>
      <c r="B14" t="s">
        <v>259</v>
      </c>
      <c r="C14" t="s">
        <v>2</v>
      </c>
      <c r="D14" t="s">
        <v>2</v>
      </c>
      <c r="E14" t="s">
        <v>41</v>
      </c>
      <c r="P14" t="s">
        <v>267</v>
      </c>
      <c r="T14" s="8">
        <f>IF(ISNUMBER(MATCH(fields[field],issuesfield[field],0)),COUNTIF(issuesfield[field],fields[field]),0)</f>
        <v>0</v>
      </c>
      <c r="U14">
        <f>IF(ISNUMBER(MATCH(fields[field],mappings[field],0)),COUNTIF(mappings[field],fields[field]),0)</f>
        <v>0</v>
      </c>
    </row>
    <row r="15" spans="1:21" x14ac:dyDescent="0.25">
      <c r="A15" t="s">
        <v>263</v>
      </c>
      <c r="B15" t="s">
        <v>259</v>
      </c>
      <c r="C15" t="s">
        <v>2</v>
      </c>
      <c r="D15" t="s">
        <v>2</v>
      </c>
      <c r="E15" t="s">
        <v>41</v>
      </c>
      <c r="P15" t="s">
        <v>41</v>
      </c>
      <c r="T15" s="8">
        <f>IF(ISNUMBER(MATCH(fields[field],issuesfield[field],0)),COUNTIF(issuesfield[field],fields[field]),0)</f>
        <v>0</v>
      </c>
      <c r="U15">
        <f>IF(ISNUMBER(MATCH(fields[field],mappings[field],0)),COUNTIF(mappings[field],fields[field]),0)</f>
        <v>0</v>
      </c>
    </row>
    <row r="16" spans="1:21" x14ac:dyDescent="0.25">
      <c r="A16" t="s">
        <v>244</v>
      </c>
      <c r="B16" t="s">
        <v>251</v>
      </c>
      <c r="C16" t="s">
        <v>2</v>
      </c>
      <c r="D16" t="s">
        <v>2</v>
      </c>
      <c r="E16" t="s">
        <v>41</v>
      </c>
      <c r="F16" t="s">
        <v>161</v>
      </c>
      <c r="G16" t="s">
        <v>3</v>
      </c>
      <c r="H16" t="s">
        <v>277</v>
      </c>
      <c r="I16" t="s">
        <v>3</v>
      </c>
      <c r="J16" t="s">
        <v>310</v>
      </c>
      <c r="K16" t="s">
        <v>6</v>
      </c>
      <c r="L16" t="s">
        <v>6</v>
      </c>
      <c r="M16" t="s">
        <v>297</v>
      </c>
      <c r="N16" t="s">
        <v>298</v>
      </c>
      <c r="O16" t="s">
        <v>304</v>
      </c>
      <c r="P16" t="s">
        <v>270</v>
      </c>
      <c r="Q16" t="s">
        <v>302</v>
      </c>
      <c r="R16" t="s">
        <v>6</v>
      </c>
      <c r="T16" s="8">
        <f>IF(ISNUMBER(MATCH(fields[field],issuesfield[field],0)),COUNTIF(issuesfield[field],fields[field]),0)</f>
        <v>0</v>
      </c>
      <c r="U16">
        <f>IF(ISNUMBER(MATCH(fields[field],mappings[field],0)),COUNTIF(mappings[field],fields[field]),0)</f>
        <v>3</v>
      </c>
    </row>
    <row r="17" spans="1:21" x14ac:dyDescent="0.25">
      <c r="A17" t="s">
        <v>262</v>
      </c>
      <c r="B17" t="s">
        <v>251</v>
      </c>
      <c r="C17" t="s">
        <v>2</v>
      </c>
      <c r="D17" t="s">
        <v>2</v>
      </c>
      <c r="E17" t="s">
        <v>41</v>
      </c>
      <c r="P17" t="s">
        <v>271</v>
      </c>
      <c r="T17" s="8">
        <f>IF(ISNUMBER(MATCH(fields[field],issuesfield[field],0)),COUNTIF(issuesfield[field],fields[field]),0)</f>
        <v>0</v>
      </c>
      <c r="U17">
        <f>IF(ISNUMBER(MATCH(fields[field],mappings[field],0)),COUNTIF(mappings[field],fields[field]),0)</f>
        <v>0</v>
      </c>
    </row>
    <row r="18" spans="1:21" x14ac:dyDescent="0.25">
      <c r="A18" t="s">
        <v>349</v>
      </c>
      <c r="B18" t="s">
        <v>249</v>
      </c>
      <c r="C18" t="s">
        <v>2</v>
      </c>
      <c r="D18" t="s">
        <v>3</v>
      </c>
      <c r="E18" t="s">
        <v>193</v>
      </c>
      <c r="F18" t="s">
        <v>149</v>
      </c>
      <c r="G18" t="s">
        <v>2</v>
      </c>
      <c r="H18" t="s">
        <v>41</v>
      </c>
      <c r="I18" t="s">
        <v>41</v>
      </c>
      <c r="J18" t="s">
        <v>41</v>
      </c>
      <c r="K18" t="s">
        <v>151</v>
      </c>
      <c r="L18" t="s">
        <v>175</v>
      </c>
      <c r="M18" t="s">
        <v>152</v>
      </c>
      <c r="N18" t="s">
        <v>153</v>
      </c>
      <c r="O18" t="s">
        <v>41</v>
      </c>
      <c r="P18" t="s">
        <v>154</v>
      </c>
      <c r="Q18" t="s">
        <v>356</v>
      </c>
      <c r="R18" t="s">
        <v>155</v>
      </c>
      <c r="S18" t="s">
        <v>358</v>
      </c>
      <c r="T18" s="8">
        <f>IF(ISNUMBER(MATCH(fields[field],issuesfield[field],0)),COUNTIF(issuesfield[field],fields[field]),0)</f>
        <v>0</v>
      </c>
      <c r="U18">
        <f>IF(ISNUMBER(MATCH(fields[field],mappings[field],0)),COUNTIF(mappings[field],fields[field]),0)</f>
        <v>1</v>
      </c>
    </row>
    <row r="19" spans="1:21" x14ac:dyDescent="0.25">
      <c r="A19" t="s">
        <v>245</v>
      </c>
      <c r="B19" t="s">
        <v>251</v>
      </c>
      <c r="C19" t="s">
        <v>2</v>
      </c>
      <c r="D19" t="s">
        <v>2</v>
      </c>
      <c r="E19" t="s">
        <v>41</v>
      </c>
      <c r="F19" t="s">
        <v>149</v>
      </c>
      <c r="G19" t="s">
        <v>3</v>
      </c>
      <c r="H19" t="s">
        <v>277</v>
      </c>
      <c r="I19" t="s">
        <v>3</v>
      </c>
      <c r="J19" t="s">
        <v>310</v>
      </c>
      <c r="K19" t="s">
        <v>299</v>
      </c>
      <c r="L19" t="s">
        <v>6</v>
      </c>
      <c r="M19" t="s">
        <v>300</v>
      </c>
      <c r="N19" t="s">
        <v>301</v>
      </c>
      <c r="O19" t="s">
        <v>304</v>
      </c>
      <c r="P19" t="s">
        <v>269</v>
      </c>
      <c r="Q19" t="s">
        <v>303</v>
      </c>
      <c r="R19" t="s">
        <v>6</v>
      </c>
      <c r="T19" s="8">
        <f>IF(ISNUMBER(MATCH(fields[field],issuesfield[field],0)),COUNTIF(issuesfield[field],fields[field]),0)</f>
        <v>0</v>
      </c>
      <c r="U19">
        <f>IF(ISNUMBER(MATCH(fields[field],mappings[field],0)),COUNTIF(mappings[field],fields[field]),0)</f>
        <v>2</v>
      </c>
    </row>
    <row r="20" spans="1:21" x14ac:dyDescent="0.25">
      <c r="A20" t="s">
        <v>199</v>
      </c>
      <c r="B20" t="s">
        <v>250</v>
      </c>
      <c r="C20" t="s">
        <v>2</v>
      </c>
      <c r="D20" t="s">
        <v>3</v>
      </c>
      <c r="E20" t="s">
        <v>41</v>
      </c>
      <c r="F20" t="s">
        <v>149</v>
      </c>
      <c r="G20" t="s">
        <v>3</v>
      </c>
      <c r="H20" t="s">
        <v>41</v>
      </c>
      <c r="I20" t="s">
        <v>3</v>
      </c>
      <c r="J20" t="s">
        <v>41</v>
      </c>
      <c r="K20" t="s">
        <v>151</v>
      </c>
      <c r="L20" t="s">
        <v>41</v>
      </c>
      <c r="M20" t="s">
        <v>362</v>
      </c>
      <c r="N20" t="s">
        <v>6</v>
      </c>
      <c r="O20" t="s">
        <v>41</v>
      </c>
      <c r="P20" t="s">
        <v>41</v>
      </c>
      <c r="Q20" t="s">
        <v>41</v>
      </c>
      <c r="R20" t="s">
        <v>41</v>
      </c>
      <c r="S20" t="s">
        <v>346</v>
      </c>
      <c r="T20" s="8">
        <f>IF(ISNUMBER(MATCH(fields[field],issuesfield[field],0)),COUNTIF(issuesfield[field],fields[field]),0)</f>
        <v>0</v>
      </c>
      <c r="U20">
        <f>IF(ISNUMBER(MATCH(fields[field],mappings[field],0)),COUNTIF(mappings[field],fields[field]),0)</f>
        <v>0</v>
      </c>
    </row>
    <row r="21" spans="1:21" x14ac:dyDescent="0.25">
      <c r="A21" t="s">
        <v>364</v>
      </c>
      <c r="B21" t="s">
        <v>250</v>
      </c>
      <c r="C21" t="s">
        <v>2</v>
      </c>
      <c r="D21" t="s">
        <v>3</v>
      </c>
      <c r="E21" t="s">
        <v>199</v>
      </c>
      <c r="F21" t="s">
        <v>161</v>
      </c>
      <c r="G21" t="s">
        <v>2</v>
      </c>
      <c r="H21" t="s">
        <v>41</v>
      </c>
      <c r="I21" t="s">
        <v>6</v>
      </c>
      <c r="J21" t="s">
        <v>41</v>
      </c>
      <c r="K21" t="s">
        <v>41</v>
      </c>
      <c r="L21" t="s">
        <v>41</v>
      </c>
      <c r="M21" t="s">
        <v>218</v>
      </c>
      <c r="N21" t="s">
        <v>219</v>
      </c>
      <c r="O21" t="s">
        <v>41</v>
      </c>
      <c r="P21" t="s">
        <v>41</v>
      </c>
      <c r="Q21" t="s">
        <v>41</v>
      </c>
      <c r="R21" t="s">
        <v>6</v>
      </c>
      <c r="S21" t="s">
        <v>346</v>
      </c>
      <c r="T21" s="8">
        <f>IF(ISNUMBER(MATCH(fields[field],issuesfield[field],0)),COUNTIF(issuesfield[field],fields[field]),0)</f>
        <v>0</v>
      </c>
      <c r="U21">
        <f>IF(ISNUMBER(MATCH(fields[field],mappings[field],0)),COUNTIF(mappings[field],fields[field]),0)</f>
        <v>1</v>
      </c>
    </row>
    <row r="22" spans="1:21" x14ac:dyDescent="0.25">
      <c r="A22" t="s">
        <v>257</v>
      </c>
      <c r="B22" t="s">
        <v>259</v>
      </c>
      <c r="C22" t="s">
        <v>2</v>
      </c>
      <c r="D22" t="s">
        <v>2</v>
      </c>
      <c r="E22" t="s">
        <v>41</v>
      </c>
      <c r="P22" t="s">
        <v>267</v>
      </c>
      <c r="T22" s="8">
        <f>IF(ISNUMBER(MATCH(fields[field],issuesfield[field],0)),COUNTIF(issuesfield[field],fields[field]),0)</f>
        <v>0</v>
      </c>
      <c r="U22">
        <f>IF(ISNUMBER(MATCH(fields[field],mappings[field],0)),COUNTIF(mappings[field],fields[field]),0)</f>
        <v>0</v>
      </c>
    </row>
    <row r="23" spans="1:21" x14ac:dyDescent="0.25">
      <c r="A23" t="s">
        <v>264</v>
      </c>
      <c r="B23" t="s">
        <v>259</v>
      </c>
      <c r="C23" t="s">
        <v>2</v>
      </c>
      <c r="D23" t="s">
        <v>2</v>
      </c>
      <c r="E23" t="s">
        <v>41</v>
      </c>
      <c r="P23" t="s">
        <v>41</v>
      </c>
      <c r="T23" s="8">
        <f>IF(ISNUMBER(MATCH(fields[field],issuesfield[field],0)),COUNTIF(issuesfield[field],fields[field]),0)</f>
        <v>0</v>
      </c>
      <c r="U23">
        <f>IF(ISNUMBER(MATCH(fields[field],mappings[field],0)),COUNTIF(mappings[field],fields[field]),0)</f>
        <v>0</v>
      </c>
    </row>
    <row r="24" spans="1:21" x14ac:dyDescent="0.25">
      <c r="A24" t="s">
        <v>253</v>
      </c>
      <c r="B24" t="s">
        <v>251</v>
      </c>
      <c r="C24" t="s">
        <v>2</v>
      </c>
      <c r="D24" t="s">
        <v>2</v>
      </c>
      <c r="E24" t="s">
        <v>41</v>
      </c>
      <c r="P24" t="s">
        <v>269</v>
      </c>
      <c r="T24" s="8">
        <f>IF(ISNUMBER(MATCH(fields[field],issuesfield[field],0)),COUNTIF(issuesfield[field],fields[field]),0)</f>
        <v>0</v>
      </c>
      <c r="U24">
        <f>IF(ISNUMBER(MATCH(fields[field],mappings[field],0)),COUNTIF(mappings[field],fields[field]),0)</f>
        <v>0</v>
      </c>
    </row>
    <row r="25" spans="1:21" x14ac:dyDescent="0.25">
      <c r="A25" t="s">
        <v>365</v>
      </c>
      <c r="B25" t="s">
        <v>249</v>
      </c>
      <c r="C25" t="s">
        <v>2</v>
      </c>
      <c r="D25" t="s">
        <v>3</v>
      </c>
      <c r="E25" t="s">
        <v>193</v>
      </c>
      <c r="F25" t="s">
        <v>161</v>
      </c>
      <c r="G25" t="s">
        <v>2</v>
      </c>
      <c r="H25" t="s">
        <v>41</v>
      </c>
      <c r="I25" t="s">
        <v>41</v>
      </c>
      <c r="J25" t="s">
        <v>41</v>
      </c>
      <c r="K25" t="s">
        <v>2</v>
      </c>
      <c r="L25" t="s">
        <v>41</v>
      </c>
      <c r="M25" t="s">
        <v>147</v>
      </c>
      <c r="N25" t="s">
        <v>173</v>
      </c>
      <c r="O25" t="s">
        <v>41</v>
      </c>
      <c r="P25" t="s">
        <v>148</v>
      </c>
      <c r="Q25" t="s">
        <v>41</v>
      </c>
      <c r="R25" t="s">
        <v>41</v>
      </c>
      <c r="S25" t="s">
        <v>358</v>
      </c>
      <c r="T25" s="8">
        <f>IF(ISNUMBER(MATCH(fields[field],issuesfield[field],0)),COUNTIF(issuesfield[field],fields[field]),0)</f>
        <v>0</v>
      </c>
      <c r="U25">
        <f>IF(ISNUMBER(MATCH(fields[field],mappings[field],0)),COUNTIF(mappings[field],fields[field]),0)</f>
        <v>1</v>
      </c>
    </row>
    <row r="26" spans="1:21" x14ac:dyDescent="0.25">
      <c r="A26" t="s">
        <v>193</v>
      </c>
      <c r="B26" t="s">
        <v>249</v>
      </c>
      <c r="C26" t="s">
        <v>2</v>
      </c>
      <c r="D26" t="s">
        <v>3</v>
      </c>
      <c r="E26" t="s">
        <v>41</v>
      </c>
      <c r="F26" t="s">
        <v>149</v>
      </c>
      <c r="G26" t="s">
        <v>3</v>
      </c>
      <c r="H26" t="s">
        <v>41</v>
      </c>
      <c r="I26" t="s">
        <v>3</v>
      </c>
      <c r="J26" t="s">
        <v>41</v>
      </c>
      <c r="K26" t="s">
        <v>151</v>
      </c>
      <c r="L26" t="s">
        <v>41</v>
      </c>
      <c r="M26" t="s">
        <v>363</v>
      </c>
      <c r="N26" t="s">
        <v>6</v>
      </c>
      <c r="O26" t="s">
        <v>41</v>
      </c>
      <c r="P26" t="s">
        <v>41</v>
      </c>
      <c r="Q26" t="s">
        <v>41</v>
      </c>
      <c r="R26" t="s">
        <v>41</v>
      </c>
      <c r="S26" t="s">
        <v>358</v>
      </c>
      <c r="T26" s="8">
        <f>IF(ISNUMBER(MATCH(fields[field],issuesfield[field],0)),COUNTIF(issuesfield[field],fields[field]),0)</f>
        <v>0</v>
      </c>
      <c r="U26">
        <f>IF(ISNUMBER(MATCH(fields[field],mappings[field],0)),COUNTIF(mappings[field],fields[field]),0)</f>
        <v>0</v>
      </c>
    </row>
    <row r="27" spans="1:21" x14ac:dyDescent="0.25">
      <c r="A27" t="s">
        <v>109</v>
      </c>
      <c r="B27" t="s">
        <v>6</v>
      </c>
      <c r="C27" t="s">
        <v>2</v>
      </c>
      <c r="D27" t="s">
        <v>2</v>
      </c>
      <c r="E27" t="s">
        <v>41</v>
      </c>
      <c r="F27" t="s">
        <v>149</v>
      </c>
      <c r="G27" t="s">
        <v>3</v>
      </c>
      <c r="H27" t="s">
        <v>72</v>
      </c>
      <c r="I27" t="s">
        <v>3</v>
      </c>
      <c r="J27" t="s">
        <v>110</v>
      </c>
      <c r="K27" t="s">
        <v>111</v>
      </c>
      <c r="L27" t="s">
        <v>112</v>
      </c>
      <c r="M27" t="s">
        <v>113</v>
      </c>
      <c r="N27" t="s">
        <v>172</v>
      </c>
      <c r="O27" t="s">
        <v>82</v>
      </c>
      <c r="P27" t="s">
        <v>110</v>
      </c>
      <c r="Q27" t="s">
        <v>41</v>
      </c>
      <c r="R27" t="s">
        <v>189</v>
      </c>
      <c r="S27" t="s">
        <v>6</v>
      </c>
      <c r="T27">
        <f>IF(ISNUMBER(MATCH(fields[field],issuesfield[field],0)),COUNTIF(issuesfield[field],fields[field]),0)</f>
        <v>0</v>
      </c>
      <c r="U27">
        <f>IF(ISNUMBER(MATCH(fields[field],mappings[field],0)),COUNTIF(mappings[field],fields[field]),0)</f>
        <v>0</v>
      </c>
    </row>
    <row r="28" spans="1:21" x14ac:dyDescent="0.25">
      <c r="A28" t="s">
        <v>339</v>
      </c>
      <c r="B28" t="s">
        <v>250</v>
      </c>
      <c r="C28" t="s">
        <v>2</v>
      </c>
      <c r="D28" t="s">
        <v>3</v>
      </c>
      <c r="E28" t="s">
        <v>199</v>
      </c>
      <c r="F28" t="s">
        <v>3</v>
      </c>
      <c r="G28" t="s">
        <v>2</v>
      </c>
      <c r="H28" t="s">
        <v>41</v>
      </c>
      <c r="I28" t="s">
        <v>6</v>
      </c>
      <c r="J28" t="s">
        <v>41</v>
      </c>
      <c r="K28" t="s">
        <v>210</v>
      </c>
      <c r="L28" t="s">
        <v>174</v>
      </c>
      <c r="M28" t="s">
        <v>343</v>
      </c>
      <c r="N28" t="s">
        <v>214</v>
      </c>
      <c r="O28" t="s">
        <v>41</v>
      </c>
      <c r="P28" t="s">
        <v>215</v>
      </c>
      <c r="Q28" t="s">
        <v>41</v>
      </c>
      <c r="R28" t="s">
        <v>345</v>
      </c>
      <c r="S28" t="s">
        <v>346</v>
      </c>
      <c r="T28" s="8">
        <f>IF(ISNUMBER(MATCH(fields[field],issuesfield[field],0)),COUNTIF(issuesfield[field],fields[field]),0)</f>
        <v>0</v>
      </c>
      <c r="U28">
        <f>IF(ISNUMBER(MATCH(fields[field],mappings[field],0)),COUNTIF(mappings[field],fields[field]),0)</f>
        <v>1</v>
      </c>
    </row>
    <row r="29" spans="1:21" x14ac:dyDescent="0.25">
      <c r="A29" t="s">
        <v>350</v>
      </c>
      <c r="B29" t="s">
        <v>249</v>
      </c>
      <c r="C29" t="s">
        <v>2</v>
      </c>
      <c r="D29" t="s">
        <v>3</v>
      </c>
      <c r="E29" t="s">
        <v>193</v>
      </c>
      <c r="F29" t="s">
        <v>3</v>
      </c>
      <c r="G29" t="s">
        <v>2</v>
      </c>
      <c r="H29" t="s">
        <v>41</v>
      </c>
      <c r="I29" t="s">
        <v>41</v>
      </c>
      <c r="J29" t="s">
        <v>41</v>
      </c>
      <c r="K29" t="s">
        <v>151</v>
      </c>
      <c r="L29" t="s">
        <v>174</v>
      </c>
      <c r="M29" t="s">
        <v>343</v>
      </c>
      <c r="N29" t="s">
        <v>178</v>
      </c>
      <c r="O29" t="s">
        <v>41</v>
      </c>
      <c r="P29" t="s">
        <v>179</v>
      </c>
      <c r="Q29" t="s">
        <v>41</v>
      </c>
      <c r="R29" t="s">
        <v>345</v>
      </c>
      <c r="S29" t="s">
        <v>358</v>
      </c>
      <c r="T29" s="8">
        <f>IF(ISNUMBER(MATCH(fields[field],issuesfield[field],0)),COUNTIF(issuesfield[field],fields[field]),0)</f>
        <v>0</v>
      </c>
      <c r="U29">
        <f>IF(ISNUMBER(MATCH(fields[field],mappings[field],0)),COUNTIF(mappings[field],fields[field]),0)</f>
        <v>2</v>
      </c>
    </row>
    <row r="30" spans="1:21" x14ac:dyDescent="0.25">
      <c r="A30" t="s">
        <v>340</v>
      </c>
      <c r="B30" t="s">
        <v>250</v>
      </c>
      <c r="C30" t="s">
        <v>2</v>
      </c>
      <c r="D30" t="s">
        <v>3</v>
      </c>
      <c r="E30" t="s">
        <v>199</v>
      </c>
      <c r="F30" t="s">
        <v>3</v>
      </c>
      <c r="G30" t="s">
        <v>2</v>
      </c>
      <c r="H30" t="s">
        <v>41</v>
      </c>
      <c r="I30" t="s">
        <v>6</v>
      </c>
      <c r="J30" t="s">
        <v>41</v>
      </c>
      <c r="K30" t="s">
        <v>210</v>
      </c>
      <c r="L30" t="s">
        <v>174</v>
      </c>
      <c r="M30" t="s">
        <v>344</v>
      </c>
      <c r="N30" t="s">
        <v>216</v>
      </c>
      <c r="O30" t="s">
        <v>41</v>
      </c>
      <c r="P30" t="s">
        <v>217</v>
      </c>
      <c r="Q30" t="s">
        <v>41</v>
      </c>
      <c r="R30" t="s">
        <v>345</v>
      </c>
      <c r="S30" t="s">
        <v>346</v>
      </c>
      <c r="T30" s="8">
        <f>IF(ISNUMBER(MATCH(fields[field],issuesfield[field],0)),COUNTIF(issuesfield[field],fields[field]),0)</f>
        <v>0</v>
      </c>
      <c r="U30">
        <f>IF(ISNUMBER(MATCH(fields[field],mappings[field],0)),COUNTIF(mappings[field],fields[field]),0)</f>
        <v>1</v>
      </c>
    </row>
    <row r="31" spans="1:21" x14ac:dyDescent="0.25">
      <c r="A31" t="s">
        <v>351</v>
      </c>
      <c r="B31" t="s">
        <v>249</v>
      </c>
      <c r="C31" t="s">
        <v>2</v>
      </c>
      <c r="D31" t="s">
        <v>3</v>
      </c>
      <c r="E31" t="s">
        <v>193</v>
      </c>
      <c r="F31" t="s">
        <v>3</v>
      </c>
      <c r="G31" t="s">
        <v>2</v>
      </c>
      <c r="H31" t="s">
        <v>41</v>
      </c>
      <c r="I31" t="s">
        <v>41</v>
      </c>
      <c r="J31" t="s">
        <v>41</v>
      </c>
      <c r="K31" t="s">
        <v>151</v>
      </c>
      <c r="L31" t="s">
        <v>174</v>
      </c>
      <c r="M31" t="s">
        <v>355</v>
      </c>
      <c r="N31" t="s">
        <v>158</v>
      </c>
      <c r="O31" t="s">
        <v>41</v>
      </c>
      <c r="P31" t="s">
        <v>159</v>
      </c>
      <c r="Q31" t="s">
        <v>41</v>
      </c>
      <c r="R31" t="s">
        <v>345</v>
      </c>
      <c r="S31" t="s">
        <v>358</v>
      </c>
      <c r="T31" s="8">
        <f>IF(ISNUMBER(MATCH(fields[field],issuesfield[field],0)),COUNTIF(issuesfield[field],fields[field]),0)</f>
        <v>0</v>
      </c>
      <c r="U31">
        <f>IF(ISNUMBER(MATCH(fields[field],mappings[field],0)),COUNTIF(mappings[field],fields[field]),0)</f>
        <v>2</v>
      </c>
    </row>
    <row r="32" spans="1:21" x14ac:dyDescent="0.25">
      <c r="A32" t="s">
        <v>359</v>
      </c>
      <c r="B32" t="s">
        <v>6</v>
      </c>
      <c r="C32" t="s">
        <v>2</v>
      </c>
      <c r="D32" t="s">
        <v>3</v>
      </c>
      <c r="E32" t="s">
        <v>41</v>
      </c>
      <c r="F32" t="s">
        <v>3</v>
      </c>
      <c r="G32" t="s">
        <v>3</v>
      </c>
      <c r="H32" t="s">
        <v>72</v>
      </c>
      <c r="I32" t="s">
        <v>2</v>
      </c>
      <c r="J32" t="s">
        <v>238</v>
      </c>
      <c r="K32" t="s">
        <v>81</v>
      </c>
      <c r="L32" t="s">
        <v>41</v>
      </c>
      <c r="M32" t="s">
        <v>239</v>
      </c>
      <c r="N32" t="s">
        <v>360</v>
      </c>
      <c r="O32" t="s">
        <v>41</v>
      </c>
      <c r="P32" t="s">
        <v>238</v>
      </c>
      <c r="Q32" t="s">
        <v>41</v>
      </c>
      <c r="R32" t="s">
        <v>41</v>
      </c>
      <c r="S32" t="s">
        <v>6</v>
      </c>
      <c r="T32" s="8">
        <f>IF(ISNUMBER(MATCH(fields[field],issuesfield[field],0)),COUNTIF(issuesfield[field],fields[field]),0)</f>
        <v>1</v>
      </c>
      <c r="U32">
        <f>IF(ISNUMBER(MATCH(fields[field],mappings[field],0)),COUNTIF(mappings[field],fields[field]),0)</f>
        <v>0</v>
      </c>
    </row>
    <row r="33" spans="1:21" x14ac:dyDescent="0.25">
      <c r="A33" t="s">
        <v>342</v>
      </c>
      <c r="B33" t="s">
        <v>250</v>
      </c>
      <c r="C33" t="s">
        <v>2</v>
      </c>
      <c r="D33" t="s">
        <v>3</v>
      </c>
      <c r="E33" t="s">
        <v>199</v>
      </c>
      <c r="F33" t="s">
        <v>161</v>
      </c>
      <c r="G33" t="s">
        <v>3</v>
      </c>
      <c r="H33" t="s">
        <v>41</v>
      </c>
      <c r="I33" t="s">
        <v>3</v>
      </c>
      <c r="J33" t="s">
        <v>41</v>
      </c>
      <c r="K33" t="s">
        <v>210</v>
      </c>
      <c r="L33" t="s">
        <v>174</v>
      </c>
      <c r="M33" t="s">
        <v>223</v>
      </c>
      <c r="N33" t="s">
        <v>224</v>
      </c>
      <c r="O33" t="s">
        <v>41</v>
      </c>
      <c r="P33" t="s">
        <v>225</v>
      </c>
      <c r="Q33" t="s">
        <v>41</v>
      </c>
      <c r="R33" t="s">
        <v>6</v>
      </c>
      <c r="S33" t="s">
        <v>346</v>
      </c>
      <c r="T33" s="8">
        <f>IF(ISNUMBER(MATCH(fields[field],issuesfield[field],0)),COUNTIF(issuesfield[field],fields[field]),0)</f>
        <v>0</v>
      </c>
      <c r="U33">
        <f>IF(ISNUMBER(MATCH(fields[field],mappings[field],0)),COUNTIF(mappings[field],fields[field]),0)</f>
        <v>1</v>
      </c>
    </row>
    <row r="34" spans="1:21" x14ac:dyDescent="0.25">
      <c r="A34" t="s">
        <v>352</v>
      </c>
      <c r="B34" t="s">
        <v>249</v>
      </c>
      <c r="C34" t="s">
        <v>2</v>
      </c>
      <c r="D34" t="s">
        <v>3</v>
      </c>
      <c r="E34" t="s">
        <v>193</v>
      </c>
      <c r="F34" t="s">
        <v>161</v>
      </c>
      <c r="G34" t="s">
        <v>3</v>
      </c>
      <c r="H34" t="s">
        <v>41</v>
      </c>
      <c r="I34" t="s">
        <v>3</v>
      </c>
      <c r="J34" t="s">
        <v>41</v>
      </c>
      <c r="K34" t="s">
        <v>151</v>
      </c>
      <c r="L34" t="s">
        <v>174</v>
      </c>
      <c r="M34" t="s">
        <v>222</v>
      </c>
      <c r="N34" t="s">
        <v>162</v>
      </c>
      <c r="O34" t="s">
        <v>41</v>
      </c>
      <c r="P34" t="s">
        <v>163</v>
      </c>
      <c r="Q34" t="s">
        <v>41</v>
      </c>
      <c r="R34" t="s">
        <v>187</v>
      </c>
      <c r="S34" t="s">
        <v>358</v>
      </c>
      <c r="T34" s="8">
        <f>IF(ISNUMBER(MATCH(fields[field],issuesfield[field],0)),COUNTIF(issuesfield[field],fields[field]),0)</f>
        <v>0</v>
      </c>
      <c r="U34">
        <f>IF(ISNUMBER(MATCH(fields[field],mappings[field],0)),COUNTIF(mappings[field],fields[field]),0)</f>
        <v>1</v>
      </c>
    </row>
    <row r="35" spans="1:21" x14ac:dyDescent="0.25">
      <c r="A35" t="s">
        <v>247</v>
      </c>
      <c r="B35" t="s">
        <v>251</v>
      </c>
      <c r="C35" t="s">
        <v>2</v>
      </c>
      <c r="D35" t="s">
        <v>2</v>
      </c>
      <c r="E35" t="s">
        <v>41</v>
      </c>
      <c r="P35" t="s">
        <v>269</v>
      </c>
      <c r="T35" s="8">
        <f>IF(ISNUMBER(MATCH(fields[field],issuesfield[field],0)),COUNTIF(issuesfield[field],fields[field]),0)</f>
        <v>0</v>
      </c>
      <c r="U35">
        <f>IF(ISNUMBER(MATCH(fields[field],mappings[field],0)),COUNTIF(mappings[field],fields[field]),0)</f>
        <v>0</v>
      </c>
    </row>
    <row r="36" spans="1:21" x14ac:dyDescent="0.25">
      <c r="A36" t="s">
        <v>292</v>
      </c>
      <c r="B36" t="s">
        <v>251</v>
      </c>
      <c r="C36" t="s">
        <v>2</v>
      </c>
      <c r="D36" t="s">
        <v>2</v>
      </c>
      <c r="E36" t="s">
        <v>41</v>
      </c>
      <c r="P36" t="s">
        <v>41</v>
      </c>
      <c r="T36" s="8">
        <f>IF(ISNUMBER(MATCH(fields[field],issuesfield[field],0)),COUNTIF(issuesfield[field],fields[field]),0)</f>
        <v>0</v>
      </c>
      <c r="U36">
        <f>IF(ISNUMBER(MATCH(fields[field],mappings[field],0)),COUNTIF(mappings[field],fields[field]),0)</f>
        <v>0</v>
      </c>
    </row>
    <row r="37" spans="1:21" x14ac:dyDescent="0.25">
      <c r="A37" t="s">
        <v>258</v>
      </c>
      <c r="B37" t="s">
        <v>259</v>
      </c>
      <c r="C37" t="s">
        <v>2</v>
      </c>
      <c r="D37" t="s">
        <v>2</v>
      </c>
      <c r="E37" t="s">
        <v>41</v>
      </c>
      <c r="P37" t="s">
        <v>267</v>
      </c>
      <c r="T37" s="8">
        <f>IF(ISNUMBER(MATCH(fields[field],issuesfield[field],0)),COUNTIF(issuesfield[field],fields[field]),0)</f>
        <v>0</v>
      </c>
      <c r="U37">
        <f>IF(ISNUMBER(MATCH(fields[field],mappings[field],0)),COUNTIF(mappings[field],fields[field]),0)</f>
        <v>0</v>
      </c>
    </row>
    <row r="38" spans="1:21" x14ac:dyDescent="0.25">
      <c r="A38" t="s">
        <v>265</v>
      </c>
      <c r="B38" t="s">
        <v>259</v>
      </c>
      <c r="C38" t="s">
        <v>2</v>
      </c>
      <c r="D38" t="s">
        <v>2</v>
      </c>
      <c r="E38" t="s">
        <v>41</v>
      </c>
      <c r="P38" t="s">
        <v>41</v>
      </c>
      <c r="T38" s="8">
        <f>IF(ISNUMBER(MATCH(fields[field],issuesfield[field],0)),COUNTIF(issuesfield[field],fields[field]),0)</f>
        <v>0</v>
      </c>
      <c r="U38">
        <f>IF(ISNUMBER(MATCH(fields[field],mappings[field],0)),COUNTIF(mappings[field],fields[field]),0)</f>
        <v>0</v>
      </c>
    </row>
    <row r="39" spans="1:21" x14ac:dyDescent="0.25">
      <c r="A39" t="s">
        <v>254</v>
      </c>
      <c r="B39" t="s">
        <v>251</v>
      </c>
      <c r="C39" t="s">
        <v>2</v>
      </c>
      <c r="D39" t="s">
        <v>2</v>
      </c>
      <c r="E39" t="s">
        <v>41</v>
      </c>
      <c r="P39" t="s">
        <v>269</v>
      </c>
      <c r="T39" s="8">
        <f>IF(ISNUMBER(MATCH(fields[field],issuesfield[field],0)),COUNTIF(issuesfield[field],fields[field]),0)</f>
        <v>0</v>
      </c>
      <c r="U39">
        <f>IF(ISNUMBER(MATCH(fields[field],mappings[field],0)),COUNTIF(mappings[field],fields[field]),0)</f>
        <v>0</v>
      </c>
    </row>
    <row r="40" spans="1:21" x14ac:dyDescent="0.25">
      <c r="A40" t="s">
        <v>200</v>
      </c>
      <c r="B40" t="s">
        <v>6</v>
      </c>
      <c r="C40" t="s">
        <v>3</v>
      </c>
      <c r="D40" t="s">
        <v>3</v>
      </c>
      <c r="E40" t="s">
        <v>41</v>
      </c>
      <c r="F40" t="s">
        <v>161</v>
      </c>
      <c r="G40" t="s">
        <v>3</v>
      </c>
      <c r="H40" t="s">
        <v>201</v>
      </c>
      <c r="I40" t="s">
        <v>2</v>
      </c>
      <c r="J40" t="s">
        <v>41</v>
      </c>
      <c r="K40" t="s">
        <v>202</v>
      </c>
      <c r="L40" t="s">
        <v>6</v>
      </c>
      <c r="M40" t="s">
        <v>203</v>
      </c>
      <c r="N40" t="s">
        <v>204</v>
      </c>
      <c r="O40" t="s">
        <v>41</v>
      </c>
      <c r="P40" t="s">
        <v>205</v>
      </c>
      <c r="Q40" t="s">
        <v>206</v>
      </c>
      <c r="R40" t="s">
        <v>207</v>
      </c>
      <c r="S40" t="s">
        <v>6</v>
      </c>
      <c r="T40" s="8">
        <f>IF(ISNUMBER(MATCH(fields[field],issuesfield[field],0)),COUNTIF(issuesfield[field],fields[field]),0)</f>
        <v>1</v>
      </c>
      <c r="U40">
        <f>IF(ISNUMBER(MATCH(fields[field],mappings[field],0)),COUNTIF(mappings[field],fields[field]),0)</f>
        <v>0</v>
      </c>
    </row>
    <row r="41" spans="1:21" x14ac:dyDescent="0.25">
      <c r="A41" t="s">
        <v>353</v>
      </c>
      <c r="B41" t="s">
        <v>249</v>
      </c>
      <c r="C41" t="s">
        <v>2</v>
      </c>
      <c r="D41" t="s">
        <v>3</v>
      </c>
      <c r="E41" t="s">
        <v>193</v>
      </c>
      <c r="F41" t="s">
        <v>3</v>
      </c>
      <c r="G41" t="s">
        <v>2</v>
      </c>
      <c r="H41" t="s">
        <v>41</v>
      </c>
      <c r="I41" t="s">
        <v>41</v>
      </c>
      <c r="J41" t="s">
        <v>41</v>
      </c>
      <c r="K41" t="s">
        <v>151</v>
      </c>
      <c r="L41" t="s">
        <v>174</v>
      </c>
      <c r="M41" t="s">
        <v>194</v>
      </c>
      <c r="N41" t="s">
        <v>195</v>
      </c>
      <c r="O41" t="s">
        <v>41</v>
      </c>
      <c r="P41" t="s">
        <v>196</v>
      </c>
      <c r="Q41" t="s">
        <v>41</v>
      </c>
      <c r="R41" t="s">
        <v>357</v>
      </c>
      <c r="S41" t="s">
        <v>358</v>
      </c>
      <c r="T41" s="8">
        <f>IF(ISNUMBER(MATCH(fields[field],issuesfield[field],0)),COUNTIF(issuesfield[field],fields[field]),0)</f>
        <v>0</v>
      </c>
      <c r="U41">
        <f>IF(ISNUMBER(MATCH(fields[field],mappings[field],0)),COUNTIF(mappings[field],fields[field]),0)</f>
        <v>3</v>
      </c>
    </row>
    <row r="42" spans="1:21" x14ac:dyDescent="0.25">
      <c r="A42" t="s">
        <v>0</v>
      </c>
      <c r="B42" t="s">
        <v>248</v>
      </c>
      <c r="C42" t="s">
        <v>2</v>
      </c>
      <c r="D42" t="s">
        <v>2</v>
      </c>
      <c r="E42" t="s">
        <v>41</v>
      </c>
      <c r="F42" t="s">
        <v>149</v>
      </c>
      <c r="G42" t="s">
        <v>3</v>
      </c>
      <c r="H42" t="s">
        <v>72</v>
      </c>
      <c r="I42" t="s">
        <v>2</v>
      </c>
      <c r="J42" t="s">
        <v>94</v>
      </c>
      <c r="K42" t="s">
        <v>81</v>
      </c>
      <c r="L42" t="s">
        <v>41</v>
      </c>
      <c r="M42" t="s">
        <v>95</v>
      </c>
      <c r="N42" t="s">
        <v>96</v>
      </c>
      <c r="O42" t="s">
        <v>85</v>
      </c>
      <c r="P42" t="s">
        <v>97</v>
      </c>
      <c r="Q42" t="s">
        <v>98</v>
      </c>
      <c r="R42" t="s">
        <v>190</v>
      </c>
      <c r="S42" t="s">
        <v>6</v>
      </c>
      <c r="T42">
        <f>IF(ISNUMBER(MATCH(fields[field],issuesfield[field],0)),COUNTIF(issuesfield[field],fields[field]),0)</f>
        <v>1</v>
      </c>
      <c r="U42">
        <f>IF(ISNUMBER(MATCH(fields[field],mappings[field],0)),COUNTIF(mappings[field],fields[field]),0)</f>
        <v>8</v>
      </c>
    </row>
    <row r="43" spans="1:21" x14ac:dyDescent="0.25">
      <c r="A43" t="s">
        <v>10</v>
      </c>
      <c r="B43" t="s">
        <v>248</v>
      </c>
      <c r="C43" t="s">
        <v>2</v>
      </c>
      <c r="D43" t="s">
        <v>2</v>
      </c>
      <c r="E43" t="s">
        <v>41</v>
      </c>
      <c r="F43" t="s">
        <v>149</v>
      </c>
      <c r="G43" t="s">
        <v>3</v>
      </c>
      <c r="H43" t="s">
        <v>72</v>
      </c>
      <c r="I43" t="s">
        <v>2</v>
      </c>
      <c r="J43" t="s">
        <v>89</v>
      </c>
      <c r="K43" t="s">
        <v>81</v>
      </c>
      <c r="L43" t="s">
        <v>41</v>
      </c>
      <c r="M43" t="s">
        <v>90</v>
      </c>
      <c r="N43" t="s">
        <v>91</v>
      </c>
      <c r="O43" t="s">
        <v>85</v>
      </c>
      <c r="P43" t="s">
        <v>92</v>
      </c>
      <c r="Q43" t="s">
        <v>93</v>
      </c>
      <c r="R43" t="s">
        <v>190</v>
      </c>
      <c r="S43" t="s">
        <v>6</v>
      </c>
      <c r="T43">
        <f>IF(ISNUMBER(MATCH(fields[field],issuesfield[field],0)),COUNTIF(issuesfield[field],fields[field]),0)</f>
        <v>2</v>
      </c>
      <c r="U43">
        <f>IF(ISNUMBER(MATCH(fields[field],mappings[field],0)),COUNTIF(mappings[field],fields[field]),0)</f>
        <v>24</v>
      </c>
    </row>
    <row r="44" spans="1:21" x14ac:dyDescent="0.25">
      <c r="A44" t="s">
        <v>36</v>
      </c>
      <c r="B44" t="s">
        <v>248</v>
      </c>
      <c r="C44" t="s">
        <v>2</v>
      </c>
      <c r="D44" t="s">
        <v>2</v>
      </c>
      <c r="E44" t="s">
        <v>41</v>
      </c>
      <c r="F44" t="s">
        <v>149</v>
      </c>
      <c r="G44" t="s">
        <v>3</v>
      </c>
      <c r="H44" t="s">
        <v>72</v>
      </c>
      <c r="I44" t="s">
        <v>2</v>
      </c>
      <c r="J44" t="s">
        <v>99</v>
      </c>
      <c r="K44" t="s">
        <v>81</v>
      </c>
      <c r="L44" t="s">
        <v>41</v>
      </c>
      <c r="M44" t="s">
        <v>100</v>
      </c>
      <c r="N44" t="s">
        <v>101</v>
      </c>
      <c r="O44" t="s">
        <v>85</v>
      </c>
      <c r="P44" t="s">
        <v>102</v>
      </c>
      <c r="Q44" t="s">
        <v>98</v>
      </c>
      <c r="R44" t="s">
        <v>190</v>
      </c>
      <c r="S44" t="s">
        <v>6</v>
      </c>
      <c r="T44">
        <f>IF(ISNUMBER(MATCH(fields[field],issuesfield[field],0)),COUNTIF(issuesfield[field],fields[field]),0)</f>
        <v>1</v>
      </c>
      <c r="U44">
        <f>IF(ISNUMBER(MATCH(fields[field],mappings[field],0)),COUNTIF(mappings[field],fields[field]),0)</f>
        <v>8</v>
      </c>
    </row>
    <row r="45" spans="1:21" x14ac:dyDescent="0.25">
      <c r="A45" t="s">
        <v>122</v>
      </c>
      <c r="B45" t="s">
        <v>248</v>
      </c>
      <c r="C45" t="s">
        <v>2</v>
      </c>
      <c r="D45" t="s">
        <v>2</v>
      </c>
      <c r="E45" t="s">
        <v>41</v>
      </c>
      <c r="F45" t="s">
        <v>149</v>
      </c>
      <c r="G45" t="s">
        <v>3</v>
      </c>
      <c r="H45" t="s">
        <v>182</v>
      </c>
      <c r="I45" t="s">
        <v>3</v>
      </c>
      <c r="J45" t="s">
        <v>41</v>
      </c>
      <c r="K45" t="s">
        <v>123</v>
      </c>
      <c r="L45" t="s">
        <v>124</v>
      </c>
      <c r="M45" t="s">
        <v>125</v>
      </c>
      <c r="N45" t="s">
        <v>181</v>
      </c>
      <c r="P45" t="s">
        <v>180</v>
      </c>
      <c r="Q45" t="s">
        <v>6</v>
      </c>
      <c r="R45" t="s">
        <v>6</v>
      </c>
      <c r="S45" t="s">
        <v>6</v>
      </c>
      <c r="T45">
        <f>IF(ISNUMBER(MATCH(fields[field],issuesfield[field],0)),COUNTIF(issuesfield[field],fields[field]),0)</f>
        <v>0</v>
      </c>
      <c r="U45">
        <f>IF(ISNUMBER(MATCH(fields[field],mappings[field],0)),COUNTIF(mappings[field],fields[field]),0)</f>
        <v>0</v>
      </c>
    </row>
    <row r="46" spans="1:21" x14ac:dyDescent="0.25">
      <c r="A46" t="s">
        <v>38</v>
      </c>
      <c r="B46" t="s">
        <v>248</v>
      </c>
      <c r="C46" t="s">
        <v>2</v>
      </c>
      <c r="D46" t="s">
        <v>2</v>
      </c>
      <c r="E46" t="s">
        <v>41</v>
      </c>
      <c r="F46" t="s">
        <v>149</v>
      </c>
      <c r="G46" t="s">
        <v>3</v>
      </c>
      <c r="H46" t="s">
        <v>72</v>
      </c>
      <c r="I46" t="s">
        <v>2</v>
      </c>
      <c r="J46" t="s">
        <v>80</v>
      </c>
      <c r="K46" t="s">
        <v>81</v>
      </c>
      <c r="L46" t="s">
        <v>41</v>
      </c>
      <c r="M46" t="s">
        <v>83</v>
      </c>
      <c r="N46" t="s">
        <v>84</v>
      </c>
      <c r="O46" t="s">
        <v>85</v>
      </c>
      <c r="P46" t="s">
        <v>86</v>
      </c>
      <c r="Q46" t="s">
        <v>87</v>
      </c>
      <c r="R46" t="s">
        <v>190</v>
      </c>
      <c r="S46" t="s">
        <v>6</v>
      </c>
      <c r="T46">
        <f>IF(ISNUMBER(MATCH(fields[field],issuesfield[field],0)),COUNTIF(issuesfield[field],fields[field]),0)</f>
        <v>1</v>
      </c>
      <c r="U46">
        <f>IF(ISNUMBER(MATCH(fields[field],mappings[field],0)),COUNTIF(mappings[field],fields[field]),0)</f>
        <v>19</v>
      </c>
    </row>
    <row r="47" spans="1:21" x14ac:dyDescent="0.25">
      <c r="A47" t="s">
        <v>114</v>
      </c>
      <c r="B47" t="s">
        <v>248</v>
      </c>
      <c r="C47" t="s">
        <v>3</v>
      </c>
      <c r="D47" t="s">
        <v>2</v>
      </c>
      <c r="E47" t="s">
        <v>41</v>
      </c>
      <c r="F47" t="s">
        <v>149</v>
      </c>
      <c r="G47" t="s">
        <v>3</v>
      </c>
      <c r="H47" t="s">
        <v>72</v>
      </c>
      <c r="I47" t="s">
        <v>2</v>
      </c>
      <c r="J47" t="s">
        <v>115</v>
      </c>
      <c r="K47" t="s">
        <v>81</v>
      </c>
      <c r="L47" t="s">
        <v>41</v>
      </c>
      <c r="M47" t="s">
        <v>116</v>
      </c>
      <c r="N47" t="s">
        <v>117</v>
      </c>
      <c r="O47" t="s">
        <v>85</v>
      </c>
      <c r="P47" t="s">
        <v>118</v>
      </c>
      <c r="Q47" t="s">
        <v>41</v>
      </c>
      <c r="R47" t="s">
        <v>6</v>
      </c>
      <c r="S47" t="s">
        <v>6</v>
      </c>
      <c r="T47">
        <f>IF(ISNUMBER(MATCH(fields[field],issuesfield[field],0)),COUNTIF(issuesfield[field],fields[field]),0)</f>
        <v>1</v>
      </c>
      <c r="U47">
        <f>IF(ISNUMBER(MATCH(fields[field],mappings[field],0)),COUNTIF(mappings[field],fields[field]),0)</f>
        <v>0</v>
      </c>
    </row>
    <row r="48" spans="1:21" x14ac:dyDescent="0.25">
      <c r="A48" t="s">
        <v>119</v>
      </c>
      <c r="B48" t="s">
        <v>248</v>
      </c>
      <c r="C48" t="s">
        <v>3</v>
      </c>
      <c r="D48" t="s">
        <v>2</v>
      </c>
      <c r="E48" t="s">
        <v>41</v>
      </c>
      <c r="F48" t="s">
        <v>149</v>
      </c>
      <c r="G48" t="s">
        <v>3</v>
      </c>
      <c r="H48" t="s">
        <v>72</v>
      </c>
      <c r="I48" t="s">
        <v>2</v>
      </c>
      <c r="J48" t="s">
        <v>80</v>
      </c>
      <c r="K48" t="s">
        <v>81</v>
      </c>
      <c r="L48" t="s">
        <v>41</v>
      </c>
      <c r="M48" t="s">
        <v>120</v>
      </c>
      <c r="N48" t="s">
        <v>121</v>
      </c>
      <c r="O48" t="s">
        <v>85</v>
      </c>
      <c r="P48" t="s">
        <v>86</v>
      </c>
      <c r="Q48" t="s">
        <v>41</v>
      </c>
      <c r="R48" t="s">
        <v>6</v>
      </c>
      <c r="S48" t="s">
        <v>6</v>
      </c>
      <c r="T48">
        <f>IF(ISNUMBER(MATCH(fields[field],issuesfield[field],0)),COUNTIF(issuesfield[field],fields[field]),0)</f>
        <v>1</v>
      </c>
      <c r="U48">
        <f>IF(ISNUMBER(MATCH(fields[field],mappings[field],0)),COUNTIF(mappings[field],fields[field]),0)</f>
        <v>0</v>
      </c>
    </row>
    <row r="49" spans="1:21" x14ac:dyDescent="0.25">
      <c r="A49" t="s">
        <v>341</v>
      </c>
      <c r="B49" t="s">
        <v>250</v>
      </c>
      <c r="C49" t="s">
        <v>2</v>
      </c>
      <c r="D49" t="s">
        <v>3</v>
      </c>
      <c r="E49" t="s">
        <v>199</v>
      </c>
      <c r="F49" t="s">
        <v>161</v>
      </c>
      <c r="G49" t="s">
        <v>2</v>
      </c>
      <c r="H49" t="s">
        <v>41</v>
      </c>
      <c r="I49" t="s">
        <v>6</v>
      </c>
      <c r="J49" t="s">
        <v>41</v>
      </c>
      <c r="K49" t="s">
        <v>210</v>
      </c>
      <c r="L49" t="s">
        <v>174</v>
      </c>
      <c r="M49" t="s">
        <v>209</v>
      </c>
      <c r="N49" t="s">
        <v>212</v>
      </c>
      <c r="O49" t="s">
        <v>41</v>
      </c>
      <c r="P49" t="s">
        <v>213</v>
      </c>
      <c r="Q49" t="s">
        <v>41</v>
      </c>
      <c r="R49" t="s">
        <v>6</v>
      </c>
      <c r="S49" t="s">
        <v>346</v>
      </c>
      <c r="T49" s="8">
        <f>IF(ISNUMBER(MATCH(fields[field],issuesfield[field],0)),COUNTIF(issuesfield[field],fields[field]),0)</f>
        <v>0</v>
      </c>
      <c r="U49">
        <f>IF(ISNUMBER(MATCH(fields[field],mappings[field],0)),COUNTIF(mappings[field],fields[field]),0)</f>
        <v>1</v>
      </c>
    </row>
    <row r="50" spans="1:21" x14ac:dyDescent="0.25">
      <c r="A50" t="s">
        <v>260</v>
      </c>
      <c r="B50" t="s">
        <v>266</v>
      </c>
      <c r="C50" t="s">
        <v>2</v>
      </c>
      <c r="D50" t="s">
        <v>2</v>
      </c>
      <c r="E50" t="s">
        <v>41</v>
      </c>
      <c r="P50" t="s">
        <v>274</v>
      </c>
      <c r="T50" s="8">
        <f>IF(ISNUMBER(MATCH(fields[field],issuesfield[field],0)),COUNTIF(issuesfield[field],fields[field]),0)</f>
        <v>0</v>
      </c>
      <c r="U50">
        <f>IF(ISNUMBER(MATCH(fields[field],mappings[field],0)),COUNTIF(mappings[field],fields[field]),0)</f>
        <v>0</v>
      </c>
    </row>
    <row r="51" spans="1:21" x14ac:dyDescent="0.25">
      <c r="A51" t="s">
        <v>255</v>
      </c>
      <c r="B51" t="s">
        <v>251</v>
      </c>
      <c r="C51" t="s">
        <v>2</v>
      </c>
      <c r="D51" t="s">
        <v>2</v>
      </c>
      <c r="E51" t="s">
        <v>41</v>
      </c>
      <c r="P51" t="s">
        <v>268</v>
      </c>
      <c r="T51" s="8">
        <f>IF(ISNUMBER(MATCH(fields[field],issuesfield[field],0)),COUNTIF(issuesfield[field],fields[field]),0)</f>
        <v>0</v>
      </c>
      <c r="U51">
        <f>IF(ISNUMBER(MATCH(fields[field],mappings[field],0)),COUNTIF(mappings[field],fields[field]),0)</f>
        <v>0</v>
      </c>
    </row>
    <row r="52" spans="1:21" x14ac:dyDescent="0.25">
      <c r="A52" t="s">
        <v>354</v>
      </c>
      <c r="B52" t="s">
        <v>249</v>
      </c>
      <c r="C52" t="s">
        <v>2</v>
      </c>
      <c r="D52" t="s">
        <v>3</v>
      </c>
      <c r="E52" t="s">
        <v>193</v>
      </c>
      <c r="F52" t="s">
        <v>161</v>
      </c>
      <c r="G52" t="s">
        <v>2</v>
      </c>
      <c r="H52" t="s">
        <v>41</v>
      </c>
      <c r="I52" t="s">
        <v>41</v>
      </c>
      <c r="J52" t="s">
        <v>41</v>
      </c>
      <c r="K52" t="s">
        <v>85</v>
      </c>
      <c r="L52" t="s">
        <v>85</v>
      </c>
      <c r="M52" t="s">
        <v>197</v>
      </c>
      <c r="N52" t="s">
        <v>85</v>
      </c>
      <c r="O52" t="s">
        <v>41</v>
      </c>
      <c r="P52" t="s">
        <v>198</v>
      </c>
      <c r="Q52" t="s">
        <v>41</v>
      </c>
      <c r="R52" t="s">
        <v>6</v>
      </c>
      <c r="S52" t="s">
        <v>358</v>
      </c>
      <c r="T52" s="8">
        <f>IF(ISNUMBER(MATCH(fields[field],issuesfield[field],0)),COUNTIF(issuesfield[field],fields[field]),0)</f>
        <v>0</v>
      </c>
      <c r="U52">
        <f>IF(ISNUMBER(MATCH(fields[field],mappings[field],0)),COUNTIF(mappings[field],fields[field]),0)</f>
        <v>0</v>
      </c>
    </row>
    <row r="53" spans="1:21" x14ac:dyDescent="0.25">
      <c r="A53" t="s">
        <v>275</v>
      </c>
      <c r="B53" t="s">
        <v>266</v>
      </c>
      <c r="C53" t="s">
        <v>2</v>
      </c>
      <c r="D53" t="s">
        <v>2</v>
      </c>
      <c r="E53" t="s">
        <v>41</v>
      </c>
      <c r="F53" t="s">
        <v>3</v>
      </c>
      <c r="G53" t="s">
        <v>2</v>
      </c>
      <c r="H53" t="s">
        <v>266</v>
      </c>
      <c r="I53" t="s">
        <v>41</v>
      </c>
      <c r="J53" t="s">
        <v>41</v>
      </c>
      <c r="K53" t="s">
        <v>6</v>
      </c>
      <c r="L53" t="s">
        <v>6</v>
      </c>
      <c r="M53" t="s">
        <v>305</v>
      </c>
      <c r="N53" t="s">
        <v>306</v>
      </c>
      <c r="O53" t="s">
        <v>307</v>
      </c>
      <c r="P53" t="s">
        <v>308</v>
      </c>
      <c r="Q53" t="s">
        <v>309</v>
      </c>
      <c r="R53" t="s">
        <v>6</v>
      </c>
      <c r="S53" t="s">
        <v>6</v>
      </c>
      <c r="T53" s="8">
        <f>IF(ISNUMBER(MATCH(fields[field],issuesfield[field],0)),COUNTIF(issuesfield[field],fields[field]),0)</f>
        <v>0</v>
      </c>
      <c r="U53">
        <f>IF(ISNUMBER(MATCH(fields[field],mappings[field],0)),COUNTIF(mappings[field],fields[field]),0)</f>
        <v>3</v>
      </c>
    </row>
    <row r="54" spans="1:21" x14ac:dyDescent="0.25">
      <c r="A54" t="s">
        <v>367</v>
      </c>
      <c r="B54" t="s">
        <v>249</v>
      </c>
      <c r="C54" t="s">
        <v>2</v>
      </c>
      <c r="D54" t="s">
        <v>3</v>
      </c>
      <c r="E54" t="s">
        <v>193</v>
      </c>
      <c r="F54" t="s">
        <v>149</v>
      </c>
      <c r="G54" t="s">
        <v>2</v>
      </c>
      <c r="H54" t="s">
        <v>41</v>
      </c>
      <c r="I54" t="s">
        <v>41</v>
      </c>
      <c r="J54" t="s">
        <v>41</v>
      </c>
      <c r="K54" t="s">
        <v>151</v>
      </c>
      <c r="L54" t="s">
        <v>6</v>
      </c>
      <c r="M54" t="s">
        <v>368</v>
      </c>
      <c r="N54" t="s">
        <v>369</v>
      </c>
      <c r="O54" t="s">
        <v>41</v>
      </c>
      <c r="P54" t="s">
        <v>41</v>
      </c>
      <c r="Q54" t="s">
        <v>41</v>
      </c>
      <c r="R54" t="s">
        <v>6</v>
      </c>
      <c r="S54" t="s">
        <v>358</v>
      </c>
      <c r="T54" s="8">
        <f>IF(ISNUMBER(MATCH(fields[field],issuesfield[field],0)),COUNTIF(issuesfield[field],fields[field]),0)</f>
        <v>0</v>
      </c>
      <c r="U54">
        <f>IF(ISNUMBER(MATCH(fields[field],mappings[field],0)),COUNTIF(mappings[field],fields[field]),0)</f>
        <v>1</v>
      </c>
    </row>
    <row r="55" spans="1:21" x14ac:dyDescent="0.25">
      <c r="A55" t="s">
        <v>256</v>
      </c>
      <c r="B55" t="s">
        <v>259</v>
      </c>
      <c r="C55" t="s">
        <v>2</v>
      </c>
      <c r="D55" t="s">
        <v>2</v>
      </c>
      <c r="E55" t="s">
        <v>41</v>
      </c>
      <c r="P55" t="s">
        <v>276</v>
      </c>
      <c r="T55" s="8">
        <f>IF(ISNUMBER(MATCH(fields[field],issuesfield[field],0)),COUNTIF(issuesfield[field],fields[field]),0)</f>
        <v>0</v>
      </c>
      <c r="U55">
        <f>IF(ISNUMBER(MATCH(fields[field],mappings[field],0)),COUNTIF(mappings[field],fields[field]),0)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9" sqref="A9:XFD9"/>
    </sheetView>
  </sheetViews>
  <sheetFormatPr defaultRowHeight="15" x14ac:dyDescent="0.25"/>
  <cols>
    <col min="1" max="1" width="24.5703125" bestFit="1" customWidth="1"/>
    <col min="2" max="2" width="127.85546875" customWidth="1"/>
  </cols>
  <sheetData>
    <row r="1" spans="1:4" x14ac:dyDescent="0.25">
      <c r="A1" s="2" t="s">
        <v>67</v>
      </c>
      <c r="B1" s="2" t="s">
        <v>140</v>
      </c>
      <c r="C1" s="2" t="s">
        <v>139</v>
      </c>
      <c r="D1" s="2" t="s">
        <v>240</v>
      </c>
    </row>
    <row r="2" spans="1:4" x14ac:dyDescent="0.25">
      <c r="A2" s="3" t="s">
        <v>114</v>
      </c>
      <c r="B2" s="4" t="s">
        <v>131</v>
      </c>
      <c r="C2" s="2" t="s">
        <v>6</v>
      </c>
      <c r="D2" s="10" t="s">
        <v>241</v>
      </c>
    </row>
    <row r="3" spans="1:4" x14ac:dyDescent="0.25">
      <c r="A3" s="5" t="s">
        <v>10</v>
      </c>
      <c r="B3" t="s">
        <v>132</v>
      </c>
      <c r="C3" s="6" t="s">
        <v>6</v>
      </c>
      <c r="D3" s="6" t="s">
        <v>6</v>
      </c>
    </row>
    <row r="4" spans="1:4" x14ac:dyDescent="0.25">
      <c r="A4" t="s">
        <v>119</v>
      </c>
      <c r="B4" t="s">
        <v>133</v>
      </c>
      <c r="C4" s="6" t="s">
        <v>6</v>
      </c>
      <c r="D4" s="6" t="s">
        <v>6</v>
      </c>
    </row>
    <row r="5" spans="1:4" x14ac:dyDescent="0.25">
      <c r="A5" s="5" t="s">
        <v>38</v>
      </c>
      <c r="B5" t="s">
        <v>88</v>
      </c>
      <c r="C5" s="6" t="s">
        <v>6</v>
      </c>
      <c r="D5" s="6" t="s">
        <v>6</v>
      </c>
    </row>
    <row r="6" spans="1:4" x14ac:dyDescent="0.25">
      <c r="A6" s="5" t="s">
        <v>10</v>
      </c>
      <c r="B6" t="s">
        <v>88</v>
      </c>
      <c r="C6" s="6" t="s">
        <v>6</v>
      </c>
      <c r="D6" s="6" t="s">
        <v>6</v>
      </c>
    </row>
    <row r="7" spans="1:4" x14ac:dyDescent="0.25">
      <c r="A7" t="s">
        <v>0</v>
      </c>
      <c r="B7" t="s">
        <v>88</v>
      </c>
      <c r="C7" s="6" t="s">
        <v>6</v>
      </c>
      <c r="D7" s="6" t="s">
        <v>6</v>
      </c>
    </row>
    <row r="8" spans="1:4" x14ac:dyDescent="0.25">
      <c r="A8" t="s">
        <v>36</v>
      </c>
      <c r="B8" s="7" t="s">
        <v>88</v>
      </c>
      <c r="C8" s="6" t="s">
        <v>6</v>
      </c>
      <c r="D8" s="6" t="s">
        <v>6</v>
      </c>
    </row>
    <row r="9" spans="1:4" x14ac:dyDescent="0.25">
      <c r="A9" s="5" t="s">
        <v>200</v>
      </c>
      <c r="B9" s="7" t="s">
        <v>208</v>
      </c>
      <c r="C9" s="6" t="s">
        <v>6</v>
      </c>
      <c r="D9" s="6" t="s">
        <v>6</v>
      </c>
    </row>
    <row r="10" spans="1:4" x14ac:dyDescent="0.25">
      <c r="A10" s="12" t="s">
        <v>359</v>
      </c>
      <c r="B10" s="13" t="s">
        <v>361</v>
      </c>
      <c r="C10" s="6"/>
      <c r="D10" s="6"/>
    </row>
  </sheetData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tabSelected="1" workbookViewId="0">
      <selection activeCell="C11" sqref="C11"/>
    </sheetView>
  </sheetViews>
  <sheetFormatPr defaultRowHeight="15" x14ac:dyDescent="0.25"/>
  <cols>
    <col min="1" max="1" width="26.28515625" bestFit="1" customWidth="1"/>
    <col min="6" max="6" width="13.85546875" customWidth="1"/>
    <col min="7" max="7" width="40.28515625" customWidth="1"/>
    <col min="8" max="8" width="27.28515625" customWidth="1"/>
    <col min="9" max="9" width="27" customWidth="1"/>
  </cols>
  <sheetData>
    <row r="1" spans="1:14" x14ac:dyDescent="0.25">
      <c r="A1" t="s">
        <v>67</v>
      </c>
      <c r="B1" t="s">
        <v>56</v>
      </c>
      <c r="C1" t="s">
        <v>57</v>
      </c>
      <c r="D1" t="s">
        <v>58</v>
      </c>
      <c r="E1" s="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144</v>
      </c>
      <c r="M1" t="s">
        <v>143</v>
      </c>
      <c r="N1" t="s">
        <v>226</v>
      </c>
    </row>
    <row r="2" spans="1:14" x14ac:dyDescent="0.25">
      <c r="A2" t="s">
        <v>252</v>
      </c>
      <c r="B2" t="s">
        <v>1</v>
      </c>
      <c r="C2" t="s">
        <v>2</v>
      </c>
      <c r="D2" t="s">
        <v>138</v>
      </c>
      <c r="E2" s="1">
        <v>100</v>
      </c>
      <c r="F2" t="s">
        <v>283</v>
      </c>
      <c r="G2" t="s">
        <v>6</v>
      </c>
      <c r="H2" t="s">
        <v>20</v>
      </c>
      <c r="I2" t="s">
        <v>328</v>
      </c>
      <c r="J2" t="s">
        <v>41</v>
      </c>
      <c r="K2" s="8" t="str">
        <f>mappings[field]&amp;mappings[institution]&amp;mappings[element/field]&amp;mappings[subelement/field(s)]&amp;mappings[constraints]</f>
        <v>author_facetGEN100abcd(g)jqu.</v>
      </c>
      <c r="L2" s="8">
        <f>IF(ISNUMBER(MATCH(mappings[mapping_id],issuesmap[mappingID],0)),COUNTIF(issuesmap[mappingID],mappings[mapping_id]),0)</f>
        <v>0</v>
      </c>
      <c r="M2" s="8">
        <f>IF(ISNUMBER(MATCH(mappings[field],issuesfield[field],0)),COUNTIF(issuesfield[field],mappings[field]),0)</f>
        <v>0</v>
      </c>
      <c r="N2" s="8" t="str">
        <f>IF(ISNUMBER(MATCH(mappings[field],fields[field],0)),"y","n")</f>
        <v>y</v>
      </c>
    </row>
    <row r="3" spans="1:14" x14ac:dyDescent="0.25">
      <c r="A3" t="s">
        <v>252</v>
      </c>
      <c r="B3" t="s">
        <v>1</v>
      </c>
      <c r="C3" t="s">
        <v>2</v>
      </c>
      <c r="D3" t="s">
        <v>138</v>
      </c>
      <c r="E3" s="1">
        <v>110</v>
      </c>
      <c r="F3" s="11" t="s">
        <v>285</v>
      </c>
      <c r="G3" t="s">
        <v>6</v>
      </c>
      <c r="H3" t="s">
        <v>20</v>
      </c>
      <c r="I3" t="s">
        <v>329</v>
      </c>
      <c r="J3" t="s">
        <v>41</v>
      </c>
      <c r="K3" s="8" t="str">
        <f>mappings[field]&amp;mappings[institution]&amp;mappings[element/field]&amp;mappings[subelement/field(s)]&amp;mappings[constraints]</f>
        <v>author_facetGEN110abcd(g)(n)u.</v>
      </c>
      <c r="L3" s="8">
        <f>IF(ISNUMBER(MATCH(mappings[mapping_id],issuesmap[mappingID],0)),COUNTIF(issuesmap[mappingID],mappings[mapping_id]),0)</f>
        <v>0</v>
      </c>
      <c r="M3" s="8">
        <f>IF(ISNUMBER(MATCH(mappings[field],issuesfield[field],0)),COUNTIF(issuesfield[field],mappings[field]),0)</f>
        <v>0</v>
      </c>
      <c r="N3" s="8" t="str">
        <f>IF(ISNUMBER(MATCH(mappings[field],fields[field],0)),"y","n")</f>
        <v>y</v>
      </c>
    </row>
    <row r="4" spans="1:14" x14ac:dyDescent="0.25">
      <c r="A4" t="s">
        <v>252</v>
      </c>
      <c r="B4" t="s">
        <v>1</v>
      </c>
      <c r="C4" t="s">
        <v>2</v>
      </c>
      <c r="D4" t="s">
        <v>138</v>
      </c>
      <c r="E4" s="1">
        <v>111</v>
      </c>
      <c r="F4" t="s">
        <v>287</v>
      </c>
      <c r="G4" t="s">
        <v>6</v>
      </c>
      <c r="H4" t="s">
        <v>20</v>
      </c>
      <c r="I4" t="s">
        <v>329</v>
      </c>
      <c r="J4" t="s">
        <v>41</v>
      </c>
      <c r="K4" s="8" t="str">
        <f>mappings[field]&amp;mappings[institution]&amp;mappings[element/field]&amp;mappings[subelement/field(s)]&amp;mappings[constraints]</f>
        <v>author_facetGEN111acde(g)(n)qu.</v>
      </c>
      <c r="L4" s="8">
        <f>IF(ISNUMBER(MATCH(mappings[mapping_id],issuesmap[mappingID],0)),COUNTIF(issuesmap[mappingID],mappings[mapping_id]),0)</f>
        <v>0</v>
      </c>
      <c r="M4" s="8">
        <f>IF(ISNUMBER(MATCH(mappings[field],issuesfield[field],0)),COUNTIF(issuesfield[field],mappings[field]),0)</f>
        <v>0</v>
      </c>
      <c r="N4" s="8" t="str">
        <f>IF(ISNUMBER(MATCH(mappings[field],fields[field],0)),"y","n")</f>
        <v>y</v>
      </c>
    </row>
    <row r="5" spans="1:14" x14ac:dyDescent="0.25">
      <c r="A5" t="s">
        <v>252</v>
      </c>
      <c r="B5" t="s">
        <v>1</v>
      </c>
      <c r="C5" t="s">
        <v>2</v>
      </c>
      <c r="D5" t="s">
        <v>138</v>
      </c>
      <c r="E5" s="1">
        <v>700</v>
      </c>
      <c r="F5" t="s">
        <v>283</v>
      </c>
      <c r="G5" t="s">
        <v>320</v>
      </c>
      <c r="H5" t="s">
        <v>20</v>
      </c>
      <c r="I5" t="s">
        <v>328</v>
      </c>
      <c r="J5" t="s">
        <v>322</v>
      </c>
      <c r="K5" s="8" t="str">
        <f>mappings[field]&amp;mappings[institution]&amp;mappings[element/field]&amp;mappings[subelement/field(s)]&amp;mappings[constraints]</f>
        <v>author_facetGEN700abcd(g)jqui2=2</v>
      </c>
      <c r="L5" s="8">
        <f>IF(ISNUMBER(MATCH(mappings[mapping_id],issuesmap[mappingID],0)),COUNTIF(issuesmap[mappingID],mappings[mapping_id]),0)</f>
        <v>0</v>
      </c>
      <c r="M5" s="8">
        <f>IF(ISNUMBER(MATCH(mappings[field],issuesfield[field],0)),COUNTIF(issuesfield[field],mappings[field]),0)</f>
        <v>0</v>
      </c>
      <c r="N5" s="8" t="str">
        <f>IF(ISNUMBER(MATCH(mappings[field],fields[field],0)),"y","n")</f>
        <v>y</v>
      </c>
    </row>
    <row r="6" spans="1:14" x14ac:dyDescent="0.25">
      <c r="A6" t="s">
        <v>252</v>
      </c>
      <c r="B6" t="s">
        <v>1</v>
      </c>
      <c r="C6" t="s">
        <v>2</v>
      </c>
      <c r="D6" t="s">
        <v>138</v>
      </c>
      <c r="E6" s="1">
        <v>700</v>
      </c>
      <c r="F6" t="s">
        <v>283</v>
      </c>
      <c r="G6" t="s">
        <v>321</v>
      </c>
      <c r="H6" t="s">
        <v>20</v>
      </c>
      <c r="I6" t="s">
        <v>328</v>
      </c>
      <c r="J6" t="s">
        <v>323</v>
      </c>
      <c r="K6" s="8" t="str">
        <f>mappings[field]&amp;mappings[institution]&amp;mappings[element/field]&amp;mappings[subelement/field(s)]&amp;mappings[constraints]</f>
        <v>author_facetGEN700abcd(g)jqui2!=2 AND (NO $e OR $4) AND (NO $t OR $k)</v>
      </c>
      <c r="L6" s="8">
        <f>IF(ISNUMBER(MATCH(mappings[mapping_id],issuesmap[mappingID],0)),COUNTIF(issuesmap[mappingID],mappings[mapping_id]),0)</f>
        <v>0</v>
      </c>
      <c r="M6" s="8">
        <f>IF(ISNUMBER(MATCH(mappings[field],issuesfield[field],0)),COUNTIF(issuesfield[field],mappings[field]),0)</f>
        <v>0</v>
      </c>
      <c r="N6" s="8" t="str">
        <f>IF(ISNUMBER(MATCH(mappings[field],fields[field],0)),"y","n")</f>
        <v>y</v>
      </c>
    </row>
    <row r="7" spans="1:14" x14ac:dyDescent="0.25">
      <c r="A7" t="s">
        <v>252</v>
      </c>
      <c r="B7" t="s">
        <v>1</v>
      </c>
      <c r="C7" t="s">
        <v>2</v>
      </c>
      <c r="D7" t="s">
        <v>138</v>
      </c>
      <c r="E7" s="1">
        <v>700</v>
      </c>
      <c r="F7" t="s">
        <v>283</v>
      </c>
      <c r="G7" t="s">
        <v>324</v>
      </c>
      <c r="H7" t="s">
        <v>20</v>
      </c>
      <c r="I7" t="s">
        <v>330</v>
      </c>
      <c r="J7" t="s">
        <v>325</v>
      </c>
      <c r="K7" s="8" t="str">
        <f>mappings[field]&amp;mappings[institution]&amp;mappings[element/field]&amp;mappings[subelement/field(s)]&amp;mappings[constraints]</f>
        <v>author_facetGEN700abcd(g)jqui2!=2 AND (NO $t OR $k) AND (relator_category.include?('creator'))</v>
      </c>
      <c r="L7" s="8">
        <f>IF(ISNUMBER(MATCH(mappings[mapping_id],issuesmap[mappingID],0)),COUNTIF(issuesmap[mappingID],mappings[mapping_id]),0)</f>
        <v>0</v>
      </c>
      <c r="M7" s="8">
        <f>IF(ISNUMBER(MATCH(mappings[field],issuesfield[field],0)),COUNTIF(issuesfield[field],mappings[field]),0)</f>
        <v>0</v>
      </c>
      <c r="N7" s="8" t="str">
        <f>IF(ISNUMBER(MATCH(mappings[field],fields[field],0)),"y","n")</f>
        <v>y</v>
      </c>
    </row>
    <row r="8" spans="1:14" x14ac:dyDescent="0.25">
      <c r="A8" t="s">
        <v>252</v>
      </c>
      <c r="B8" t="s">
        <v>1</v>
      </c>
      <c r="C8" t="s">
        <v>2</v>
      </c>
      <c r="D8" t="s">
        <v>138</v>
      </c>
      <c r="E8" s="1">
        <v>700</v>
      </c>
      <c r="F8" t="s">
        <v>283</v>
      </c>
      <c r="G8" t="s">
        <v>327</v>
      </c>
      <c r="H8" t="s">
        <v>20</v>
      </c>
      <c r="I8" t="s">
        <v>328</v>
      </c>
      <c r="J8" t="s">
        <v>326</v>
      </c>
      <c r="K8" s="8" t="str">
        <f>mappings[field]&amp;mappings[institution]&amp;mappings[element/field]&amp;mappings[subelement/field(s)]&amp;mappings[constraints]</f>
        <v>author_facetGEN700abcd(g)jqui2!=2 AND (NO $t OR $k) AND ($e = (editor OR editor of compilation OR director OR film director) OR $4 = (edt OR edc OR drt OR fmd))</v>
      </c>
      <c r="L8" s="8">
        <f>IF(ISNUMBER(MATCH(mappings[mapping_id],issuesmap[mappingID],0)),COUNTIF(issuesmap[mappingID],mappings[mapping_id]),0)</f>
        <v>0</v>
      </c>
      <c r="M8" s="8">
        <f>IF(ISNUMBER(MATCH(mappings[field],issuesfield[field],0)),COUNTIF(issuesfield[field],mappings[field]),0)</f>
        <v>0</v>
      </c>
      <c r="N8" s="8" t="str">
        <f>IF(ISNUMBER(MATCH(mappings[field],fields[field],0)),"y","n")</f>
        <v>y</v>
      </c>
    </row>
    <row r="9" spans="1:14" x14ac:dyDescent="0.25">
      <c r="A9" t="s">
        <v>338</v>
      </c>
      <c r="B9" t="s">
        <v>53</v>
      </c>
      <c r="C9" t="s">
        <v>2</v>
      </c>
      <c r="D9" t="s">
        <v>54</v>
      </c>
      <c r="E9" s="1">
        <v>999</v>
      </c>
      <c r="F9" t="s">
        <v>316</v>
      </c>
      <c r="G9" t="s">
        <v>317</v>
      </c>
      <c r="H9" t="s">
        <v>20</v>
      </c>
      <c r="I9" t="s">
        <v>41</v>
      </c>
      <c r="J9" t="s">
        <v>41</v>
      </c>
      <c r="K9" s="8" t="str">
        <f>mappings[field]&amp;mappings[institution]&amp;mappings[element/field]&amp;mappings[subelement/field(s)]&amp;mappings[constraints]</f>
        <v>call_no (holdings)UNC999hijkmi1=9 AND i2=3 AND $0=#{holdings_record_id} AND $2='852'</v>
      </c>
      <c r="L9" s="8">
        <f>IF(ISNUMBER(MATCH(mappings[mapping_id],issuesmap[mappingID],0)),COUNTIF(issuesmap[mappingID],mappings[mapping_id]),0)</f>
        <v>1</v>
      </c>
      <c r="M9" s="8">
        <f>IF(ISNUMBER(MATCH(mappings[field],issuesfield[field],0)),COUNTIF(issuesfield[field],mappings[field]),0)</f>
        <v>0</v>
      </c>
      <c r="N9" s="8" t="str">
        <f>IF(ISNUMBER(MATCH(mappings[field],fields[field],0)),"y","n")</f>
        <v>y</v>
      </c>
    </row>
    <row r="10" spans="1:14" x14ac:dyDescent="0.25">
      <c r="A10" t="s">
        <v>347</v>
      </c>
      <c r="B10" t="s">
        <v>53</v>
      </c>
      <c r="C10" t="s">
        <v>2</v>
      </c>
      <c r="D10" t="s">
        <v>54</v>
      </c>
      <c r="E10" s="1">
        <v>999</v>
      </c>
      <c r="F10" t="s">
        <v>375</v>
      </c>
      <c r="G10" t="s">
        <v>150</v>
      </c>
      <c r="H10" t="s">
        <v>20</v>
      </c>
      <c r="I10" t="s">
        <v>228</v>
      </c>
      <c r="J10" t="s">
        <v>6</v>
      </c>
      <c r="K10" s="8" t="str">
        <f>mappings[field]&amp;mappings[institution]&amp;mappings[element/field]&amp;mappings[subelement/field(s)]&amp;mappings[constraints]</f>
        <v>call_no (items)UNC999qi1=9 AND i2=1</v>
      </c>
      <c r="L10" s="8">
        <f>IF(ISNUMBER(MATCH(mappings[mapping_id],issuesmap[mappingID],0)),COUNTIF(issuesmap[mappingID],mappings[mapping_id]),0)</f>
        <v>0</v>
      </c>
      <c r="M10" s="8">
        <f>IF(ISNUMBER(MATCH(mappings[field],issuesfield[field],0)),COUNTIF(issuesfield[field],mappings[field]),0)</f>
        <v>0</v>
      </c>
      <c r="N10" s="8" t="str">
        <f>IF(ISNUMBER(MATCH(mappings[field],fields[field],0)),"y","n")</f>
        <v>y</v>
      </c>
    </row>
    <row r="11" spans="1:14" x14ac:dyDescent="0.25">
      <c r="A11" t="s">
        <v>366</v>
      </c>
      <c r="B11" t="s">
        <v>53</v>
      </c>
      <c r="C11" t="s">
        <v>2</v>
      </c>
      <c r="D11" t="s">
        <v>54</v>
      </c>
      <c r="E11" s="1">
        <v>999</v>
      </c>
      <c r="F11" t="s">
        <v>372</v>
      </c>
      <c r="G11" t="s">
        <v>373</v>
      </c>
      <c r="H11" t="s">
        <v>5</v>
      </c>
      <c r="I11" t="s">
        <v>6</v>
      </c>
      <c r="J11" t="s">
        <v>6</v>
      </c>
      <c r="K11" s="8" t="str">
        <f>mappings[field]&amp;mappings[institution]&amp;mappings[element/field]&amp;mappings[subelement/field(s)]&amp;mappings[constraints]</f>
        <v>copy_no (items)UNC999ci1=9 AND i2=1 AND value != '1'</v>
      </c>
      <c r="L11" s="8">
        <f>IF(ISNUMBER(MATCH(mappings[mapping_id],issuesmap[mappingID],0)),COUNTIF(issuesmap[mappingID],mappings[mapping_id]),0)</f>
        <v>0</v>
      </c>
      <c r="M11" s="8">
        <f>IF(ISNUMBER(MATCH(mappings[field],issuesfield[field],0)),COUNTIF(issuesfield[field],mappings[field]),0)</f>
        <v>0</v>
      </c>
      <c r="N11" s="8" t="str">
        <f>IF(ISNUMBER(MATCH(mappings[field],fields[field],0)),"y","n")</f>
        <v>y</v>
      </c>
    </row>
    <row r="12" spans="1:14" x14ac:dyDescent="0.25">
      <c r="A12" t="s">
        <v>242</v>
      </c>
      <c r="B12" t="s">
        <v>1</v>
      </c>
      <c r="C12" t="s">
        <v>2</v>
      </c>
      <c r="D12" t="s">
        <v>138</v>
      </c>
      <c r="E12" s="1">
        <v>100</v>
      </c>
      <c r="F12" t="s">
        <v>283</v>
      </c>
      <c r="G12" t="s">
        <v>6</v>
      </c>
      <c r="H12" t="s">
        <v>20</v>
      </c>
      <c r="I12" t="s">
        <v>331</v>
      </c>
      <c r="J12" t="s">
        <v>41</v>
      </c>
      <c r="K12" s="8" t="str">
        <f>mappings[field]&amp;mappings[institution]&amp;mappings[element/field]&amp;mappings[subelement/field(s)]&amp;mappings[constraints]</f>
        <v>creator_mainGEN100abcd(g)jqu.</v>
      </c>
      <c r="L12" s="8">
        <f>IF(ISNUMBER(MATCH(mappings[mapping_id],issuesmap[mappingID],0)),COUNTIF(issuesmap[mappingID],mappings[mapping_id]),0)</f>
        <v>0</v>
      </c>
      <c r="M12" s="8">
        <f>IF(ISNUMBER(MATCH(mappings[field],issuesfield[field],0)),COUNTIF(issuesfield[field],mappings[field]),0)</f>
        <v>0</v>
      </c>
      <c r="N12" s="8" t="str">
        <f>IF(ISNUMBER(MATCH(mappings[field],fields[field],0)),"y","n")</f>
        <v>y</v>
      </c>
    </row>
    <row r="13" spans="1:14" x14ac:dyDescent="0.25">
      <c r="A13" t="s">
        <v>242</v>
      </c>
      <c r="B13" t="s">
        <v>1</v>
      </c>
      <c r="C13" t="s">
        <v>2</v>
      </c>
      <c r="D13" t="s">
        <v>138</v>
      </c>
      <c r="E13" s="1">
        <v>110</v>
      </c>
      <c r="F13" s="11" t="s">
        <v>285</v>
      </c>
      <c r="G13" t="s">
        <v>6</v>
      </c>
      <c r="H13" t="s">
        <v>20</v>
      </c>
      <c r="I13" t="s">
        <v>332</v>
      </c>
      <c r="J13" t="s">
        <v>41</v>
      </c>
      <c r="K13" s="8" t="str">
        <f>mappings[field]&amp;mappings[institution]&amp;mappings[element/field]&amp;mappings[subelement/field(s)]&amp;mappings[constraints]</f>
        <v>creator_mainGEN110abcd(g)(n)u.</v>
      </c>
      <c r="L13" s="8">
        <f>IF(ISNUMBER(MATCH(mappings[mapping_id],issuesmap[mappingID],0)),COUNTIF(issuesmap[mappingID],mappings[mapping_id]),0)</f>
        <v>0</v>
      </c>
      <c r="M13" s="8">
        <f>IF(ISNUMBER(MATCH(mappings[field],issuesfield[field],0)),COUNTIF(issuesfield[field],mappings[field]),0)</f>
        <v>0</v>
      </c>
      <c r="N13" s="8" t="str">
        <f>IF(ISNUMBER(MATCH(mappings[field],fields[field],0)),"y","n")</f>
        <v>y</v>
      </c>
    </row>
    <row r="14" spans="1:14" x14ac:dyDescent="0.25">
      <c r="A14" t="s">
        <v>242</v>
      </c>
      <c r="B14" t="s">
        <v>1</v>
      </c>
      <c r="C14" t="s">
        <v>2</v>
      </c>
      <c r="D14" t="s">
        <v>138</v>
      </c>
      <c r="E14" s="1">
        <v>111</v>
      </c>
      <c r="F14" t="s">
        <v>287</v>
      </c>
      <c r="G14" t="s">
        <v>6</v>
      </c>
      <c r="H14" t="s">
        <v>20</v>
      </c>
      <c r="I14" t="s">
        <v>333</v>
      </c>
      <c r="J14" t="s">
        <v>41</v>
      </c>
      <c r="K14" s="8" t="str">
        <f>mappings[field]&amp;mappings[institution]&amp;mappings[element/field]&amp;mappings[subelement/field(s)]&amp;mappings[constraints]</f>
        <v>creator_mainGEN111acde(g)(n)qu.</v>
      </c>
      <c r="L14" s="8">
        <f>IF(ISNUMBER(MATCH(mappings[mapping_id],issuesmap[mappingID],0)),COUNTIF(issuesmap[mappingID],mappings[mapping_id]),0)</f>
        <v>0</v>
      </c>
      <c r="M14" s="8">
        <f>IF(ISNUMBER(MATCH(mappings[field],issuesfield[field],0)),COUNTIF(issuesfield[field],mappings[field]),0)</f>
        <v>0</v>
      </c>
      <c r="N14" s="8" t="str">
        <f>IF(ISNUMBER(MATCH(mappings[field],fields[field],0)),"y","n")</f>
        <v>y</v>
      </c>
    </row>
    <row r="15" spans="1:14" x14ac:dyDescent="0.25">
      <c r="A15" t="s">
        <v>289</v>
      </c>
      <c r="B15" t="s">
        <v>1</v>
      </c>
      <c r="C15" t="s">
        <v>2</v>
      </c>
      <c r="D15" t="s">
        <v>138</v>
      </c>
      <c r="E15" s="1">
        <v>100</v>
      </c>
      <c r="F15" t="s">
        <v>288</v>
      </c>
      <c r="G15" t="s">
        <v>6</v>
      </c>
      <c r="H15" t="s">
        <v>5</v>
      </c>
      <c r="I15" t="s">
        <v>293</v>
      </c>
      <c r="J15" t="s">
        <v>41</v>
      </c>
      <c r="K15" s="8" t="str">
        <f>mappings[field]&amp;mappings[institution]&amp;mappings[element/field]&amp;mappings[subelement/field(s)]&amp;mappings[constraints]</f>
        <v>creator_main_relatorGEN100e4.</v>
      </c>
      <c r="L15" s="8">
        <f>IF(ISNUMBER(MATCH(mappings[mapping_id],issuesmap[mappingID],0)),COUNTIF(issuesmap[mappingID],mappings[mapping_id]),0)</f>
        <v>0</v>
      </c>
      <c r="M15" s="8">
        <f>IF(ISNUMBER(MATCH(mappings[field],issuesfield[field],0)),COUNTIF(issuesfield[field],mappings[field]),0)</f>
        <v>0</v>
      </c>
      <c r="N15" s="8" t="str">
        <f>IF(ISNUMBER(MATCH(mappings[field],fields[field],0)),"y","n")</f>
        <v>y</v>
      </c>
    </row>
    <row r="16" spans="1:14" x14ac:dyDescent="0.25">
      <c r="A16" t="s">
        <v>289</v>
      </c>
      <c r="B16" t="s">
        <v>1</v>
      </c>
      <c r="C16" t="s">
        <v>2</v>
      </c>
      <c r="D16" t="s">
        <v>138</v>
      </c>
      <c r="E16" s="1">
        <v>110</v>
      </c>
      <c r="F16" t="s">
        <v>288</v>
      </c>
      <c r="G16" t="s">
        <v>6</v>
      </c>
      <c r="H16" t="s">
        <v>5</v>
      </c>
      <c r="I16" t="s">
        <v>293</v>
      </c>
      <c r="J16" t="s">
        <v>41</v>
      </c>
      <c r="K16" s="8" t="str">
        <f>mappings[field]&amp;mappings[institution]&amp;mappings[element/field]&amp;mappings[subelement/field(s)]&amp;mappings[constraints]</f>
        <v>creator_main_relatorGEN110e4.</v>
      </c>
      <c r="L16" s="8">
        <f>IF(ISNUMBER(MATCH(mappings[mapping_id],issuesmap[mappingID],0)),COUNTIF(issuesmap[mappingID],mappings[mapping_id]),0)</f>
        <v>0</v>
      </c>
      <c r="M16" s="8">
        <f>IF(ISNUMBER(MATCH(mappings[field],issuesfield[field],0)),COUNTIF(issuesfield[field],mappings[field]),0)</f>
        <v>0</v>
      </c>
      <c r="N16" s="8" t="str">
        <f>IF(ISNUMBER(MATCH(mappings[field],fields[field],0)),"y","n")</f>
        <v>y</v>
      </c>
    </row>
    <row r="17" spans="1:14" x14ac:dyDescent="0.25">
      <c r="A17" t="s">
        <v>289</v>
      </c>
      <c r="B17" t="s">
        <v>1</v>
      </c>
      <c r="C17" t="s">
        <v>2</v>
      </c>
      <c r="D17" t="s">
        <v>138</v>
      </c>
      <c r="E17" s="1">
        <v>111</v>
      </c>
      <c r="F17" t="s">
        <v>294</v>
      </c>
      <c r="G17" t="s">
        <v>6</v>
      </c>
      <c r="H17" t="s">
        <v>5</v>
      </c>
      <c r="I17" t="s">
        <v>293</v>
      </c>
      <c r="J17" t="s">
        <v>41</v>
      </c>
      <c r="K17" s="8" t="str">
        <f>mappings[field]&amp;mappings[institution]&amp;mappings[element/field]&amp;mappings[subelement/field(s)]&amp;mappings[constraints]</f>
        <v>creator_main_relatorGEN111j4.</v>
      </c>
      <c r="L17" s="8">
        <f>IF(ISNUMBER(MATCH(mappings[mapping_id],issuesmap[mappingID],0)),COUNTIF(issuesmap[mappingID],mappings[mapping_id]),0)</f>
        <v>0</v>
      </c>
      <c r="M17" s="8">
        <f>IF(ISNUMBER(MATCH(mappings[field],issuesfield[field],0)),COUNTIF(issuesfield[field],mappings[field]),0)</f>
        <v>0</v>
      </c>
      <c r="N17" s="8" t="str">
        <f>IF(ISNUMBER(MATCH(mappings[field],fields[field],0)),"y","n")</f>
        <v>y</v>
      </c>
    </row>
    <row r="18" spans="1:14" x14ac:dyDescent="0.25">
      <c r="A18" t="s">
        <v>52</v>
      </c>
      <c r="B18" t="s">
        <v>53</v>
      </c>
      <c r="C18" t="s">
        <v>3</v>
      </c>
      <c r="D18" t="s">
        <v>167</v>
      </c>
      <c r="E18" s="1" t="s">
        <v>6</v>
      </c>
      <c r="F18" t="s">
        <v>6</v>
      </c>
      <c r="G18" t="s">
        <v>6</v>
      </c>
      <c r="H18" t="s">
        <v>5</v>
      </c>
      <c r="I18" t="s">
        <v>374</v>
      </c>
      <c r="J18" t="s">
        <v>6</v>
      </c>
      <c r="K18" s="8" t="str">
        <f>mappings[field]&amp;mappings[institution]&amp;mappings[element/field]&amp;mappings[subelement/field(s)]&amp;mappings[constraints]</f>
        <v>date_catalogedNCCU...</v>
      </c>
      <c r="L18" s="8">
        <f>IF(ISNUMBER(MATCH(mappings[mapping_id],issuesmap[mappingID],0)),COUNTIF(issuesmap[mappingID],mappings[mapping_id]),0)</f>
        <v>1</v>
      </c>
      <c r="M18" s="8">
        <f>IF(ISNUMBER(MATCH(mappings[field],issuesfield[field],0)),COUNTIF(issuesfield[field],mappings[field]),0)</f>
        <v>0</v>
      </c>
      <c r="N18" s="8" t="str">
        <f>IF(ISNUMBER(MATCH(mappings[field],fields[field],0)),"y","n")</f>
        <v>y</v>
      </c>
    </row>
    <row r="19" spans="1:14" x14ac:dyDescent="0.25">
      <c r="A19" t="s">
        <v>52</v>
      </c>
      <c r="B19" t="s">
        <v>53</v>
      </c>
      <c r="C19" t="s">
        <v>2</v>
      </c>
      <c r="D19" t="s">
        <v>164</v>
      </c>
      <c r="E19" s="1">
        <v>946</v>
      </c>
      <c r="F19" t="s">
        <v>165</v>
      </c>
      <c r="G19" t="s">
        <v>6</v>
      </c>
      <c r="H19" t="s">
        <v>5</v>
      </c>
      <c r="I19" t="s">
        <v>374</v>
      </c>
      <c r="J19" t="s">
        <v>6</v>
      </c>
      <c r="K19" s="8" t="str">
        <f>mappings[field]&amp;mappings[institution]&amp;mappings[element/field]&amp;mappings[subelement/field(s)]&amp;mappings[constraints]</f>
        <v>date_catalogedDUKE946b.</v>
      </c>
      <c r="L19" s="8">
        <f>IF(ISNUMBER(MATCH(mappings[mapping_id],issuesmap[mappingID],0)),COUNTIF(issuesmap[mappingID],mappings[mapping_id]),0)</f>
        <v>0</v>
      </c>
      <c r="M19" s="8">
        <f>IF(ISNUMBER(MATCH(mappings[field],issuesfield[field],0)),COUNTIF(issuesfield[field],mappings[field]),0)</f>
        <v>0</v>
      </c>
      <c r="N19" s="8" t="str">
        <f>IF(ISNUMBER(MATCH(mappings[field],fields[field],0)),"y","n")</f>
        <v>y</v>
      </c>
    </row>
    <row r="20" spans="1:14" x14ac:dyDescent="0.25">
      <c r="A20" t="s">
        <v>52</v>
      </c>
      <c r="B20" t="s">
        <v>53</v>
      </c>
      <c r="C20" t="s">
        <v>2</v>
      </c>
      <c r="D20" t="s">
        <v>166</v>
      </c>
      <c r="E20" s="1">
        <v>909</v>
      </c>
      <c r="F20" t="s">
        <v>7</v>
      </c>
      <c r="G20" t="s">
        <v>6</v>
      </c>
      <c r="H20" t="s">
        <v>5</v>
      </c>
      <c r="I20" t="s">
        <v>374</v>
      </c>
      <c r="J20" t="s">
        <v>6</v>
      </c>
      <c r="K20" s="8" t="str">
        <f>mappings[field]&amp;mappings[institution]&amp;mappings[element/field]&amp;mappings[subelement/field(s)]&amp;mappings[constraints]</f>
        <v>date_catalogedNCSU909a.</v>
      </c>
      <c r="L20" s="8">
        <f>IF(ISNUMBER(MATCH(mappings[mapping_id],issuesmap[mappingID],0)),COUNTIF(issuesmap[mappingID],mappings[mapping_id]),0)</f>
        <v>0</v>
      </c>
      <c r="M20" s="8">
        <f>IF(ISNUMBER(MATCH(mappings[field],issuesfield[field],0)),COUNTIF(issuesfield[field],mappings[field]),0)</f>
        <v>0</v>
      </c>
      <c r="N20" s="8" t="str">
        <f>IF(ISNUMBER(MATCH(mappings[field],fields[field],0)),"y","n")</f>
        <v>y</v>
      </c>
    </row>
    <row r="21" spans="1:14" x14ac:dyDescent="0.25">
      <c r="A21" t="s">
        <v>52</v>
      </c>
      <c r="B21" t="s">
        <v>53</v>
      </c>
      <c r="C21" t="s">
        <v>2</v>
      </c>
      <c r="D21" t="s">
        <v>54</v>
      </c>
      <c r="E21" s="1">
        <v>999</v>
      </c>
      <c r="F21" t="s">
        <v>7</v>
      </c>
      <c r="G21" t="s">
        <v>55</v>
      </c>
      <c r="H21" t="s">
        <v>5</v>
      </c>
      <c r="I21" t="s">
        <v>374</v>
      </c>
      <c r="J21" t="s">
        <v>6</v>
      </c>
      <c r="K21" t="str">
        <f>mappings[field]&amp;mappings[institution]&amp;mappings[element/field]&amp;mappings[subelement/field(s)]&amp;mappings[constraints]</f>
        <v>date_catalogedUNC999ai1=0 AND i2=0</v>
      </c>
      <c r="L21">
        <f>IF(ISNUMBER(MATCH(mappings[mapping_id],issuesmap[mappingID],0)),COUNTIF(issuesmap[mappingID],mappings[mapping_id]),0)</f>
        <v>0</v>
      </c>
      <c r="M21">
        <f>IF(ISNUMBER(MATCH(mappings[field],issuesfield[field],0)),COUNTIF(issuesfield[field],mappings[field]),0)</f>
        <v>0</v>
      </c>
      <c r="N21" s="8" t="str">
        <f>IF(ISNUMBER(MATCH(mappings[field],fields[field],0)),"y","n")</f>
        <v>y</v>
      </c>
    </row>
    <row r="22" spans="1:14" x14ac:dyDescent="0.25">
      <c r="A22" t="s">
        <v>244</v>
      </c>
      <c r="B22" t="s">
        <v>1</v>
      </c>
      <c r="C22" t="s">
        <v>2</v>
      </c>
      <c r="D22" t="s">
        <v>138</v>
      </c>
      <c r="E22" s="1">
        <v>100</v>
      </c>
      <c r="F22" t="s">
        <v>283</v>
      </c>
      <c r="G22" t="s">
        <v>336</v>
      </c>
      <c r="H22" t="s">
        <v>20</v>
      </c>
      <c r="I22" t="s">
        <v>331</v>
      </c>
      <c r="J22" t="s">
        <v>295</v>
      </c>
      <c r="K22" s="8" t="str">
        <f>mappings[field]&amp;mappings[institution]&amp;mappings[element/field]&amp;mappings[subelement/field(s)]&amp;mappings[constraints]</f>
        <v>directorGEN100abcd(g)jqu$e = ('director' OR 'film director') OR $4 = ('drt' OR 'fmd')</v>
      </c>
      <c r="L22" s="8">
        <f>IF(ISNUMBER(MATCH(mappings[mapping_id],issuesmap[mappingID],0)),COUNTIF(issuesmap[mappingID],mappings[mapping_id]),0)</f>
        <v>0</v>
      </c>
      <c r="M22" s="8">
        <f>IF(ISNUMBER(MATCH(mappings[field],issuesfield[field],0)),COUNTIF(issuesfield[field],mappings[field]),0)</f>
        <v>0</v>
      </c>
      <c r="N22" s="8" t="str">
        <f>IF(ISNUMBER(MATCH(mappings[field],fields[field],0)),"y","n")</f>
        <v>y</v>
      </c>
    </row>
    <row r="23" spans="1:14" x14ac:dyDescent="0.25">
      <c r="A23" t="s">
        <v>244</v>
      </c>
      <c r="B23" t="s">
        <v>1</v>
      </c>
      <c r="C23" t="s">
        <v>2</v>
      </c>
      <c r="D23" t="s">
        <v>138</v>
      </c>
      <c r="E23" s="1">
        <v>700</v>
      </c>
      <c r="F23" t="s">
        <v>283</v>
      </c>
      <c r="G23" t="s">
        <v>336</v>
      </c>
      <c r="H23" t="s">
        <v>20</v>
      </c>
      <c r="I23" t="s">
        <v>331</v>
      </c>
      <c r="J23" t="s">
        <v>41</v>
      </c>
      <c r="K23" s="8" t="str">
        <f>mappings[field]&amp;mappings[institution]&amp;mappings[element/field]&amp;mappings[subelement/field(s)]&amp;mappings[constraints]</f>
        <v>directorGEN700abcd(g)jqu$e = ('director' OR 'film director') OR $4 = ('drt' OR 'fmd')</v>
      </c>
      <c r="L23" s="8">
        <f>IF(ISNUMBER(MATCH(mappings[mapping_id],issuesmap[mappingID],0)),COUNTIF(issuesmap[mappingID],mappings[mapping_id]),0)</f>
        <v>0</v>
      </c>
      <c r="M23" s="8">
        <f>IF(ISNUMBER(MATCH(mappings[field],issuesfield[field],0)),COUNTIF(issuesfield[field],mappings[field]),0)</f>
        <v>0</v>
      </c>
      <c r="N23" s="8" t="str">
        <f>IF(ISNUMBER(MATCH(mappings[field],fields[field],0)),"y","n")</f>
        <v>y</v>
      </c>
    </row>
    <row r="24" spans="1:14" x14ac:dyDescent="0.25">
      <c r="A24" t="s">
        <v>244</v>
      </c>
      <c r="B24" t="s">
        <v>1</v>
      </c>
      <c r="C24" t="s">
        <v>2</v>
      </c>
      <c r="D24" t="s">
        <v>138</v>
      </c>
      <c r="E24" s="1">
        <v>710</v>
      </c>
      <c r="F24" s="11" t="s">
        <v>285</v>
      </c>
      <c r="G24" t="s">
        <v>336</v>
      </c>
      <c r="H24" t="s">
        <v>20</v>
      </c>
      <c r="I24" t="s">
        <v>332</v>
      </c>
      <c r="J24" t="s">
        <v>41</v>
      </c>
      <c r="K24" s="8" t="str">
        <f>mappings[field]&amp;mappings[institution]&amp;mappings[element/field]&amp;mappings[subelement/field(s)]&amp;mappings[constraints]</f>
        <v>directorGEN710abcd(g)(n)u$e = ('director' OR 'film director') OR $4 = ('drt' OR 'fmd')</v>
      </c>
      <c r="L24" s="8">
        <f>IF(ISNUMBER(MATCH(mappings[mapping_id],issuesmap[mappingID],0)),COUNTIF(issuesmap[mappingID],mappings[mapping_id]),0)</f>
        <v>0</v>
      </c>
      <c r="M24" s="8">
        <f>IF(ISNUMBER(MATCH(mappings[field],issuesfield[field],0)),COUNTIF(issuesfield[field],mappings[field]),0)</f>
        <v>0</v>
      </c>
      <c r="N24" s="8" t="str">
        <f>IF(ISNUMBER(MATCH(mappings[field],fields[field],0)),"y","n")</f>
        <v>y</v>
      </c>
    </row>
    <row r="25" spans="1:14" x14ac:dyDescent="0.25">
      <c r="A25" t="s">
        <v>349</v>
      </c>
      <c r="B25" t="s">
        <v>53</v>
      </c>
      <c r="C25" t="s">
        <v>2</v>
      </c>
      <c r="D25" t="s">
        <v>54</v>
      </c>
      <c r="E25" s="1">
        <v>999</v>
      </c>
      <c r="F25" t="s">
        <v>156</v>
      </c>
      <c r="G25" t="s">
        <v>150</v>
      </c>
      <c r="H25" t="s">
        <v>5</v>
      </c>
      <c r="I25" t="s">
        <v>6</v>
      </c>
      <c r="J25" t="s">
        <v>157</v>
      </c>
      <c r="K25" s="8" t="str">
        <f>mappings[field]&amp;mappings[institution]&amp;mappings[element/field]&amp;mappings[subelement/field(s)]&amp;mappings[constraints]</f>
        <v>due_date (items)UNC999di1=9 AND i2=1</v>
      </c>
      <c r="L25" s="8">
        <f>IF(ISNUMBER(MATCH(mappings[mapping_id],issuesmap[mappingID],0)),COUNTIF(issuesmap[mappingID],mappings[mapping_id]),0)</f>
        <v>0</v>
      </c>
      <c r="M25" s="8">
        <f>IF(ISNUMBER(MATCH(mappings[field],issuesfield[field],0)),COUNTIF(issuesfield[field],mappings[field]),0)</f>
        <v>0</v>
      </c>
      <c r="N25" s="8" t="str">
        <f>IF(ISNUMBER(MATCH(mappings[field],fields[field],0)),"y","n")</f>
        <v>y</v>
      </c>
    </row>
    <row r="26" spans="1:14" x14ac:dyDescent="0.25">
      <c r="A26" t="s">
        <v>245</v>
      </c>
      <c r="B26" t="s">
        <v>1</v>
      </c>
      <c r="C26" t="s">
        <v>2</v>
      </c>
      <c r="D26" t="s">
        <v>138</v>
      </c>
      <c r="E26" s="1">
        <v>100</v>
      </c>
      <c r="F26" t="s">
        <v>283</v>
      </c>
      <c r="G26" t="s">
        <v>337</v>
      </c>
      <c r="H26" t="s">
        <v>20</v>
      </c>
      <c r="I26" t="s">
        <v>332</v>
      </c>
      <c r="J26" t="s">
        <v>296</v>
      </c>
      <c r="K26" s="8" t="str">
        <f>mappings[field]&amp;mappings[institution]&amp;mappings[element/field]&amp;mappings[subelement/field(s)]&amp;mappings[constraints]</f>
        <v>editorGEN100abcd(g)jqu$e = ('editor' OR 'editor of compilation') OR $4 = ('edt' OR 'edc')</v>
      </c>
      <c r="L26" s="8">
        <f>IF(ISNUMBER(MATCH(mappings[mapping_id],issuesmap[mappingID],0)),COUNTIF(issuesmap[mappingID],mappings[mapping_id]),0)</f>
        <v>0</v>
      </c>
      <c r="M26" s="8">
        <f>IF(ISNUMBER(MATCH(mappings[field],issuesfield[field],0)),COUNTIF(issuesfield[field],mappings[field]),0)</f>
        <v>0</v>
      </c>
      <c r="N26" s="8" t="str">
        <f>IF(ISNUMBER(MATCH(mappings[field],fields[field],0)),"y","n")</f>
        <v>y</v>
      </c>
    </row>
    <row r="27" spans="1:14" x14ac:dyDescent="0.25">
      <c r="A27" t="s">
        <v>245</v>
      </c>
      <c r="B27" t="s">
        <v>1</v>
      </c>
      <c r="C27" t="s">
        <v>2</v>
      </c>
      <c r="D27" t="s">
        <v>138</v>
      </c>
      <c r="E27" s="1">
        <v>700</v>
      </c>
      <c r="F27" t="s">
        <v>283</v>
      </c>
      <c r="G27" t="s">
        <v>337</v>
      </c>
      <c r="H27" t="s">
        <v>20</v>
      </c>
      <c r="I27" t="s">
        <v>332</v>
      </c>
      <c r="J27" t="s">
        <v>41</v>
      </c>
      <c r="K27" s="8" t="str">
        <f>mappings[field]&amp;mappings[institution]&amp;mappings[element/field]&amp;mappings[subelement/field(s)]&amp;mappings[constraints]</f>
        <v>editorGEN700abcd(g)jqu$e = ('editor' OR 'editor of compilation') OR $4 = ('edt' OR 'edc')</v>
      </c>
      <c r="L27" s="8">
        <f>IF(ISNUMBER(MATCH(mappings[mapping_id],issuesmap[mappingID],0)),COUNTIF(issuesmap[mappingID],mappings[mapping_id]),0)</f>
        <v>0</v>
      </c>
      <c r="M27" s="8">
        <f>IF(ISNUMBER(MATCH(mappings[field],issuesfield[field],0)),COUNTIF(issuesfield[field],mappings[field]),0)</f>
        <v>0</v>
      </c>
      <c r="N27" s="8" t="str">
        <f>IF(ISNUMBER(MATCH(mappings[field],fields[field],0)),"y","n")</f>
        <v>y</v>
      </c>
    </row>
    <row r="28" spans="1:14" x14ac:dyDescent="0.25">
      <c r="A28" t="s">
        <v>364</v>
      </c>
      <c r="B28" t="s">
        <v>53</v>
      </c>
      <c r="C28" t="s">
        <v>2</v>
      </c>
      <c r="D28" t="s">
        <v>54</v>
      </c>
      <c r="E28" s="1">
        <v>999</v>
      </c>
      <c r="F28" t="s">
        <v>7</v>
      </c>
      <c r="G28" t="s">
        <v>319</v>
      </c>
      <c r="H28" t="s">
        <v>5</v>
      </c>
      <c r="I28" t="s">
        <v>41</v>
      </c>
      <c r="J28" t="s">
        <v>41</v>
      </c>
      <c r="K28" s="8" t="str">
        <f>mappings[field]&amp;mappings[institution]&amp;mappings[element/field]&amp;mappings[subelement/field(s)]&amp;mappings[constraints]</f>
        <v>holdings_idUNC999a(i1=9 AND i2=2) AND $c &gt; 0</v>
      </c>
      <c r="L28" s="8">
        <f>IF(ISNUMBER(MATCH(mappings[mapping_id],issuesmap[mappingID],0)),COUNTIF(issuesmap[mappingID],mappings[mapping_id]),0)</f>
        <v>0</v>
      </c>
      <c r="M28" s="8">
        <f>IF(ISNUMBER(MATCH(mappings[field],issuesfield[field],0)),COUNTIF(issuesfield[field],mappings[field]),0)</f>
        <v>0</v>
      </c>
      <c r="N28" s="8" t="str">
        <f>IF(ISNUMBER(MATCH(mappings[field],fields[field],0)),"y","n")</f>
        <v>y</v>
      </c>
    </row>
    <row r="29" spans="1:14" x14ac:dyDescent="0.25">
      <c r="A29" t="s">
        <v>365</v>
      </c>
      <c r="B29" t="s">
        <v>53</v>
      </c>
      <c r="C29" t="s">
        <v>2</v>
      </c>
      <c r="D29" t="s">
        <v>54</v>
      </c>
      <c r="E29" s="1">
        <v>999</v>
      </c>
      <c r="F29" t="s">
        <v>149</v>
      </c>
      <c r="G29" t="s">
        <v>150</v>
      </c>
      <c r="H29" t="s">
        <v>5</v>
      </c>
      <c r="I29" t="s">
        <v>6</v>
      </c>
      <c r="J29" t="s">
        <v>6</v>
      </c>
      <c r="K29" s="8" t="str">
        <f>mappings[field]&amp;mappings[institution]&amp;mappings[element/field]&amp;mappings[subelement/field(s)]&amp;mappings[constraints]</f>
        <v>item_idUNC999ii1=9 AND i2=1</v>
      </c>
      <c r="L29" s="8">
        <f>IF(ISNUMBER(MATCH(mappings[mapping_id],issuesmap[mappingID],0)),COUNTIF(issuesmap[mappingID],mappings[mapping_id]),0)</f>
        <v>0</v>
      </c>
      <c r="M29" s="8">
        <f>IF(ISNUMBER(MATCH(mappings[field],issuesfield[field],0)),COUNTIF(issuesfield[field],mappings[field]),0)</f>
        <v>0</v>
      </c>
      <c r="N29" s="8" t="str">
        <f>IF(ISNUMBER(MATCH(mappings[field],fields[field],0)),"y","n")</f>
        <v>y</v>
      </c>
    </row>
    <row r="30" spans="1:14" x14ac:dyDescent="0.25">
      <c r="A30" t="s">
        <v>339</v>
      </c>
      <c r="B30" t="s">
        <v>53</v>
      </c>
      <c r="C30" t="s">
        <v>2</v>
      </c>
      <c r="D30" t="s">
        <v>54</v>
      </c>
      <c r="E30" s="1">
        <v>999</v>
      </c>
      <c r="F30" t="s">
        <v>165</v>
      </c>
      <c r="G30" t="s">
        <v>312</v>
      </c>
      <c r="H30" t="s">
        <v>5</v>
      </c>
      <c r="I30" t="s">
        <v>314</v>
      </c>
      <c r="J30" t="s">
        <v>41</v>
      </c>
      <c r="K30" s="8" t="str">
        <f>mappings[field]&amp;mappings[institution]&amp;mappings[element/field]&amp;mappings[subelement/field(s)]&amp;mappings[constraints]</f>
        <v>loc_b (holdings)UNC999bi1=9 and i2=2</v>
      </c>
      <c r="L30" s="8">
        <f>IF(ISNUMBER(MATCH(mappings[mapping_id],issuesmap[mappingID],0)),COUNTIF(issuesmap[mappingID],mappings[mapping_id]),0)</f>
        <v>0</v>
      </c>
      <c r="M30" s="8">
        <f>IF(ISNUMBER(MATCH(mappings[field],issuesfield[field],0)),COUNTIF(issuesfield[field],mappings[field]),0)</f>
        <v>0</v>
      </c>
      <c r="N30" s="8" t="str">
        <f>IF(ISNUMBER(MATCH(mappings[field],fields[field],0)),"y","n")</f>
        <v>y</v>
      </c>
    </row>
    <row r="31" spans="1:14" x14ac:dyDescent="0.25">
      <c r="A31" t="s">
        <v>350</v>
      </c>
      <c r="B31" t="s">
        <v>53</v>
      </c>
      <c r="C31" t="s">
        <v>2</v>
      </c>
      <c r="D31" s="9" t="s">
        <v>54</v>
      </c>
      <c r="E31" s="1">
        <v>999</v>
      </c>
      <c r="F31" t="s">
        <v>160</v>
      </c>
      <c r="G31" t="s">
        <v>150</v>
      </c>
      <c r="H31" t="s">
        <v>5</v>
      </c>
      <c r="I31" t="s">
        <v>313</v>
      </c>
      <c r="J31" t="s">
        <v>6</v>
      </c>
      <c r="K31" s="8" t="str">
        <f>mappings[field]&amp;mappings[institution]&amp;mappings[element/field]&amp;mappings[subelement/field(s)]&amp;mappings[constraints]</f>
        <v>loc_b (items)UNC999li1=9 AND i2=1</v>
      </c>
      <c r="L31" s="8">
        <f>IF(ISNUMBER(MATCH(mappings[mapping_id],issuesmap[mappingID],0)),COUNTIF(issuesmap[mappingID],mappings[mapping_id]),0)</f>
        <v>0</v>
      </c>
      <c r="M31" s="8">
        <f>IF(ISNUMBER(MATCH(mappings[field],issuesfield[field],0)),COUNTIF(issuesfield[field],mappings[field]),0)</f>
        <v>0</v>
      </c>
      <c r="N31" s="8" t="str">
        <f>IF(ISNUMBER(MATCH(mappings[field],fields[field],0)),"y","n")</f>
        <v>y</v>
      </c>
    </row>
    <row r="32" spans="1:14" x14ac:dyDescent="0.25">
      <c r="A32" t="s">
        <v>350</v>
      </c>
      <c r="B32" t="s">
        <v>53</v>
      </c>
      <c r="C32" t="s">
        <v>2</v>
      </c>
      <c r="D32" s="9" t="s">
        <v>54</v>
      </c>
      <c r="E32" s="1">
        <v>999</v>
      </c>
      <c r="F32" t="s">
        <v>237</v>
      </c>
      <c r="G32" t="s">
        <v>234</v>
      </c>
      <c r="H32" t="s">
        <v>5</v>
      </c>
      <c r="I32" t="s">
        <v>313</v>
      </c>
      <c r="J32" t="s">
        <v>6</v>
      </c>
      <c r="K32" s="8" t="str">
        <f>mappings[field]&amp;mappings[institution]&amp;mappings[element/field]&amp;mappings[subelement/field(s)]&amp;mappings[constraints]</f>
        <v>loc_b (items)UNC999fi1=9 AND i2=4 AND NOT EXIST (tag=999 AND i1=9 and i2=1)</v>
      </c>
      <c r="L32" s="8">
        <f>IF(ISNUMBER(MATCH(mappings[mapping_id],issuesmap[mappingID],0)),COUNTIF(issuesmap[mappingID],mappings[mapping_id]),0)</f>
        <v>0</v>
      </c>
      <c r="M32" s="8">
        <f>IF(ISNUMBER(MATCH(mappings[field],issuesfield[field],0)),COUNTIF(issuesfield[field],mappings[field]),0)</f>
        <v>0</v>
      </c>
      <c r="N32" s="8" t="str">
        <f>IF(ISNUMBER(MATCH(mappings[field],fields[field],0)),"y","n")</f>
        <v>y</v>
      </c>
    </row>
    <row r="33" spans="1:14" x14ac:dyDescent="0.25">
      <c r="A33" t="s">
        <v>340</v>
      </c>
      <c r="B33" t="s">
        <v>53</v>
      </c>
      <c r="C33" t="s">
        <v>2</v>
      </c>
      <c r="D33" t="s">
        <v>54</v>
      </c>
      <c r="E33" s="1">
        <v>999</v>
      </c>
      <c r="F33" t="s">
        <v>165</v>
      </c>
      <c r="G33" t="s">
        <v>312</v>
      </c>
      <c r="H33" t="s">
        <v>5</v>
      </c>
      <c r="I33" t="s">
        <v>313</v>
      </c>
      <c r="K33" s="8" t="str">
        <f>mappings[field]&amp;mappings[institution]&amp;mappings[element/field]&amp;mappings[subelement/field(s)]&amp;mappings[constraints]</f>
        <v>loc_n (holdings)UNC999bi1=9 and i2=2</v>
      </c>
      <c r="L33" s="8">
        <f>IF(ISNUMBER(MATCH(mappings[mapping_id],issuesmap[mappingID],0)),COUNTIF(issuesmap[mappingID],mappings[mapping_id]),0)</f>
        <v>0</v>
      </c>
      <c r="M33" s="8">
        <f>IF(ISNUMBER(MATCH(mappings[field],issuesfield[field],0)),COUNTIF(issuesfield[field],mappings[field]),0)</f>
        <v>0</v>
      </c>
      <c r="N33" s="8" t="str">
        <f>IF(ISNUMBER(MATCH(mappings[field],fields[field],0)),"y","n")</f>
        <v>y</v>
      </c>
    </row>
    <row r="34" spans="1:14" x14ac:dyDescent="0.25">
      <c r="A34" t="s">
        <v>351</v>
      </c>
      <c r="B34" t="s">
        <v>53</v>
      </c>
      <c r="C34" t="s">
        <v>2</v>
      </c>
      <c r="D34" s="9" t="s">
        <v>54</v>
      </c>
      <c r="E34" s="1">
        <v>999</v>
      </c>
      <c r="F34" t="s">
        <v>160</v>
      </c>
      <c r="G34" t="s">
        <v>150</v>
      </c>
      <c r="H34" t="s">
        <v>5</v>
      </c>
      <c r="I34" t="s">
        <v>313</v>
      </c>
      <c r="J34" t="s">
        <v>6</v>
      </c>
      <c r="K34" s="8" t="str">
        <f>mappings[field]&amp;mappings[institution]&amp;mappings[element/field]&amp;mappings[subelement/field(s)]&amp;mappings[constraints]</f>
        <v>loc_n (items)UNC999li1=9 AND i2=1</v>
      </c>
      <c r="L34" s="8">
        <f>IF(ISNUMBER(MATCH(mappings[mapping_id],issuesmap[mappingID],0)),COUNTIF(issuesmap[mappingID],mappings[mapping_id]),0)</f>
        <v>0</v>
      </c>
      <c r="M34" s="8">
        <f>IF(ISNUMBER(MATCH(mappings[field],issuesfield[field],0)),COUNTIF(issuesfield[field],mappings[field]),0)</f>
        <v>0</v>
      </c>
      <c r="N34" s="8" t="str">
        <f>IF(ISNUMBER(MATCH(mappings[field],fields[field],0)),"y","n")</f>
        <v>y</v>
      </c>
    </row>
    <row r="35" spans="1:14" x14ac:dyDescent="0.25">
      <c r="A35" t="s">
        <v>351</v>
      </c>
      <c r="B35" t="s">
        <v>53</v>
      </c>
      <c r="C35" t="s">
        <v>2</v>
      </c>
      <c r="D35" s="9" t="s">
        <v>54</v>
      </c>
      <c r="E35" s="1">
        <v>999</v>
      </c>
      <c r="F35" t="s">
        <v>237</v>
      </c>
      <c r="G35" t="s">
        <v>234</v>
      </c>
      <c r="H35" t="s">
        <v>5</v>
      </c>
      <c r="I35" t="s">
        <v>313</v>
      </c>
      <c r="J35" t="s">
        <v>6</v>
      </c>
      <c r="K35" s="8" t="str">
        <f>mappings[field]&amp;mappings[institution]&amp;mappings[element/field]&amp;mappings[subelement/field(s)]&amp;mappings[constraints]</f>
        <v>loc_n (items)UNC999fi1=9 AND i2=4 AND NOT EXIST (tag=999 AND i1=9 and i2=1)</v>
      </c>
      <c r="L35" s="8">
        <f>IF(ISNUMBER(MATCH(mappings[mapping_id],issuesmap[mappingID],0)),COUNTIF(issuesmap[mappingID],mappings[mapping_id]),0)</f>
        <v>0</v>
      </c>
      <c r="M35" s="8">
        <f>IF(ISNUMBER(MATCH(mappings[field],issuesfield[field],0)),COUNTIF(issuesfield[field],mappings[field]),0)</f>
        <v>0</v>
      </c>
      <c r="N35" s="8" t="str">
        <f>IF(ISNUMBER(MATCH(mappings[field],fields[field],0)),"y","n")</f>
        <v>y</v>
      </c>
    </row>
    <row r="36" spans="1:14" x14ac:dyDescent="0.25">
      <c r="A36" t="s">
        <v>342</v>
      </c>
      <c r="B36" t="s">
        <v>53</v>
      </c>
      <c r="C36" t="s">
        <v>2</v>
      </c>
      <c r="D36" t="s">
        <v>54</v>
      </c>
      <c r="E36" s="1">
        <v>999</v>
      </c>
      <c r="F36" t="s">
        <v>318</v>
      </c>
      <c r="G36" t="s">
        <v>317</v>
      </c>
      <c r="H36" t="s">
        <v>5</v>
      </c>
      <c r="I36" t="s">
        <v>41</v>
      </c>
      <c r="J36" t="s">
        <v>41</v>
      </c>
      <c r="K36" s="8" t="str">
        <f>mappings[field]&amp;mappings[institution]&amp;mappings[element/field]&amp;mappings[subelement/field(s)]&amp;mappings[constraints]</f>
        <v>notes (holdings)UNC999lzi1=9 AND i2=3 AND $0=#{holdings_record_id} AND $2='852'</v>
      </c>
      <c r="L36" s="8">
        <f>IF(ISNUMBER(MATCH(mappings[mapping_id],issuesmap[mappingID],0)),COUNTIF(issuesmap[mappingID],mappings[mapping_id]),0)</f>
        <v>0</v>
      </c>
      <c r="M36" s="8">
        <f>IF(ISNUMBER(MATCH(mappings[field],issuesfield[field],0)),COUNTIF(issuesfield[field],mappings[field]),0)</f>
        <v>0</v>
      </c>
      <c r="N36" s="8" t="str">
        <f>IF(ISNUMBER(MATCH(mappings[field],fields[field],0)),"y","n")</f>
        <v>y</v>
      </c>
    </row>
    <row r="37" spans="1:14" x14ac:dyDescent="0.25">
      <c r="A37" t="s">
        <v>352</v>
      </c>
      <c r="B37" t="s">
        <v>53</v>
      </c>
      <c r="C37" t="s">
        <v>2</v>
      </c>
      <c r="D37" s="9" t="s">
        <v>54</v>
      </c>
      <c r="E37" s="1">
        <v>999</v>
      </c>
      <c r="F37" t="s">
        <v>2</v>
      </c>
      <c r="G37" t="s">
        <v>150</v>
      </c>
      <c r="H37" t="s">
        <v>5</v>
      </c>
      <c r="I37" t="s">
        <v>6</v>
      </c>
      <c r="J37" t="s">
        <v>6</v>
      </c>
      <c r="K37" s="8" t="str">
        <f>mappings[field]&amp;mappings[institution]&amp;mappings[element/field]&amp;mappings[subelement/field(s)]&amp;mappings[constraints]</f>
        <v>notes (items)UNC999ni1=9 AND i2=1</v>
      </c>
      <c r="L37" s="8">
        <f>IF(ISNUMBER(MATCH(mappings[mapping_id],issuesmap[mappingID],0)),COUNTIF(issuesmap[mappingID],mappings[mapping_id]),0)</f>
        <v>0</v>
      </c>
      <c r="M37" s="8">
        <f>IF(ISNUMBER(MATCH(mappings[field],issuesfield[field],0)),COUNTIF(issuesfield[field],mappings[field]),0)</f>
        <v>0</v>
      </c>
      <c r="N37" s="8" t="str">
        <f>IF(ISNUMBER(MATCH(mappings[field],fields[field],0)),"y","n")</f>
        <v>y</v>
      </c>
    </row>
    <row r="38" spans="1:14" x14ac:dyDescent="0.25">
      <c r="A38" t="s">
        <v>353</v>
      </c>
      <c r="B38" t="s">
        <v>53</v>
      </c>
      <c r="C38" t="s">
        <v>2</v>
      </c>
      <c r="D38" t="s">
        <v>54</v>
      </c>
      <c r="E38" s="1">
        <v>999</v>
      </c>
      <c r="F38" t="s">
        <v>170</v>
      </c>
      <c r="G38" t="s">
        <v>232</v>
      </c>
      <c r="H38" t="s">
        <v>231</v>
      </c>
      <c r="I38" t="s">
        <v>233</v>
      </c>
      <c r="J38" t="s">
        <v>6</v>
      </c>
      <c r="K38" s="8" t="str">
        <f>mappings[field]&amp;mappings[institution]&amp;mappings[element/field]&amp;mappings[subelement/field(s)]&amp;mappings[constraints]</f>
        <v>status (items)UNC999si1=9 AND i2=1 and $d IS blank</v>
      </c>
      <c r="L38" s="8">
        <f>IF(ISNUMBER(MATCH(mappings[mapping_id],issuesmap[mappingID],0)),COUNTIF(issuesmap[mappingID],mappings[mapping_id]),0)</f>
        <v>0</v>
      </c>
      <c r="M38" s="8">
        <f>IF(ISNUMBER(MATCH(mappings[field],issuesfield[field],0)),COUNTIF(issuesfield[field],mappings[field]),0)</f>
        <v>0</v>
      </c>
      <c r="N38" s="8" t="str">
        <f>IF(ISNUMBER(MATCH(mappings[field],fields[field],0)),"y","n")</f>
        <v>y</v>
      </c>
    </row>
    <row r="39" spans="1:14" x14ac:dyDescent="0.25">
      <c r="A39" t="s">
        <v>353</v>
      </c>
      <c r="B39" t="s">
        <v>53</v>
      </c>
      <c r="C39" t="s">
        <v>2</v>
      </c>
      <c r="D39" t="s">
        <v>54</v>
      </c>
      <c r="E39" s="1">
        <v>999</v>
      </c>
      <c r="F39" t="s">
        <v>156</v>
      </c>
      <c r="G39" t="s">
        <v>229</v>
      </c>
      <c r="H39" t="s">
        <v>378</v>
      </c>
      <c r="I39" t="s">
        <v>230</v>
      </c>
      <c r="J39" t="s">
        <v>6</v>
      </c>
      <c r="K39" s="8" t="str">
        <f>mappings[field]&amp;mappings[institution]&amp;mappings[element/field]&amp;mappings[subelement/field(s)]&amp;mappings[constraints]</f>
        <v>status (items)UNC999di1=9 AND i2=1 and $d IS NOT blank</v>
      </c>
      <c r="L39" s="8">
        <f>IF(ISNUMBER(MATCH(mappings[mapping_id],issuesmap[mappingID],0)),COUNTIF(issuesmap[mappingID],mappings[mapping_id]),0)</f>
        <v>0</v>
      </c>
      <c r="M39" s="8">
        <f>IF(ISNUMBER(MATCH(mappings[field],issuesfield[field],0)),COUNTIF(issuesfield[field],mappings[field]),0)</f>
        <v>0</v>
      </c>
      <c r="N39" s="8" t="str">
        <f>IF(ISNUMBER(MATCH(mappings[field],fields[field],0)),"y","n")</f>
        <v>y</v>
      </c>
    </row>
    <row r="40" spans="1:14" x14ac:dyDescent="0.25">
      <c r="A40" t="s">
        <v>353</v>
      </c>
      <c r="B40" t="s">
        <v>53</v>
      </c>
      <c r="C40" t="s">
        <v>2</v>
      </c>
      <c r="D40" t="s">
        <v>54</v>
      </c>
      <c r="E40" s="1">
        <v>999</v>
      </c>
      <c r="F40" t="s">
        <v>7</v>
      </c>
      <c r="G40" t="s">
        <v>234</v>
      </c>
      <c r="H40" t="s">
        <v>378</v>
      </c>
      <c r="I40" t="s">
        <v>235</v>
      </c>
      <c r="J40" t="s">
        <v>236</v>
      </c>
      <c r="K40" s="8" t="str">
        <f>mappings[field]&amp;mappings[institution]&amp;mappings[element/field]&amp;mappings[subelement/field(s)]&amp;mappings[constraints]</f>
        <v>status (items)UNC999ai1=9 AND i2=4 AND NOT EXIST (tag=999 AND i1=9 and i2=1)</v>
      </c>
      <c r="L40" s="8">
        <f>IF(ISNUMBER(MATCH(mappings[mapping_id],issuesmap[mappingID],0)),COUNTIF(issuesmap[mappingID],mappings[mapping_id]),0)</f>
        <v>0</v>
      </c>
      <c r="M40" s="8">
        <f>IF(ISNUMBER(MATCH(mappings[field],issuesfield[field],0)),COUNTIF(issuesfield[field],mappings[field]),0)</f>
        <v>0</v>
      </c>
      <c r="N40" s="8" t="str">
        <f>IF(ISNUMBER(MATCH(mappings[field],fields[field],0)),"y","n")</f>
        <v>y</v>
      </c>
    </row>
    <row r="41" spans="1:14" x14ac:dyDescent="0.25">
      <c r="A41" t="s">
        <v>0</v>
      </c>
      <c r="B41" t="s">
        <v>1</v>
      </c>
      <c r="C41" t="s">
        <v>2</v>
      </c>
      <c r="D41" t="s">
        <v>138</v>
      </c>
      <c r="E41" s="1">
        <v>600</v>
      </c>
      <c r="F41" t="s">
        <v>3</v>
      </c>
      <c r="G41" t="s">
        <v>4</v>
      </c>
      <c r="H41" t="s">
        <v>5</v>
      </c>
      <c r="I41" t="s">
        <v>6</v>
      </c>
      <c r="J41" t="s">
        <v>6</v>
      </c>
      <c r="K41" t="str">
        <f>mappings[field]&amp;mappings[institution]&amp;mappings[element/field]&amp;mappings[subelement/field(s)]&amp;mappings[constraints]</f>
        <v>subject_chronological_facetGEN600yi2=0 OR (i2=7 AND $2=lcsh)</v>
      </c>
      <c r="L41">
        <f>IF(ISNUMBER(MATCH(mappings[mapping_id],issuesmap[mappingID],0)),COUNTIF(issuesmap[mappingID],mappings[mapping_id]),0)</f>
        <v>0</v>
      </c>
      <c r="M41">
        <f>IF(ISNUMBER(MATCH(mappings[field],issuesfield[field],0)),COUNTIF(issuesfield[field],mappings[field]),0)</f>
        <v>1</v>
      </c>
      <c r="N41" s="8" t="str">
        <f>IF(ISNUMBER(MATCH(mappings[field],fields[field],0)),"y","n")</f>
        <v>y</v>
      </c>
    </row>
    <row r="42" spans="1:14" x14ac:dyDescent="0.25">
      <c r="A42" t="s">
        <v>0</v>
      </c>
      <c r="B42" t="s">
        <v>1</v>
      </c>
      <c r="C42" t="s">
        <v>2</v>
      </c>
      <c r="D42" t="s">
        <v>138</v>
      </c>
      <c r="E42" s="1">
        <v>610</v>
      </c>
      <c r="F42" t="s">
        <v>3</v>
      </c>
      <c r="G42" t="s">
        <v>4</v>
      </c>
      <c r="H42" t="s">
        <v>5</v>
      </c>
      <c r="I42" t="s">
        <v>6</v>
      </c>
      <c r="J42" t="s">
        <v>6</v>
      </c>
      <c r="K42" t="str">
        <f>mappings[field]&amp;mappings[institution]&amp;mappings[element/field]&amp;mappings[subelement/field(s)]&amp;mappings[constraints]</f>
        <v>subject_chronological_facetGEN610yi2=0 OR (i2=7 AND $2=lcsh)</v>
      </c>
      <c r="L42">
        <f>IF(ISNUMBER(MATCH(mappings[mapping_id],issuesmap[mappingID],0)),COUNTIF(issuesmap[mappingID],mappings[mapping_id]),0)</f>
        <v>0</v>
      </c>
      <c r="M42">
        <f>IF(ISNUMBER(MATCH(mappings[field],issuesfield[field],0)),COUNTIF(issuesfield[field],mappings[field]),0)</f>
        <v>1</v>
      </c>
      <c r="N42" s="8" t="str">
        <f>IF(ISNUMBER(MATCH(mappings[field],fields[field],0)),"y","n")</f>
        <v>y</v>
      </c>
    </row>
    <row r="43" spans="1:14" x14ac:dyDescent="0.25">
      <c r="A43" t="s">
        <v>0</v>
      </c>
      <c r="B43" t="s">
        <v>1</v>
      </c>
      <c r="C43" t="s">
        <v>2</v>
      </c>
      <c r="D43" t="s">
        <v>138</v>
      </c>
      <c r="E43" s="1">
        <v>611</v>
      </c>
      <c r="F43" t="s">
        <v>3</v>
      </c>
      <c r="G43" t="s">
        <v>4</v>
      </c>
      <c r="H43" t="s">
        <v>5</v>
      </c>
      <c r="I43" t="s">
        <v>6</v>
      </c>
      <c r="J43" t="s">
        <v>6</v>
      </c>
      <c r="K43" t="str">
        <f>mappings[field]&amp;mappings[institution]&amp;mappings[element/field]&amp;mappings[subelement/field(s)]&amp;mappings[constraints]</f>
        <v>subject_chronological_facetGEN611yi2=0 OR (i2=7 AND $2=lcsh)</v>
      </c>
      <c r="L43">
        <f>IF(ISNUMBER(MATCH(mappings[mapping_id],issuesmap[mappingID],0)),COUNTIF(issuesmap[mappingID],mappings[mapping_id]),0)</f>
        <v>0</v>
      </c>
      <c r="M43">
        <f>IF(ISNUMBER(MATCH(mappings[field],issuesfield[field],0)),COUNTIF(issuesfield[field],mappings[field]),0)</f>
        <v>1</v>
      </c>
      <c r="N43" s="8" t="str">
        <f>IF(ISNUMBER(MATCH(mappings[field],fields[field],0)),"y","n")</f>
        <v>y</v>
      </c>
    </row>
    <row r="44" spans="1:14" x14ac:dyDescent="0.25">
      <c r="A44" t="s">
        <v>0</v>
      </c>
      <c r="B44" t="s">
        <v>1</v>
      </c>
      <c r="C44" t="s">
        <v>2</v>
      </c>
      <c r="D44" t="s">
        <v>138</v>
      </c>
      <c r="E44" s="1">
        <v>630</v>
      </c>
      <c r="F44" t="s">
        <v>3</v>
      </c>
      <c r="G44" t="s">
        <v>4</v>
      </c>
      <c r="H44" t="s">
        <v>5</v>
      </c>
      <c r="I44" t="s">
        <v>6</v>
      </c>
      <c r="J44" t="s">
        <v>6</v>
      </c>
      <c r="K44" t="str">
        <f>mappings[field]&amp;mappings[institution]&amp;mappings[element/field]&amp;mappings[subelement/field(s)]&amp;mappings[constraints]</f>
        <v>subject_chronological_facetGEN630yi2=0 OR (i2=7 AND $2=lcsh)</v>
      </c>
      <c r="L44">
        <f>IF(ISNUMBER(MATCH(mappings[mapping_id],issuesmap[mappingID],0)),COUNTIF(issuesmap[mappingID],mappings[mapping_id]),0)</f>
        <v>0</v>
      </c>
      <c r="M44">
        <f>IF(ISNUMBER(MATCH(mappings[field],issuesfield[field],0)),COUNTIF(issuesfield[field],mappings[field]),0)</f>
        <v>1</v>
      </c>
      <c r="N44" s="8" t="str">
        <f>IF(ISNUMBER(MATCH(mappings[field],fields[field],0)),"y","n")</f>
        <v>y</v>
      </c>
    </row>
    <row r="45" spans="1:14" x14ac:dyDescent="0.25">
      <c r="A45" t="s">
        <v>0</v>
      </c>
      <c r="B45" t="s">
        <v>1</v>
      </c>
      <c r="C45" t="s">
        <v>2</v>
      </c>
      <c r="D45" t="s">
        <v>138</v>
      </c>
      <c r="E45" s="1">
        <v>650</v>
      </c>
      <c r="F45" t="s">
        <v>3</v>
      </c>
      <c r="G45" t="s">
        <v>4</v>
      </c>
      <c r="H45" t="s">
        <v>5</v>
      </c>
      <c r="I45" t="s">
        <v>6</v>
      </c>
      <c r="J45" t="s">
        <v>6</v>
      </c>
      <c r="K45" t="str">
        <f>mappings[field]&amp;mappings[institution]&amp;mappings[element/field]&amp;mappings[subelement/field(s)]&amp;mappings[constraints]</f>
        <v>subject_chronological_facetGEN650yi2=0 OR (i2=7 AND $2=lcsh)</v>
      </c>
      <c r="L45">
        <f>IF(ISNUMBER(MATCH(mappings[mapping_id],issuesmap[mappingID],0)),COUNTIF(issuesmap[mappingID],mappings[mapping_id]),0)</f>
        <v>0</v>
      </c>
      <c r="M45">
        <f>IF(ISNUMBER(MATCH(mappings[field],issuesfield[field],0)),COUNTIF(issuesfield[field],mappings[field]),0)</f>
        <v>1</v>
      </c>
      <c r="N45" s="8" t="str">
        <f>IF(ISNUMBER(MATCH(mappings[field],fields[field],0)),"y","n")</f>
        <v>y</v>
      </c>
    </row>
    <row r="46" spans="1:14" x14ac:dyDescent="0.25">
      <c r="A46" t="s">
        <v>0</v>
      </c>
      <c r="B46" t="s">
        <v>1</v>
      </c>
      <c r="C46" t="s">
        <v>2</v>
      </c>
      <c r="D46" t="s">
        <v>138</v>
      </c>
      <c r="E46" s="1">
        <v>651</v>
      </c>
      <c r="F46" t="s">
        <v>3</v>
      </c>
      <c r="G46" t="s">
        <v>4</v>
      </c>
      <c r="H46" t="s">
        <v>5</v>
      </c>
      <c r="I46" t="s">
        <v>6</v>
      </c>
      <c r="J46" t="s">
        <v>6</v>
      </c>
      <c r="K46" t="str">
        <f>mappings[field]&amp;mappings[institution]&amp;mappings[element/field]&amp;mappings[subelement/field(s)]&amp;mappings[constraints]</f>
        <v>subject_chronological_facetGEN651yi2=0 OR (i2=7 AND $2=lcsh)</v>
      </c>
      <c r="L46">
        <f>IF(ISNUMBER(MATCH(mappings[mapping_id],issuesmap[mappingID],0)),COUNTIF(issuesmap[mappingID],mappings[mapping_id]),0)</f>
        <v>0</v>
      </c>
      <c r="M46">
        <f>IF(ISNUMBER(MATCH(mappings[field],issuesfield[field],0)),COUNTIF(issuesfield[field],mappings[field]),0)</f>
        <v>1</v>
      </c>
      <c r="N46" s="8" t="str">
        <f>IF(ISNUMBER(MATCH(mappings[field],fields[field],0)),"y","n")</f>
        <v>y</v>
      </c>
    </row>
    <row r="47" spans="1:14" x14ac:dyDescent="0.25">
      <c r="A47" t="s">
        <v>0</v>
      </c>
      <c r="B47" t="s">
        <v>1</v>
      </c>
      <c r="C47" t="s">
        <v>2</v>
      </c>
      <c r="D47" t="s">
        <v>138</v>
      </c>
      <c r="E47" s="1">
        <v>655</v>
      </c>
      <c r="F47" t="s">
        <v>3</v>
      </c>
      <c r="G47" t="s">
        <v>4</v>
      </c>
      <c r="H47" t="s">
        <v>5</v>
      </c>
      <c r="I47" t="s">
        <v>6</v>
      </c>
      <c r="J47" t="s">
        <v>6</v>
      </c>
      <c r="K47" t="str">
        <f>mappings[field]&amp;mappings[institution]&amp;mappings[element/field]&amp;mappings[subelement/field(s)]&amp;mappings[constraints]</f>
        <v>subject_chronological_facetGEN655yi2=0 OR (i2=7 AND $2=lcsh)</v>
      </c>
      <c r="L47">
        <f>IF(ISNUMBER(MATCH(mappings[mapping_id],issuesmap[mappingID],0)),COUNTIF(issuesmap[mappingID],mappings[mapping_id]),0)</f>
        <v>0</v>
      </c>
      <c r="M47">
        <f>IF(ISNUMBER(MATCH(mappings[field],issuesfield[field],0)),COUNTIF(issuesfield[field],mappings[field]),0)</f>
        <v>1</v>
      </c>
      <c r="N47" s="8" t="str">
        <f>IF(ISNUMBER(MATCH(mappings[field],fields[field],0)),"y","n")</f>
        <v>y</v>
      </c>
    </row>
    <row r="48" spans="1:14" x14ac:dyDescent="0.25">
      <c r="A48" t="s">
        <v>0</v>
      </c>
      <c r="B48" t="s">
        <v>1</v>
      </c>
      <c r="C48" t="s">
        <v>3</v>
      </c>
      <c r="D48" t="s">
        <v>138</v>
      </c>
      <c r="E48" s="1">
        <v>648</v>
      </c>
      <c r="F48" t="s">
        <v>7</v>
      </c>
      <c r="G48" t="s">
        <v>8</v>
      </c>
      <c r="H48" t="s">
        <v>5</v>
      </c>
      <c r="I48" t="s">
        <v>6</v>
      </c>
      <c r="J48" t="s">
        <v>9</v>
      </c>
      <c r="K48" t="str">
        <f>mappings[field]&amp;mappings[institution]&amp;mappings[element/field]&amp;mappings[subelement/field(s)]&amp;mappings[constraints]</f>
        <v>subject_chronological_facetGEN648ai2=0 OR (i2=7 AND $2=~/lcsh|fast/)</v>
      </c>
      <c r="L48">
        <f>IF(ISNUMBER(MATCH(mappings[mapping_id],issuesmap[mappingID],0)),COUNTIF(issuesmap[mappingID],mappings[mapping_id]),0)</f>
        <v>0</v>
      </c>
      <c r="M48">
        <f>IF(ISNUMBER(MATCH(mappings[field],issuesfield[field],0)),COUNTIF(issuesfield[field],mappings[field]),0)</f>
        <v>1</v>
      </c>
      <c r="N48" s="8" t="str">
        <f>IF(ISNUMBER(MATCH(mappings[field],fields[field],0)),"y","n")</f>
        <v>y</v>
      </c>
    </row>
    <row r="49" spans="1:14" x14ac:dyDescent="0.25">
      <c r="A49" t="s">
        <v>10</v>
      </c>
      <c r="B49" t="s">
        <v>1</v>
      </c>
      <c r="C49" t="s">
        <v>3</v>
      </c>
      <c r="D49" t="s">
        <v>138</v>
      </c>
      <c r="E49" s="1">
        <v>655</v>
      </c>
      <c r="F49" t="s">
        <v>19</v>
      </c>
      <c r="G49" t="s">
        <v>4</v>
      </c>
      <c r="H49" t="s">
        <v>20</v>
      </c>
      <c r="I49" t="s">
        <v>21</v>
      </c>
      <c r="J49" t="s">
        <v>22</v>
      </c>
      <c r="K49" t="str">
        <f>mappings[field]&amp;mappings[institution]&amp;mappings[element/field]&amp;mappings[subelement/field(s)]&amp;mappings[constraints]</f>
        <v>subject_genre_facetGEN655axi2=0 OR (i2=7 AND $2=lcsh)</v>
      </c>
      <c r="L49">
        <f>IF(ISNUMBER(MATCH(mappings[mapping_id],issuesmap[mappingID],0)),COUNTIF(issuesmap[mappingID],mappings[mapping_id]),0)</f>
        <v>0</v>
      </c>
      <c r="M49">
        <f>IF(ISNUMBER(MATCH(mappings[field],issuesfield[field],0)),COUNTIF(issuesfield[field],mappings[field]),0)</f>
        <v>2</v>
      </c>
      <c r="N49" s="8" t="str">
        <f>IF(ISNUMBER(MATCH(mappings[field],fields[field],0)),"y","n")</f>
        <v>y</v>
      </c>
    </row>
    <row r="50" spans="1:14" x14ac:dyDescent="0.25">
      <c r="A50" t="s">
        <v>10</v>
      </c>
      <c r="B50" t="s">
        <v>1</v>
      </c>
      <c r="C50" t="s">
        <v>3</v>
      </c>
      <c r="D50" t="s">
        <v>138</v>
      </c>
      <c r="E50" s="1">
        <v>655</v>
      </c>
      <c r="F50" t="s">
        <v>19</v>
      </c>
      <c r="G50" t="s">
        <v>23</v>
      </c>
      <c r="H50" t="s">
        <v>20</v>
      </c>
      <c r="I50" t="s">
        <v>21</v>
      </c>
      <c r="J50" t="s">
        <v>24</v>
      </c>
      <c r="K50" t="str">
        <f>mappings[field]&amp;mappings[institution]&amp;mappings[element/field]&amp;mappings[subelement/field(s)]&amp;mappings[constraints]</f>
        <v>subject_genre_facetGEN655axi2=7 AND $2=lcgft</v>
      </c>
      <c r="L50">
        <f>IF(ISNUMBER(MATCH(mappings[mapping_id],issuesmap[mappingID],0)),COUNTIF(issuesmap[mappingID],mappings[mapping_id]),0)</f>
        <v>0</v>
      </c>
      <c r="M50">
        <f>IF(ISNUMBER(MATCH(mappings[field],issuesfield[field],0)),COUNTIF(issuesfield[field],mappings[field]),0)</f>
        <v>2</v>
      </c>
      <c r="N50" s="8" t="str">
        <f>IF(ISNUMBER(MATCH(mappings[field],fields[field],0)),"y","n")</f>
        <v>y</v>
      </c>
    </row>
    <row r="51" spans="1:14" x14ac:dyDescent="0.25">
      <c r="A51" t="s">
        <v>10</v>
      </c>
      <c r="B51" t="s">
        <v>1</v>
      </c>
      <c r="C51" t="s">
        <v>3</v>
      </c>
      <c r="D51" t="s">
        <v>138</v>
      </c>
      <c r="E51" s="1">
        <v>655</v>
      </c>
      <c r="F51" t="s">
        <v>19</v>
      </c>
      <c r="G51" t="s">
        <v>26</v>
      </c>
      <c r="H51" t="s">
        <v>20</v>
      </c>
      <c r="I51" t="s">
        <v>21</v>
      </c>
      <c r="J51" t="s">
        <v>27</v>
      </c>
      <c r="K51" t="str">
        <f>mappings[field]&amp;mappings[institution]&amp;mappings[element/field]&amp;mappings[subelement/field(s)]&amp;mappings[constraints]</f>
        <v>subject_genre_facetGEN655axi2=7 AND $2=rbbin</v>
      </c>
      <c r="L51">
        <f>IF(ISNUMBER(MATCH(mappings[mapping_id],issuesmap[mappingID],0)),COUNTIF(issuesmap[mappingID],mappings[mapping_id]),0)</f>
        <v>0</v>
      </c>
      <c r="M51">
        <f>IF(ISNUMBER(MATCH(mappings[field],issuesfield[field],0)),COUNTIF(issuesfield[field],mappings[field]),0)</f>
        <v>2</v>
      </c>
      <c r="N51" s="8" t="str">
        <f>IF(ISNUMBER(MATCH(mappings[field],fields[field],0)),"y","n")</f>
        <v>y</v>
      </c>
    </row>
    <row r="52" spans="1:14" x14ac:dyDescent="0.25">
      <c r="A52" t="s">
        <v>10</v>
      </c>
      <c r="B52" t="s">
        <v>1</v>
      </c>
      <c r="C52" t="s">
        <v>3</v>
      </c>
      <c r="D52" t="s">
        <v>138</v>
      </c>
      <c r="E52" s="1">
        <v>655</v>
      </c>
      <c r="F52" t="s">
        <v>19</v>
      </c>
      <c r="G52" t="s">
        <v>28</v>
      </c>
      <c r="H52" t="s">
        <v>20</v>
      </c>
      <c r="I52" t="s">
        <v>21</v>
      </c>
      <c r="J52" t="s">
        <v>29</v>
      </c>
      <c r="K52" t="str">
        <f>mappings[field]&amp;mappings[institution]&amp;mappings[element/field]&amp;mappings[subelement/field(s)]&amp;mappings[constraints]</f>
        <v>subject_genre_facetGEN655axi2=7 AND $2=rbgenr</v>
      </c>
      <c r="L52">
        <f>IF(ISNUMBER(MATCH(mappings[mapping_id],issuesmap[mappingID],0)),COUNTIF(issuesmap[mappingID],mappings[mapping_id]),0)</f>
        <v>0</v>
      </c>
      <c r="M52">
        <f>IF(ISNUMBER(MATCH(mappings[field],issuesfield[field],0)),COUNTIF(issuesfield[field],mappings[field]),0)</f>
        <v>2</v>
      </c>
      <c r="N52" s="8" t="str">
        <f>IF(ISNUMBER(MATCH(mappings[field],fields[field],0)),"y","n")</f>
        <v>y</v>
      </c>
    </row>
    <row r="53" spans="1:14" x14ac:dyDescent="0.25">
      <c r="A53" t="s">
        <v>10</v>
      </c>
      <c r="B53" t="s">
        <v>1</v>
      </c>
      <c r="C53" t="s">
        <v>3</v>
      </c>
      <c r="D53" t="s">
        <v>138</v>
      </c>
      <c r="E53" s="1">
        <v>655</v>
      </c>
      <c r="F53" t="s">
        <v>19</v>
      </c>
      <c r="G53" t="s">
        <v>30</v>
      </c>
      <c r="H53" t="s">
        <v>20</v>
      </c>
      <c r="I53" t="s">
        <v>31</v>
      </c>
      <c r="J53" t="s">
        <v>32</v>
      </c>
      <c r="K53" t="str">
        <f>mappings[field]&amp;mappings[institution]&amp;mappings[element/field]&amp;mappings[subelement/field(s)]&amp;mappings[constraints]</f>
        <v>subject_genre_facetGEN655axi2=7 AND $2=rbprov</v>
      </c>
      <c r="L53">
        <f>IF(ISNUMBER(MATCH(mappings[mapping_id],issuesmap[mappingID],0)),COUNTIF(issuesmap[mappingID],mappings[mapping_id]),0)</f>
        <v>0</v>
      </c>
      <c r="M53">
        <f>IF(ISNUMBER(MATCH(mappings[field],issuesfield[field],0)),COUNTIF(issuesfield[field],mappings[field]),0)</f>
        <v>2</v>
      </c>
      <c r="N53" s="8" t="str">
        <f>IF(ISNUMBER(MATCH(mappings[field],fields[field],0)),"y","n")</f>
        <v>y</v>
      </c>
    </row>
    <row r="54" spans="1:14" x14ac:dyDescent="0.25">
      <c r="A54" t="s">
        <v>10</v>
      </c>
      <c r="B54" t="s">
        <v>1</v>
      </c>
      <c r="C54" t="s">
        <v>2</v>
      </c>
      <c r="D54" t="s">
        <v>138</v>
      </c>
      <c r="E54" s="1">
        <v>6</v>
      </c>
      <c r="F54">
        <v>16</v>
      </c>
      <c r="G54" t="s">
        <v>11</v>
      </c>
      <c r="H54" t="s">
        <v>5</v>
      </c>
      <c r="I54" t="s">
        <v>14</v>
      </c>
      <c r="J54" t="s">
        <v>6</v>
      </c>
      <c r="K54" t="str">
        <f>mappings[field]&amp;mappings[institution]&amp;mappings[element/field]&amp;mappings[subelement/field(s)]&amp;mappings[constraints]</f>
        <v>subject_genre_facetGEN616LDR/06 = a AND LDR/07 =~ [acdm] AND 006/00 =~ [at]</v>
      </c>
      <c r="L54">
        <f>IF(ISNUMBER(MATCH(mappings[mapping_id],issuesmap[mappingID],0)),COUNTIF(issuesmap[mappingID],mappings[mapping_id]),0)</f>
        <v>0</v>
      </c>
      <c r="M54">
        <f>IF(ISNUMBER(MATCH(mappings[field],issuesfield[field],0)),COUNTIF(issuesfield[field],mappings[field]),0)</f>
        <v>2</v>
      </c>
      <c r="N54" s="8" t="str">
        <f>IF(ISNUMBER(MATCH(mappings[field],fields[field],0)),"y","n")</f>
        <v>y</v>
      </c>
    </row>
    <row r="55" spans="1:14" x14ac:dyDescent="0.25">
      <c r="A55" t="s">
        <v>10</v>
      </c>
      <c r="B55" t="s">
        <v>1</v>
      </c>
      <c r="C55" t="s">
        <v>2</v>
      </c>
      <c r="D55" t="s">
        <v>138</v>
      </c>
      <c r="E55" s="1">
        <v>6</v>
      </c>
      <c r="F55">
        <v>17</v>
      </c>
      <c r="G55" t="s">
        <v>11</v>
      </c>
      <c r="H55" t="s">
        <v>5</v>
      </c>
      <c r="I55" t="s">
        <v>12</v>
      </c>
      <c r="J55" t="s">
        <v>13</v>
      </c>
      <c r="K55" t="str">
        <f>mappings[field]&amp;mappings[institution]&amp;mappings[element/field]&amp;mappings[subelement/field(s)]&amp;mappings[constraints]</f>
        <v>subject_genre_facetGEN617LDR/06 = a AND LDR/07 =~ [acdm] AND 006/00 =~ [at]</v>
      </c>
      <c r="L55">
        <f>IF(ISNUMBER(MATCH(mappings[mapping_id],issuesmap[mappingID],0)),COUNTIF(issuesmap[mappingID],mappings[mapping_id]),0)</f>
        <v>0</v>
      </c>
      <c r="M55">
        <f>IF(ISNUMBER(MATCH(mappings[field],issuesfield[field],0)),COUNTIF(issuesfield[field],mappings[field]),0)</f>
        <v>2</v>
      </c>
      <c r="N55" s="8" t="str">
        <f>IF(ISNUMBER(MATCH(mappings[field],fields[field],0)),"y","n")</f>
        <v>y</v>
      </c>
    </row>
    <row r="56" spans="1:14" x14ac:dyDescent="0.25">
      <c r="A56" t="s">
        <v>10</v>
      </c>
      <c r="B56" t="s">
        <v>1</v>
      </c>
      <c r="C56" t="s">
        <v>2</v>
      </c>
      <c r="D56" t="s">
        <v>138</v>
      </c>
      <c r="E56" s="1">
        <v>8</v>
      </c>
      <c r="F56">
        <v>33</v>
      </c>
      <c r="G56" t="s">
        <v>15</v>
      </c>
      <c r="H56" t="s">
        <v>5</v>
      </c>
      <c r="I56" t="s">
        <v>14</v>
      </c>
      <c r="J56" t="s">
        <v>6</v>
      </c>
      <c r="K56" t="str">
        <f>mappings[field]&amp;mappings[institution]&amp;mappings[element/field]&amp;mappings[subelement/field(s)]&amp;mappings[constraints]</f>
        <v>subject_genre_facetGEN833LDR/06 = a AND LDR/07 =~ [acdm]</v>
      </c>
      <c r="L56">
        <f>IF(ISNUMBER(MATCH(mappings[mapping_id],issuesmap[mappingID],0)),COUNTIF(issuesmap[mappingID],mappings[mapping_id]),0)</f>
        <v>0</v>
      </c>
      <c r="M56">
        <f>IF(ISNUMBER(MATCH(mappings[field],issuesfield[field],0)),COUNTIF(issuesfield[field],mappings[field]),0)</f>
        <v>2</v>
      </c>
      <c r="N56" s="8" t="str">
        <f>IF(ISNUMBER(MATCH(mappings[field],fields[field],0)),"y","n")</f>
        <v>y</v>
      </c>
    </row>
    <row r="57" spans="1:14" x14ac:dyDescent="0.25">
      <c r="A57" t="s">
        <v>10</v>
      </c>
      <c r="B57" t="s">
        <v>1</v>
      </c>
      <c r="C57" t="s">
        <v>2</v>
      </c>
      <c r="D57" t="s">
        <v>138</v>
      </c>
      <c r="E57" s="1">
        <v>8</v>
      </c>
      <c r="F57">
        <v>34</v>
      </c>
      <c r="G57" t="s">
        <v>15</v>
      </c>
      <c r="H57" t="s">
        <v>5</v>
      </c>
      <c r="I57" t="s">
        <v>12</v>
      </c>
      <c r="J57" t="s">
        <v>13</v>
      </c>
      <c r="K57" t="str">
        <f>mappings[field]&amp;mappings[institution]&amp;mappings[element/field]&amp;mappings[subelement/field(s)]&amp;mappings[constraints]</f>
        <v>subject_genre_facetGEN834LDR/06 = a AND LDR/07 =~ [acdm]</v>
      </c>
      <c r="L57">
        <f>IF(ISNUMBER(MATCH(mappings[mapping_id],issuesmap[mappingID],0)),COUNTIF(issuesmap[mappingID],mappings[mapping_id]),0)</f>
        <v>0</v>
      </c>
      <c r="M57">
        <f>IF(ISNUMBER(MATCH(mappings[field],issuesfield[field],0)),COUNTIF(issuesfield[field],mappings[field]),0)</f>
        <v>2</v>
      </c>
      <c r="N57" s="8" t="str">
        <f>IF(ISNUMBER(MATCH(mappings[field],fields[field],0)),"y","n")</f>
        <v>y</v>
      </c>
    </row>
    <row r="58" spans="1:14" x14ac:dyDescent="0.25">
      <c r="A58" t="s">
        <v>10</v>
      </c>
      <c r="B58" t="s">
        <v>1</v>
      </c>
      <c r="C58" t="s">
        <v>2</v>
      </c>
      <c r="D58" t="s">
        <v>138</v>
      </c>
      <c r="E58" s="1">
        <v>600</v>
      </c>
      <c r="F58" t="s">
        <v>16</v>
      </c>
      <c r="G58" t="s">
        <v>4</v>
      </c>
      <c r="H58" t="s">
        <v>5</v>
      </c>
      <c r="I58" t="s">
        <v>6</v>
      </c>
      <c r="J58" t="s">
        <v>6</v>
      </c>
      <c r="K58" t="str">
        <f>mappings[field]&amp;mappings[institution]&amp;mappings[element/field]&amp;mappings[subelement/field(s)]&amp;mappings[constraints]</f>
        <v>subject_genre_facetGEN600vi2=0 OR (i2=7 AND $2=lcsh)</v>
      </c>
      <c r="L58">
        <f>IF(ISNUMBER(MATCH(mappings[mapping_id],issuesmap[mappingID],0)),COUNTIF(issuesmap[mappingID],mappings[mapping_id]),0)</f>
        <v>0</v>
      </c>
      <c r="M58">
        <f>IF(ISNUMBER(MATCH(mappings[field],issuesfield[field],0)),COUNTIF(issuesfield[field],mappings[field]),0)</f>
        <v>2</v>
      </c>
      <c r="N58" s="8" t="str">
        <f>IF(ISNUMBER(MATCH(mappings[field],fields[field],0)),"y","n")</f>
        <v>y</v>
      </c>
    </row>
    <row r="59" spans="1:14" x14ac:dyDescent="0.25">
      <c r="A59" t="s">
        <v>10</v>
      </c>
      <c r="B59" t="s">
        <v>1</v>
      </c>
      <c r="C59" t="s">
        <v>2</v>
      </c>
      <c r="D59" t="s">
        <v>138</v>
      </c>
      <c r="E59" s="1">
        <v>610</v>
      </c>
      <c r="F59" t="s">
        <v>16</v>
      </c>
      <c r="G59" t="s">
        <v>4</v>
      </c>
      <c r="H59" t="s">
        <v>5</v>
      </c>
      <c r="I59" t="s">
        <v>6</v>
      </c>
      <c r="J59" t="s">
        <v>6</v>
      </c>
      <c r="K59" t="str">
        <f>mappings[field]&amp;mappings[institution]&amp;mappings[element/field]&amp;mappings[subelement/field(s)]&amp;mappings[constraints]</f>
        <v>subject_genre_facetGEN610vi2=0 OR (i2=7 AND $2=lcsh)</v>
      </c>
      <c r="L59">
        <f>IF(ISNUMBER(MATCH(mappings[mapping_id],issuesmap[mappingID],0)),COUNTIF(issuesmap[mappingID],mappings[mapping_id]),0)</f>
        <v>0</v>
      </c>
      <c r="M59">
        <f>IF(ISNUMBER(MATCH(mappings[field],issuesfield[field],0)),COUNTIF(issuesfield[field],mappings[field]),0)</f>
        <v>2</v>
      </c>
      <c r="N59" s="8" t="str">
        <f>IF(ISNUMBER(MATCH(mappings[field],fields[field],0)),"y","n")</f>
        <v>y</v>
      </c>
    </row>
    <row r="60" spans="1:14" x14ac:dyDescent="0.25">
      <c r="A60" t="s">
        <v>10</v>
      </c>
      <c r="B60" t="s">
        <v>1</v>
      </c>
      <c r="C60" t="s">
        <v>2</v>
      </c>
      <c r="D60" t="s">
        <v>138</v>
      </c>
      <c r="E60" s="1">
        <v>611</v>
      </c>
      <c r="F60" t="s">
        <v>16</v>
      </c>
      <c r="G60" t="s">
        <v>4</v>
      </c>
      <c r="H60" t="s">
        <v>5</v>
      </c>
      <c r="I60" t="s">
        <v>6</v>
      </c>
      <c r="J60" t="s">
        <v>6</v>
      </c>
      <c r="K60" t="str">
        <f>mappings[field]&amp;mappings[institution]&amp;mappings[element/field]&amp;mappings[subelement/field(s)]&amp;mappings[constraints]</f>
        <v>subject_genre_facetGEN611vi2=0 OR (i2=7 AND $2=lcsh)</v>
      </c>
      <c r="L60">
        <f>IF(ISNUMBER(MATCH(mappings[mapping_id],issuesmap[mappingID],0)),COUNTIF(issuesmap[mappingID],mappings[mapping_id]),0)</f>
        <v>0</v>
      </c>
      <c r="M60">
        <f>IF(ISNUMBER(MATCH(mappings[field],issuesfield[field],0)),COUNTIF(issuesfield[field],mappings[field]),0)</f>
        <v>2</v>
      </c>
      <c r="N60" s="8" t="str">
        <f>IF(ISNUMBER(MATCH(mappings[field],fields[field],0)),"y","n")</f>
        <v>y</v>
      </c>
    </row>
    <row r="61" spans="1:14" x14ac:dyDescent="0.25">
      <c r="A61" t="s">
        <v>10</v>
      </c>
      <c r="B61" t="s">
        <v>1</v>
      </c>
      <c r="C61" t="s">
        <v>2</v>
      </c>
      <c r="D61" t="s">
        <v>138</v>
      </c>
      <c r="E61" s="1">
        <v>630</v>
      </c>
      <c r="F61" t="s">
        <v>16</v>
      </c>
      <c r="G61" t="s">
        <v>4</v>
      </c>
      <c r="H61" t="s">
        <v>5</v>
      </c>
      <c r="I61" t="s">
        <v>6</v>
      </c>
      <c r="J61" t="s">
        <v>6</v>
      </c>
      <c r="K61" t="str">
        <f>mappings[field]&amp;mappings[institution]&amp;mappings[element/field]&amp;mappings[subelement/field(s)]&amp;mappings[constraints]</f>
        <v>subject_genre_facetGEN630vi2=0 OR (i2=7 AND $2=lcsh)</v>
      </c>
      <c r="L61">
        <f>IF(ISNUMBER(MATCH(mappings[mapping_id],issuesmap[mappingID],0)),COUNTIF(issuesmap[mappingID],mappings[mapping_id]),0)</f>
        <v>0</v>
      </c>
      <c r="M61">
        <f>IF(ISNUMBER(MATCH(mappings[field],issuesfield[field],0)),COUNTIF(issuesfield[field],mappings[field]),0)</f>
        <v>2</v>
      </c>
      <c r="N61" s="8" t="str">
        <f>IF(ISNUMBER(MATCH(mappings[field],fields[field],0)),"y","n")</f>
        <v>y</v>
      </c>
    </row>
    <row r="62" spans="1:14" x14ac:dyDescent="0.25">
      <c r="A62" t="s">
        <v>10</v>
      </c>
      <c r="B62" t="s">
        <v>1</v>
      </c>
      <c r="C62" t="s">
        <v>2</v>
      </c>
      <c r="D62" t="s">
        <v>138</v>
      </c>
      <c r="E62" s="1">
        <v>650</v>
      </c>
      <c r="F62" t="s">
        <v>16</v>
      </c>
      <c r="G62" t="s">
        <v>4</v>
      </c>
      <c r="H62" t="s">
        <v>5</v>
      </c>
      <c r="I62" t="s">
        <v>6</v>
      </c>
      <c r="J62" t="s">
        <v>6</v>
      </c>
      <c r="K62" t="str">
        <f>mappings[field]&amp;mappings[institution]&amp;mappings[element/field]&amp;mappings[subelement/field(s)]&amp;mappings[constraints]</f>
        <v>subject_genre_facetGEN650vi2=0 OR (i2=7 AND $2=lcsh)</v>
      </c>
      <c r="L62">
        <f>IF(ISNUMBER(MATCH(mappings[mapping_id],issuesmap[mappingID],0)),COUNTIF(issuesmap[mappingID],mappings[mapping_id]),0)</f>
        <v>0</v>
      </c>
      <c r="M62">
        <f>IF(ISNUMBER(MATCH(mappings[field],issuesfield[field],0)),COUNTIF(issuesfield[field],mappings[field]),0)</f>
        <v>2</v>
      </c>
      <c r="N62" s="8" t="str">
        <f>IF(ISNUMBER(MATCH(mappings[field],fields[field],0)),"y","n")</f>
        <v>y</v>
      </c>
    </row>
    <row r="63" spans="1:14" x14ac:dyDescent="0.25">
      <c r="A63" t="s">
        <v>10</v>
      </c>
      <c r="B63" t="s">
        <v>1</v>
      </c>
      <c r="C63" t="s">
        <v>2</v>
      </c>
      <c r="D63" t="s">
        <v>138</v>
      </c>
      <c r="E63" s="1">
        <v>651</v>
      </c>
      <c r="F63" t="s">
        <v>16</v>
      </c>
      <c r="G63" t="s">
        <v>4</v>
      </c>
      <c r="H63" t="s">
        <v>5</v>
      </c>
      <c r="I63" t="s">
        <v>6</v>
      </c>
      <c r="J63" t="s">
        <v>6</v>
      </c>
      <c r="K63" t="str">
        <f>mappings[field]&amp;mappings[institution]&amp;mappings[element/field]&amp;mappings[subelement/field(s)]&amp;mappings[constraints]</f>
        <v>subject_genre_facetGEN651vi2=0 OR (i2=7 AND $2=lcsh)</v>
      </c>
      <c r="L63">
        <f>IF(ISNUMBER(MATCH(mappings[mapping_id],issuesmap[mappingID],0)),COUNTIF(issuesmap[mappingID],mappings[mapping_id]),0)</f>
        <v>0</v>
      </c>
      <c r="M63">
        <f>IF(ISNUMBER(MATCH(mappings[field],issuesfield[field],0)),COUNTIF(issuesfield[field],mappings[field]),0)</f>
        <v>2</v>
      </c>
      <c r="N63" s="8" t="str">
        <f>IF(ISNUMBER(MATCH(mappings[field],fields[field],0)),"y","n")</f>
        <v>y</v>
      </c>
    </row>
    <row r="64" spans="1:14" x14ac:dyDescent="0.25">
      <c r="A64" t="s">
        <v>10</v>
      </c>
      <c r="B64" t="s">
        <v>1</v>
      </c>
      <c r="C64" t="s">
        <v>2</v>
      </c>
      <c r="D64" t="s">
        <v>138</v>
      </c>
      <c r="E64" s="1">
        <v>655</v>
      </c>
      <c r="F64" t="s">
        <v>16</v>
      </c>
      <c r="G64" t="s">
        <v>4</v>
      </c>
      <c r="H64" t="s">
        <v>5</v>
      </c>
      <c r="I64" t="s">
        <v>6</v>
      </c>
      <c r="J64" t="s">
        <v>6</v>
      </c>
      <c r="K64" t="str">
        <f>mappings[field]&amp;mappings[institution]&amp;mappings[element/field]&amp;mappings[subelement/field(s)]&amp;mappings[constraints]</f>
        <v>subject_genre_facetGEN655vi2=0 OR (i2=7 AND $2=lcsh)</v>
      </c>
      <c r="L64">
        <f>IF(ISNUMBER(MATCH(mappings[mapping_id],issuesmap[mappingID],0)),COUNTIF(issuesmap[mappingID],mappings[mapping_id]),0)</f>
        <v>0</v>
      </c>
      <c r="M64">
        <f>IF(ISNUMBER(MATCH(mappings[field],issuesfield[field],0)),COUNTIF(issuesfield[field],mappings[field]),0)</f>
        <v>2</v>
      </c>
      <c r="N64" s="8" t="str">
        <f>IF(ISNUMBER(MATCH(mappings[field],fields[field],0)),"y","n")</f>
        <v>y</v>
      </c>
    </row>
    <row r="65" spans="1:14" x14ac:dyDescent="0.25">
      <c r="A65" t="s">
        <v>10</v>
      </c>
      <c r="B65" t="s">
        <v>1</v>
      </c>
      <c r="C65" t="s">
        <v>3</v>
      </c>
      <c r="D65" t="s">
        <v>138</v>
      </c>
      <c r="E65" s="1">
        <v>647</v>
      </c>
      <c r="F65" t="s">
        <v>16</v>
      </c>
      <c r="G65" t="s">
        <v>4</v>
      </c>
      <c r="H65" t="s">
        <v>5</v>
      </c>
      <c r="I65" t="s">
        <v>6</v>
      </c>
      <c r="J65" t="s">
        <v>17</v>
      </c>
      <c r="K65" t="str">
        <f>mappings[field]&amp;mappings[institution]&amp;mappings[element/field]&amp;mappings[subelement/field(s)]&amp;mappings[constraints]</f>
        <v>subject_genre_facetGEN647vi2=0 OR (i2=7 AND $2=lcsh)</v>
      </c>
      <c r="L65">
        <f>IF(ISNUMBER(MATCH(mappings[mapping_id],issuesmap[mappingID],0)),COUNTIF(issuesmap[mappingID],mappings[mapping_id]),0)</f>
        <v>0</v>
      </c>
      <c r="M65">
        <f>IF(ISNUMBER(MATCH(mappings[field],issuesfield[field],0)),COUNTIF(issuesfield[field],mappings[field]),0)</f>
        <v>2</v>
      </c>
      <c r="N65" s="8" t="str">
        <f>IF(ISNUMBER(MATCH(mappings[field],fields[field],0)),"y","n")</f>
        <v>y</v>
      </c>
    </row>
    <row r="66" spans="1:14" x14ac:dyDescent="0.25">
      <c r="A66" t="s">
        <v>10</v>
      </c>
      <c r="B66" t="s">
        <v>1</v>
      </c>
      <c r="C66" t="s">
        <v>3</v>
      </c>
      <c r="D66" t="s">
        <v>138</v>
      </c>
      <c r="E66" s="1">
        <v>648</v>
      </c>
      <c r="F66" t="s">
        <v>16</v>
      </c>
      <c r="G66" t="s">
        <v>4</v>
      </c>
      <c r="H66" t="s">
        <v>5</v>
      </c>
      <c r="I66" t="s">
        <v>6</v>
      </c>
      <c r="J66" t="s">
        <v>18</v>
      </c>
      <c r="K66" t="str">
        <f>mappings[field]&amp;mappings[institution]&amp;mappings[element/field]&amp;mappings[subelement/field(s)]&amp;mappings[constraints]</f>
        <v>subject_genre_facetGEN648vi2=0 OR (i2=7 AND $2=lcsh)</v>
      </c>
      <c r="L66">
        <f>IF(ISNUMBER(MATCH(mappings[mapping_id],issuesmap[mappingID],0)),COUNTIF(issuesmap[mappingID],mappings[mapping_id]),0)</f>
        <v>0</v>
      </c>
      <c r="M66">
        <f>IF(ISNUMBER(MATCH(mappings[field],issuesfield[field],0)),COUNTIF(issuesfield[field],mappings[field]),0)</f>
        <v>2</v>
      </c>
      <c r="N66" s="8" t="str">
        <f>IF(ISNUMBER(MATCH(mappings[field],fields[field],0)),"y","n")</f>
        <v>y</v>
      </c>
    </row>
    <row r="67" spans="1:14" x14ac:dyDescent="0.25">
      <c r="A67" t="s">
        <v>10</v>
      </c>
      <c r="B67" t="s">
        <v>1</v>
      </c>
      <c r="C67" t="s">
        <v>3</v>
      </c>
      <c r="D67" t="s">
        <v>138</v>
      </c>
      <c r="E67" s="1">
        <v>655</v>
      </c>
      <c r="F67" t="s">
        <v>16</v>
      </c>
      <c r="G67" t="s">
        <v>23</v>
      </c>
      <c r="H67" t="s">
        <v>5</v>
      </c>
      <c r="I67" t="s">
        <v>6</v>
      </c>
      <c r="J67" t="s">
        <v>25</v>
      </c>
      <c r="K67" t="str">
        <f>mappings[field]&amp;mappings[institution]&amp;mappings[element/field]&amp;mappings[subelement/field(s)]&amp;mappings[constraints]</f>
        <v>subject_genre_facetGEN655vi2=7 AND $2=lcgft</v>
      </c>
      <c r="L67">
        <f>IF(ISNUMBER(MATCH(mappings[mapping_id],issuesmap[mappingID],0)),COUNTIF(issuesmap[mappingID],mappings[mapping_id]),0)</f>
        <v>0</v>
      </c>
      <c r="M67">
        <f>IF(ISNUMBER(MATCH(mappings[field],issuesfield[field],0)),COUNTIF(issuesfield[field],mappings[field]),0)</f>
        <v>2</v>
      </c>
      <c r="N67" s="8" t="str">
        <f>IF(ISNUMBER(MATCH(mappings[field],fields[field],0)),"y","n")</f>
        <v>y</v>
      </c>
    </row>
    <row r="68" spans="1:14" x14ac:dyDescent="0.25">
      <c r="A68" t="s">
        <v>10</v>
      </c>
      <c r="B68" t="s">
        <v>1</v>
      </c>
      <c r="C68" t="s">
        <v>3</v>
      </c>
      <c r="D68" t="s">
        <v>138</v>
      </c>
      <c r="E68" s="1">
        <v>655</v>
      </c>
      <c r="F68" t="s">
        <v>16</v>
      </c>
      <c r="G68" t="s">
        <v>26</v>
      </c>
      <c r="H68" t="s">
        <v>5</v>
      </c>
      <c r="I68" t="s">
        <v>6</v>
      </c>
      <c r="J68" t="s">
        <v>27</v>
      </c>
      <c r="K68" t="str">
        <f>mappings[field]&amp;mappings[institution]&amp;mappings[element/field]&amp;mappings[subelement/field(s)]&amp;mappings[constraints]</f>
        <v>subject_genre_facetGEN655vi2=7 AND $2=rbbin</v>
      </c>
      <c r="L68">
        <f>IF(ISNUMBER(MATCH(mappings[mapping_id],issuesmap[mappingID],0)),COUNTIF(issuesmap[mappingID],mappings[mapping_id]),0)</f>
        <v>0</v>
      </c>
      <c r="M68">
        <f>IF(ISNUMBER(MATCH(mappings[field],issuesfield[field],0)),COUNTIF(issuesfield[field],mappings[field]),0)</f>
        <v>2</v>
      </c>
      <c r="N68" s="8" t="str">
        <f>IF(ISNUMBER(MATCH(mappings[field],fields[field],0)),"y","n")</f>
        <v>y</v>
      </c>
    </row>
    <row r="69" spans="1:14" x14ac:dyDescent="0.25">
      <c r="A69" t="s">
        <v>10</v>
      </c>
      <c r="B69" t="s">
        <v>1</v>
      </c>
      <c r="C69" t="s">
        <v>3</v>
      </c>
      <c r="D69" t="s">
        <v>138</v>
      </c>
      <c r="E69" s="1">
        <v>655</v>
      </c>
      <c r="F69" t="s">
        <v>16</v>
      </c>
      <c r="G69" t="s">
        <v>28</v>
      </c>
      <c r="H69" t="s">
        <v>5</v>
      </c>
      <c r="I69" t="s">
        <v>6</v>
      </c>
      <c r="J69" t="s">
        <v>29</v>
      </c>
      <c r="K69" t="str">
        <f>mappings[field]&amp;mappings[institution]&amp;mappings[element/field]&amp;mappings[subelement/field(s)]&amp;mappings[constraints]</f>
        <v>subject_genre_facetGEN655vi2=7 AND $2=rbgenr</v>
      </c>
      <c r="L69">
        <f>IF(ISNUMBER(MATCH(mappings[mapping_id],issuesmap[mappingID],0)),COUNTIF(issuesmap[mappingID],mappings[mapping_id]),0)</f>
        <v>0</v>
      </c>
      <c r="M69">
        <f>IF(ISNUMBER(MATCH(mappings[field],issuesfield[field],0)),COUNTIF(issuesfield[field],mappings[field]),0)</f>
        <v>2</v>
      </c>
      <c r="N69" s="8" t="str">
        <f>IF(ISNUMBER(MATCH(mappings[field],fields[field],0)),"y","n")</f>
        <v>y</v>
      </c>
    </row>
    <row r="70" spans="1:14" x14ac:dyDescent="0.25">
      <c r="A70" t="s">
        <v>10</v>
      </c>
      <c r="B70" t="s">
        <v>1</v>
      </c>
      <c r="C70" t="s">
        <v>3</v>
      </c>
      <c r="D70" t="s">
        <v>138</v>
      </c>
      <c r="E70" s="1">
        <v>655</v>
      </c>
      <c r="F70" t="s">
        <v>16</v>
      </c>
      <c r="G70" t="s">
        <v>30</v>
      </c>
      <c r="H70" t="s">
        <v>5</v>
      </c>
      <c r="I70" t="s">
        <v>6</v>
      </c>
      <c r="J70" t="s">
        <v>32</v>
      </c>
      <c r="K70" t="str">
        <f>mappings[field]&amp;mappings[institution]&amp;mappings[element/field]&amp;mappings[subelement/field(s)]&amp;mappings[constraints]</f>
        <v>subject_genre_facetGEN655vi2=7 AND $2=rbprov</v>
      </c>
      <c r="L70">
        <f>IF(ISNUMBER(MATCH(mappings[mapping_id],issuesmap[mappingID],0)),COUNTIF(issuesmap[mappingID],mappings[mapping_id]),0)</f>
        <v>0</v>
      </c>
      <c r="M70">
        <f>IF(ISNUMBER(MATCH(mappings[field],issuesfield[field],0)),COUNTIF(issuesfield[field],mappings[field]),0)</f>
        <v>2</v>
      </c>
      <c r="N70" s="8" t="str">
        <f>IF(ISNUMBER(MATCH(mappings[field],fields[field],0)),"y","n")</f>
        <v>y</v>
      </c>
    </row>
    <row r="71" spans="1:14" x14ac:dyDescent="0.25">
      <c r="A71" t="s">
        <v>10</v>
      </c>
      <c r="B71" t="s">
        <v>1</v>
      </c>
      <c r="C71" t="s">
        <v>3</v>
      </c>
      <c r="D71" t="s">
        <v>138</v>
      </c>
      <c r="E71" s="1">
        <v>656</v>
      </c>
      <c r="F71" t="s">
        <v>33</v>
      </c>
      <c r="G71" t="s">
        <v>34</v>
      </c>
      <c r="H71" t="s">
        <v>5</v>
      </c>
      <c r="I71" t="s">
        <v>6</v>
      </c>
      <c r="J71" t="s">
        <v>35</v>
      </c>
      <c r="K71" t="str">
        <f>mappings[field]&amp;mappings[institution]&amp;mappings[element/field]&amp;mappings[subelement/field(s)]&amp;mappings[constraints]</f>
        <v>subject_genre_facetGEN656kvi2=7 AND $2=lcsh</v>
      </c>
      <c r="L71">
        <f>IF(ISNUMBER(MATCH(mappings[mapping_id],issuesmap[mappingID],0)),COUNTIF(issuesmap[mappingID],mappings[mapping_id]),0)</f>
        <v>0</v>
      </c>
      <c r="M71">
        <f>IF(ISNUMBER(MATCH(mappings[field],issuesfield[field],0)),COUNTIF(issuesfield[field],mappings[field]),0)</f>
        <v>2</v>
      </c>
      <c r="N71" s="8" t="str">
        <f>IF(ISNUMBER(MATCH(mappings[field],fields[field],0)),"y","n")</f>
        <v>y</v>
      </c>
    </row>
    <row r="72" spans="1:14" x14ac:dyDescent="0.25">
      <c r="A72" t="s">
        <v>10</v>
      </c>
      <c r="B72" t="s">
        <v>1</v>
      </c>
      <c r="C72" t="s">
        <v>3</v>
      </c>
      <c r="D72" t="s">
        <v>138</v>
      </c>
      <c r="E72" s="1">
        <v>657</v>
      </c>
      <c r="F72" t="s">
        <v>16</v>
      </c>
      <c r="G72" t="s">
        <v>34</v>
      </c>
      <c r="H72" t="s">
        <v>5</v>
      </c>
      <c r="I72" t="s">
        <v>6</v>
      </c>
      <c r="J72" t="s">
        <v>35</v>
      </c>
      <c r="K72" t="str">
        <f>mappings[field]&amp;mappings[institution]&amp;mappings[element/field]&amp;mappings[subelement/field(s)]&amp;mappings[constraints]</f>
        <v>subject_genre_facetGEN657vi2=7 AND $2=lcsh</v>
      </c>
      <c r="L72">
        <f>IF(ISNUMBER(MATCH(mappings[mapping_id],issuesmap[mappingID],0)),COUNTIF(issuesmap[mappingID],mappings[mapping_id]),0)</f>
        <v>0</v>
      </c>
      <c r="M72">
        <f>IF(ISNUMBER(MATCH(mappings[field],issuesfield[field],0)),COUNTIF(issuesfield[field],mappings[field]),0)</f>
        <v>2</v>
      </c>
      <c r="N72" s="8" t="str">
        <f>IF(ISNUMBER(MATCH(mappings[field],fields[field],0)),"y","n")</f>
        <v>y</v>
      </c>
    </row>
    <row r="73" spans="1:14" x14ac:dyDescent="0.25">
      <c r="A73" t="s">
        <v>36</v>
      </c>
      <c r="B73" t="s">
        <v>1</v>
      </c>
      <c r="C73" t="s">
        <v>2</v>
      </c>
      <c r="D73" t="s">
        <v>138</v>
      </c>
      <c r="E73" s="1">
        <v>600</v>
      </c>
      <c r="F73" t="s">
        <v>37</v>
      </c>
      <c r="G73" t="s">
        <v>4</v>
      </c>
      <c r="H73" t="s">
        <v>5</v>
      </c>
      <c r="I73" t="s">
        <v>6</v>
      </c>
      <c r="J73" t="s">
        <v>6</v>
      </c>
      <c r="K73" t="str">
        <f>mappings[field]&amp;mappings[institution]&amp;mappings[element/field]&amp;mappings[subelement/field(s)]&amp;mappings[constraints]</f>
        <v>subject_geographic_facetGEN600zi2=0 OR (i2=7 AND $2=lcsh)</v>
      </c>
      <c r="L73">
        <f>IF(ISNUMBER(MATCH(mappings[mapping_id],issuesmap[mappingID],0)),COUNTIF(issuesmap[mappingID],mappings[mapping_id]),0)</f>
        <v>0</v>
      </c>
      <c r="M73">
        <f>IF(ISNUMBER(MATCH(mappings[field],issuesfield[field],0)),COUNTIF(issuesfield[field],mappings[field]),0)</f>
        <v>1</v>
      </c>
      <c r="N73" s="8" t="str">
        <f>IF(ISNUMBER(MATCH(mappings[field],fields[field],0)),"y","n")</f>
        <v>y</v>
      </c>
    </row>
    <row r="74" spans="1:14" x14ac:dyDescent="0.25">
      <c r="A74" t="s">
        <v>36</v>
      </c>
      <c r="B74" t="s">
        <v>1</v>
      </c>
      <c r="C74" t="s">
        <v>2</v>
      </c>
      <c r="D74" t="s">
        <v>138</v>
      </c>
      <c r="E74" s="1">
        <v>610</v>
      </c>
      <c r="F74" t="s">
        <v>37</v>
      </c>
      <c r="G74" t="s">
        <v>4</v>
      </c>
      <c r="H74" t="s">
        <v>5</v>
      </c>
      <c r="I74" t="s">
        <v>6</v>
      </c>
      <c r="J74" t="s">
        <v>6</v>
      </c>
      <c r="K74" t="str">
        <f>mappings[field]&amp;mappings[institution]&amp;mappings[element/field]&amp;mappings[subelement/field(s)]&amp;mappings[constraints]</f>
        <v>subject_geographic_facetGEN610zi2=0 OR (i2=7 AND $2=lcsh)</v>
      </c>
      <c r="L74">
        <f>IF(ISNUMBER(MATCH(mappings[mapping_id],issuesmap[mappingID],0)),COUNTIF(issuesmap[mappingID],mappings[mapping_id]),0)</f>
        <v>0</v>
      </c>
      <c r="M74">
        <f>IF(ISNUMBER(MATCH(mappings[field],issuesfield[field],0)),COUNTIF(issuesfield[field],mappings[field]),0)</f>
        <v>1</v>
      </c>
      <c r="N74" s="8" t="str">
        <f>IF(ISNUMBER(MATCH(mappings[field],fields[field],0)),"y","n")</f>
        <v>y</v>
      </c>
    </row>
    <row r="75" spans="1:14" x14ac:dyDescent="0.25">
      <c r="A75" t="s">
        <v>36</v>
      </c>
      <c r="B75" t="s">
        <v>1</v>
      </c>
      <c r="C75" t="s">
        <v>2</v>
      </c>
      <c r="D75" t="s">
        <v>138</v>
      </c>
      <c r="E75" s="1">
        <v>611</v>
      </c>
      <c r="F75" t="s">
        <v>37</v>
      </c>
      <c r="G75" t="s">
        <v>4</v>
      </c>
      <c r="H75" t="s">
        <v>5</v>
      </c>
      <c r="I75" t="s">
        <v>6</v>
      </c>
      <c r="J75" t="s">
        <v>6</v>
      </c>
      <c r="K75" t="str">
        <f>mappings[field]&amp;mappings[institution]&amp;mappings[element/field]&amp;mappings[subelement/field(s)]&amp;mappings[constraints]</f>
        <v>subject_geographic_facetGEN611zi2=0 OR (i2=7 AND $2=lcsh)</v>
      </c>
      <c r="L75">
        <f>IF(ISNUMBER(MATCH(mappings[mapping_id],issuesmap[mappingID],0)),COUNTIF(issuesmap[mappingID],mappings[mapping_id]),0)</f>
        <v>0</v>
      </c>
      <c r="M75">
        <f>IF(ISNUMBER(MATCH(mappings[field],issuesfield[field],0)),COUNTIF(issuesfield[field],mappings[field]),0)</f>
        <v>1</v>
      </c>
      <c r="N75" s="8" t="str">
        <f>IF(ISNUMBER(MATCH(mappings[field],fields[field],0)),"y","n")</f>
        <v>y</v>
      </c>
    </row>
    <row r="76" spans="1:14" x14ac:dyDescent="0.25">
      <c r="A76" t="s">
        <v>36</v>
      </c>
      <c r="B76" t="s">
        <v>1</v>
      </c>
      <c r="C76" t="s">
        <v>2</v>
      </c>
      <c r="D76" t="s">
        <v>138</v>
      </c>
      <c r="E76" s="1">
        <v>630</v>
      </c>
      <c r="F76" t="s">
        <v>37</v>
      </c>
      <c r="G76" t="s">
        <v>4</v>
      </c>
      <c r="H76" t="s">
        <v>5</v>
      </c>
      <c r="I76" t="s">
        <v>6</v>
      </c>
      <c r="J76" t="s">
        <v>6</v>
      </c>
      <c r="K76" t="str">
        <f>mappings[field]&amp;mappings[institution]&amp;mappings[element/field]&amp;mappings[subelement/field(s)]&amp;mappings[constraints]</f>
        <v>subject_geographic_facetGEN630zi2=0 OR (i2=7 AND $2=lcsh)</v>
      </c>
      <c r="L76">
        <f>IF(ISNUMBER(MATCH(mappings[mapping_id],issuesmap[mappingID],0)),COUNTIF(issuesmap[mappingID],mappings[mapping_id]),0)</f>
        <v>0</v>
      </c>
      <c r="M76">
        <f>IF(ISNUMBER(MATCH(mappings[field],issuesfield[field],0)),COUNTIF(issuesfield[field],mappings[field]),0)</f>
        <v>1</v>
      </c>
      <c r="N76" s="8" t="str">
        <f>IF(ISNUMBER(MATCH(mappings[field],fields[field],0)),"y","n")</f>
        <v>y</v>
      </c>
    </row>
    <row r="77" spans="1:14" x14ac:dyDescent="0.25">
      <c r="A77" t="s">
        <v>36</v>
      </c>
      <c r="B77" t="s">
        <v>1</v>
      </c>
      <c r="C77" t="s">
        <v>2</v>
      </c>
      <c r="D77" t="s">
        <v>138</v>
      </c>
      <c r="E77" s="1">
        <v>650</v>
      </c>
      <c r="F77" t="s">
        <v>37</v>
      </c>
      <c r="G77" t="s">
        <v>4</v>
      </c>
      <c r="H77" t="s">
        <v>5</v>
      </c>
      <c r="I77" t="s">
        <v>6</v>
      </c>
      <c r="J77" t="s">
        <v>6</v>
      </c>
      <c r="K77" t="str">
        <f>mappings[field]&amp;mappings[institution]&amp;mappings[element/field]&amp;mappings[subelement/field(s)]&amp;mappings[constraints]</f>
        <v>subject_geographic_facetGEN650zi2=0 OR (i2=7 AND $2=lcsh)</v>
      </c>
      <c r="L77">
        <f>IF(ISNUMBER(MATCH(mappings[mapping_id],issuesmap[mappingID],0)),COUNTIF(issuesmap[mappingID],mappings[mapping_id]),0)</f>
        <v>0</v>
      </c>
      <c r="M77">
        <f>IF(ISNUMBER(MATCH(mappings[field],issuesfield[field],0)),COUNTIF(issuesfield[field],mappings[field]),0)</f>
        <v>1</v>
      </c>
      <c r="N77" s="8" t="str">
        <f>IF(ISNUMBER(MATCH(mappings[field],fields[field],0)),"y","n")</f>
        <v>y</v>
      </c>
    </row>
    <row r="78" spans="1:14" x14ac:dyDescent="0.25">
      <c r="A78" t="s">
        <v>36</v>
      </c>
      <c r="B78" t="s">
        <v>1</v>
      </c>
      <c r="C78" t="s">
        <v>2</v>
      </c>
      <c r="D78" t="s">
        <v>138</v>
      </c>
      <c r="E78" s="1">
        <v>651</v>
      </c>
      <c r="F78" t="s">
        <v>37</v>
      </c>
      <c r="G78" t="s">
        <v>4</v>
      </c>
      <c r="H78" t="s">
        <v>5</v>
      </c>
      <c r="I78" t="s">
        <v>6</v>
      </c>
      <c r="J78" t="s">
        <v>6</v>
      </c>
      <c r="K78" t="str">
        <f>mappings[field]&amp;mappings[institution]&amp;mappings[element/field]&amp;mappings[subelement/field(s)]&amp;mappings[constraints]</f>
        <v>subject_geographic_facetGEN651zi2=0 OR (i2=7 AND $2=lcsh)</v>
      </c>
      <c r="L78">
        <f>IF(ISNUMBER(MATCH(mappings[mapping_id],issuesmap[mappingID],0)),COUNTIF(issuesmap[mappingID],mappings[mapping_id]),0)</f>
        <v>0</v>
      </c>
      <c r="M78">
        <f>IF(ISNUMBER(MATCH(mappings[field],issuesfield[field],0)),COUNTIF(issuesfield[field],mappings[field]),0)</f>
        <v>1</v>
      </c>
      <c r="N78" s="8" t="str">
        <f>IF(ISNUMBER(MATCH(mappings[field],fields[field],0)),"y","n")</f>
        <v>y</v>
      </c>
    </row>
    <row r="79" spans="1:14" x14ac:dyDescent="0.25">
      <c r="A79" t="s">
        <v>36</v>
      </c>
      <c r="B79" t="s">
        <v>1</v>
      </c>
      <c r="C79" t="s">
        <v>2</v>
      </c>
      <c r="D79" t="s">
        <v>138</v>
      </c>
      <c r="E79" s="1">
        <v>655</v>
      </c>
      <c r="F79" t="s">
        <v>37</v>
      </c>
      <c r="G79" t="s">
        <v>4</v>
      </c>
      <c r="H79" t="s">
        <v>5</v>
      </c>
      <c r="I79" t="s">
        <v>6</v>
      </c>
      <c r="J79" t="s">
        <v>6</v>
      </c>
      <c r="K79" t="str">
        <f>mappings[field]&amp;mappings[institution]&amp;mappings[element/field]&amp;mappings[subelement/field(s)]&amp;mappings[constraints]</f>
        <v>subject_geographic_facetGEN655zi2=0 OR (i2=7 AND $2=lcsh)</v>
      </c>
      <c r="L79">
        <f>IF(ISNUMBER(MATCH(mappings[mapping_id],issuesmap[mappingID],0)),COUNTIF(issuesmap[mappingID],mappings[mapping_id]),0)</f>
        <v>0</v>
      </c>
      <c r="M79">
        <f>IF(ISNUMBER(MATCH(mappings[field],issuesfield[field],0)),COUNTIF(issuesfield[field],mappings[field]),0)</f>
        <v>1</v>
      </c>
      <c r="N79" s="8" t="str">
        <f>IF(ISNUMBER(MATCH(mappings[field],fields[field],0)),"y","n")</f>
        <v>y</v>
      </c>
    </row>
    <row r="80" spans="1:14" x14ac:dyDescent="0.25">
      <c r="A80" t="s">
        <v>36</v>
      </c>
      <c r="B80" t="s">
        <v>1</v>
      </c>
      <c r="C80" t="s">
        <v>3</v>
      </c>
      <c r="D80" t="s">
        <v>138</v>
      </c>
      <c r="E80" s="1">
        <v>648</v>
      </c>
      <c r="F80" t="s">
        <v>37</v>
      </c>
      <c r="G80" t="s">
        <v>8</v>
      </c>
      <c r="H80" t="s">
        <v>5</v>
      </c>
      <c r="I80" t="s">
        <v>6</v>
      </c>
      <c r="J80" t="s">
        <v>18</v>
      </c>
      <c r="K80" t="str">
        <f>mappings[field]&amp;mappings[institution]&amp;mappings[element/field]&amp;mappings[subelement/field(s)]&amp;mappings[constraints]</f>
        <v>subject_geographic_facetGEN648zi2=0 OR (i2=7 AND $2=~/lcsh|fast/)</v>
      </c>
      <c r="L80">
        <f>IF(ISNUMBER(MATCH(mappings[mapping_id],issuesmap[mappingID],0)),COUNTIF(issuesmap[mappingID],mappings[mapping_id]),0)</f>
        <v>0</v>
      </c>
      <c r="M80">
        <f>IF(ISNUMBER(MATCH(mappings[field],issuesfield[field],0)),COUNTIF(issuesfield[field],mappings[field]),0)</f>
        <v>1</v>
      </c>
      <c r="N80" s="8" t="str">
        <f>IF(ISNUMBER(MATCH(mappings[field],fields[field],0)),"y","n")</f>
        <v>y</v>
      </c>
    </row>
    <row r="81" spans="1:14" x14ac:dyDescent="0.25">
      <c r="A81" t="s">
        <v>38</v>
      </c>
      <c r="B81" t="s">
        <v>1</v>
      </c>
      <c r="C81" t="s">
        <v>2</v>
      </c>
      <c r="D81" t="s">
        <v>138</v>
      </c>
      <c r="E81" s="1">
        <v>600</v>
      </c>
      <c r="F81" t="s">
        <v>39</v>
      </c>
      <c r="G81" t="s">
        <v>4</v>
      </c>
      <c r="H81" t="s">
        <v>20</v>
      </c>
      <c r="I81" t="s">
        <v>6</v>
      </c>
      <c r="J81" t="s">
        <v>40</v>
      </c>
      <c r="K81" t="str">
        <f>mappings[field]&amp;mappings[institution]&amp;mappings[element/field]&amp;mappings[subelement/field(s)]&amp;mappings[constraints]</f>
        <v>subject_topic_lcsh_facetGEN600abcdfghjklmnopqrstui2=0 OR (i2=7 AND $2=lcsh)</v>
      </c>
      <c r="L81">
        <f>IF(ISNUMBER(MATCH(mappings[mapping_id],issuesmap[mappingID],0)),COUNTIF(issuesmap[mappingID],mappings[mapping_id]),0)</f>
        <v>0</v>
      </c>
      <c r="M81">
        <f>IF(ISNUMBER(MATCH(mappings[field],issuesfield[field],0)),COUNTIF(issuesfield[field],mappings[field]),0)</f>
        <v>1</v>
      </c>
      <c r="N81" s="8" t="str">
        <f>IF(ISNUMBER(MATCH(mappings[field],fields[field],0)),"y","n")</f>
        <v>y</v>
      </c>
    </row>
    <row r="82" spans="1:14" x14ac:dyDescent="0.25">
      <c r="A82" t="s">
        <v>38</v>
      </c>
      <c r="B82" t="s">
        <v>1</v>
      </c>
      <c r="C82" t="s">
        <v>2</v>
      </c>
      <c r="D82" t="s">
        <v>138</v>
      </c>
      <c r="E82" s="1">
        <v>610</v>
      </c>
      <c r="F82" t="s">
        <v>42</v>
      </c>
      <c r="G82" t="s">
        <v>4</v>
      </c>
      <c r="H82" t="s">
        <v>20</v>
      </c>
      <c r="I82" t="s">
        <v>6</v>
      </c>
      <c r="J82" t="s">
        <v>43</v>
      </c>
      <c r="K82" t="str">
        <f>mappings[field]&amp;mappings[institution]&amp;mappings[element/field]&amp;mappings[subelement/field(s)]&amp;mappings[constraints]</f>
        <v>subject_topic_lcsh_facetGEN610abcdfghklmnoprstui2=0 OR (i2=7 AND $2=lcsh)</v>
      </c>
      <c r="L82">
        <f>IF(ISNUMBER(MATCH(mappings[mapping_id],issuesmap[mappingID],0)),COUNTIF(issuesmap[mappingID],mappings[mapping_id]),0)</f>
        <v>0</v>
      </c>
      <c r="M82">
        <f>IF(ISNUMBER(MATCH(mappings[field],issuesfield[field],0)),COUNTIF(issuesfield[field],mappings[field]),0)</f>
        <v>1</v>
      </c>
      <c r="N82" s="8" t="str">
        <f>IF(ISNUMBER(MATCH(mappings[field],fields[field],0)),"y","n")</f>
        <v>y</v>
      </c>
    </row>
    <row r="83" spans="1:14" x14ac:dyDescent="0.25">
      <c r="A83" t="s">
        <v>38</v>
      </c>
      <c r="B83" t="s">
        <v>1</v>
      </c>
      <c r="C83" t="s">
        <v>2</v>
      </c>
      <c r="D83" t="s">
        <v>138</v>
      </c>
      <c r="E83" s="1">
        <v>611</v>
      </c>
      <c r="F83" t="s">
        <v>44</v>
      </c>
      <c r="G83" t="s">
        <v>4</v>
      </c>
      <c r="H83" t="s">
        <v>20</v>
      </c>
      <c r="I83" t="s">
        <v>6</v>
      </c>
      <c r="J83" t="s">
        <v>45</v>
      </c>
      <c r="K83" t="str">
        <f>mappings[field]&amp;mappings[institution]&amp;mappings[element/field]&amp;mappings[subelement/field(s)]&amp;mappings[constraints]</f>
        <v>subject_topic_lcsh_facetGEN611acdefghklnpqstui2=0 OR (i2=7 AND $2=lcsh)</v>
      </c>
      <c r="L83">
        <f>IF(ISNUMBER(MATCH(mappings[mapping_id],issuesmap[mappingID],0)),COUNTIF(issuesmap[mappingID],mappings[mapping_id]),0)</f>
        <v>0</v>
      </c>
      <c r="M83">
        <f>IF(ISNUMBER(MATCH(mappings[field],issuesfield[field],0)),COUNTIF(issuesfield[field],mappings[field]),0)</f>
        <v>1</v>
      </c>
      <c r="N83" s="8" t="str">
        <f>IF(ISNUMBER(MATCH(mappings[field],fields[field],0)),"y","n")</f>
        <v>y</v>
      </c>
    </row>
    <row r="84" spans="1:14" x14ac:dyDescent="0.25">
      <c r="A84" t="s">
        <v>38</v>
      </c>
      <c r="B84" t="s">
        <v>1</v>
      </c>
      <c r="C84" t="s">
        <v>2</v>
      </c>
      <c r="D84" t="s">
        <v>138</v>
      </c>
      <c r="E84" s="1">
        <v>630</v>
      </c>
      <c r="F84" t="s">
        <v>46</v>
      </c>
      <c r="G84" t="s">
        <v>4</v>
      </c>
      <c r="H84" t="s">
        <v>20</v>
      </c>
      <c r="I84" t="s">
        <v>6</v>
      </c>
      <c r="J84" t="s">
        <v>47</v>
      </c>
      <c r="K84" t="str">
        <f>mappings[field]&amp;mappings[institution]&amp;mappings[element/field]&amp;mappings[subelement/field(s)]&amp;mappings[constraints]</f>
        <v>subject_topic_lcsh_facetGEN630adfghklmnoprsti2=0 OR (i2=7 AND $2=lcsh)</v>
      </c>
      <c r="L84">
        <f>IF(ISNUMBER(MATCH(mappings[mapping_id],issuesmap[mappingID],0)),COUNTIF(issuesmap[mappingID],mappings[mapping_id]),0)</f>
        <v>0</v>
      </c>
      <c r="M84">
        <f>IF(ISNUMBER(MATCH(mappings[field],issuesfield[field],0)),COUNTIF(issuesfield[field],mappings[field]),0)</f>
        <v>1</v>
      </c>
      <c r="N84" s="8" t="str">
        <f>IF(ISNUMBER(MATCH(mappings[field],fields[field],0)),"y","n")</f>
        <v>y</v>
      </c>
    </row>
    <row r="85" spans="1:14" x14ac:dyDescent="0.25">
      <c r="A85" t="s">
        <v>38</v>
      </c>
      <c r="B85" t="s">
        <v>1</v>
      </c>
      <c r="C85" t="s">
        <v>2</v>
      </c>
      <c r="D85" t="s">
        <v>138</v>
      </c>
      <c r="E85" s="1">
        <v>650</v>
      </c>
      <c r="F85" t="s">
        <v>49</v>
      </c>
      <c r="G85" t="s">
        <v>4</v>
      </c>
      <c r="H85" t="s">
        <v>20</v>
      </c>
      <c r="I85" t="s">
        <v>6</v>
      </c>
      <c r="J85" t="s">
        <v>6</v>
      </c>
      <c r="K85" t="str">
        <f>mappings[field]&amp;mappings[institution]&amp;mappings[element/field]&amp;mappings[subelement/field(s)]&amp;mappings[constraints]</f>
        <v>subject_topic_lcsh_facetGEN650abcdgi2=0 OR (i2=7 AND $2=lcsh)</v>
      </c>
      <c r="L85">
        <f>IF(ISNUMBER(MATCH(mappings[mapping_id],issuesmap[mappingID],0)),COUNTIF(issuesmap[mappingID],mappings[mapping_id]),0)</f>
        <v>0</v>
      </c>
      <c r="M85">
        <f>IF(ISNUMBER(MATCH(mappings[field],issuesfield[field],0)),COUNTIF(issuesfield[field],mappings[field]),0)</f>
        <v>1</v>
      </c>
      <c r="N85" s="8" t="str">
        <f>IF(ISNUMBER(MATCH(mappings[field],fields[field],0)),"y","n")</f>
        <v>y</v>
      </c>
    </row>
    <row r="86" spans="1:14" x14ac:dyDescent="0.25">
      <c r="A86" t="s">
        <v>38</v>
      </c>
      <c r="B86" t="s">
        <v>1</v>
      </c>
      <c r="C86" t="s">
        <v>3</v>
      </c>
      <c r="D86" t="s">
        <v>138</v>
      </c>
      <c r="E86" s="1">
        <v>647</v>
      </c>
      <c r="F86" t="s">
        <v>48</v>
      </c>
      <c r="G86" t="s">
        <v>4</v>
      </c>
      <c r="H86" t="s">
        <v>20</v>
      </c>
      <c r="I86" t="s">
        <v>6</v>
      </c>
      <c r="J86" t="s">
        <v>17</v>
      </c>
      <c r="K86" t="str">
        <f>mappings[field]&amp;mappings[institution]&amp;mappings[element/field]&amp;mappings[subelement/field(s)]&amp;mappings[constraints]</f>
        <v>subject_topic_lcsh_facetGEN647acdgi2=0 OR (i2=7 AND $2=lcsh)</v>
      </c>
      <c r="L86">
        <f>IF(ISNUMBER(MATCH(mappings[mapping_id],issuesmap[mappingID],0)),COUNTIF(issuesmap[mappingID],mappings[mapping_id]),0)</f>
        <v>0</v>
      </c>
      <c r="M86">
        <f>IF(ISNUMBER(MATCH(mappings[field],issuesfield[field],0)),COUNTIF(issuesfield[field],mappings[field]),0)</f>
        <v>1</v>
      </c>
      <c r="N86" s="8" t="str">
        <f>IF(ISNUMBER(MATCH(mappings[field],fields[field],0)),"y","n")</f>
        <v>y</v>
      </c>
    </row>
    <row r="87" spans="1:14" x14ac:dyDescent="0.25">
      <c r="A87" t="s">
        <v>38</v>
      </c>
      <c r="B87" t="s">
        <v>1</v>
      </c>
      <c r="C87" t="s">
        <v>2</v>
      </c>
      <c r="D87" t="s">
        <v>138</v>
      </c>
      <c r="E87" s="1">
        <v>600</v>
      </c>
      <c r="F87" t="s">
        <v>41</v>
      </c>
      <c r="G87" t="s">
        <v>4</v>
      </c>
      <c r="H87" t="s">
        <v>5</v>
      </c>
      <c r="I87" t="s">
        <v>6</v>
      </c>
      <c r="J87" t="s">
        <v>6</v>
      </c>
      <c r="K87" t="str">
        <f>mappings[field]&amp;mappings[institution]&amp;mappings[element/field]&amp;mappings[subelement/field(s)]&amp;mappings[constraints]</f>
        <v>subject_topic_lcsh_facetGEN600xi2=0 OR (i2=7 AND $2=lcsh)</v>
      </c>
      <c r="L87">
        <f>IF(ISNUMBER(MATCH(mappings[mapping_id],issuesmap[mappingID],0)),COUNTIF(issuesmap[mappingID],mappings[mapping_id]),0)</f>
        <v>0</v>
      </c>
      <c r="M87">
        <f>IF(ISNUMBER(MATCH(mappings[field],issuesfield[field],0)),COUNTIF(issuesfield[field],mappings[field]),0)</f>
        <v>1</v>
      </c>
      <c r="N87" s="8" t="str">
        <f>IF(ISNUMBER(MATCH(mappings[field],fields[field],0)),"y","n")</f>
        <v>y</v>
      </c>
    </row>
    <row r="88" spans="1:14" x14ac:dyDescent="0.25">
      <c r="A88" t="s">
        <v>38</v>
      </c>
      <c r="B88" t="s">
        <v>1</v>
      </c>
      <c r="C88" t="s">
        <v>2</v>
      </c>
      <c r="D88" t="s">
        <v>138</v>
      </c>
      <c r="E88" s="1">
        <v>610</v>
      </c>
      <c r="F88" t="s">
        <v>41</v>
      </c>
      <c r="G88" t="s">
        <v>4</v>
      </c>
      <c r="H88" t="s">
        <v>5</v>
      </c>
      <c r="I88" t="s">
        <v>6</v>
      </c>
      <c r="J88" t="s">
        <v>6</v>
      </c>
      <c r="K88" t="str">
        <f>mappings[field]&amp;mappings[institution]&amp;mappings[element/field]&amp;mappings[subelement/field(s)]&amp;mappings[constraints]</f>
        <v>subject_topic_lcsh_facetGEN610xi2=0 OR (i2=7 AND $2=lcsh)</v>
      </c>
      <c r="L88">
        <f>IF(ISNUMBER(MATCH(mappings[mapping_id],issuesmap[mappingID],0)),COUNTIF(issuesmap[mappingID],mappings[mapping_id]),0)</f>
        <v>0</v>
      </c>
      <c r="M88">
        <f>IF(ISNUMBER(MATCH(mappings[field],issuesfield[field],0)),COUNTIF(issuesfield[field],mappings[field]),0)</f>
        <v>1</v>
      </c>
      <c r="N88" s="8" t="str">
        <f>IF(ISNUMBER(MATCH(mappings[field],fields[field],0)),"y","n")</f>
        <v>y</v>
      </c>
    </row>
    <row r="89" spans="1:14" x14ac:dyDescent="0.25">
      <c r="A89" t="s">
        <v>38</v>
      </c>
      <c r="B89" t="s">
        <v>1</v>
      </c>
      <c r="C89" t="s">
        <v>2</v>
      </c>
      <c r="D89" t="s">
        <v>138</v>
      </c>
      <c r="E89" s="1">
        <v>611</v>
      </c>
      <c r="F89" t="s">
        <v>41</v>
      </c>
      <c r="G89" t="s">
        <v>4</v>
      </c>
      <c r="H89" t="s">
        <v>5</v>
      </c>
      <c r="I89" t="s">
        <v>6</v>
      </c>
      <c r="J89" t="s">
        <v>6</v>
      </c>
      <c r="K89" t="str">
        <f>mappings[field]&amp;mappings[institution]&amp;mappings[element/field]&amp;mappings[subelement/field(s)]&amp;mappings[constraints]</f>
        <v>subject_topic_lcsh_facetGEN611xi2=0 OR (i2=7 AND $2=lcsh)</v>
      </c>
      <c r="L89">
        <f>IF(ISNUMBER(MATCH(mappings[mapping_id],issuesmap[mappingID],0)),COUNTIF(issuesmap[mappingID],mappings[mapping_id]),0)</f>
        <v>0</v>
      </c>
      <c r="M89">
        <f>IF(ISNUMBER(MATCH(mappings[field],issuesfield[field],0)),COUNTIF(issuesfield[field],mappings[field]),0)</f>
        <v>1</v>
      </c>
      <c r="N89" s="8" t="str">
        <f>IF(ISNUMBER(MATCH(mappings[field],fields[field],0)),"y","n")</f>
        <v>y</v>
      </c>
    </row>
    <row r="90" spans="1:14" x14ac:dyDescent="0.25">
      <c r="A90" t="s">
        <v>38</v>
      </c>
      <c r="B90" t="s">
        <v>1</v>
      </c>
      <c r="C90" t="s">
        <v>2</v>
      </c>
      <c r="D90" t="s">
        <v>138</v>
      </c>
      <c r="E90" s="1">
        <v>630</v>
      </c>
      <c r="F90" t="s">
        <v>41</v>
      </c>
      <c r="G90" t="s">
        <v>4</v>
      </c>
      <c r="H90" t="s">
        <v>5</v>
      </c>
      <c r="I90" t="s">
        <v>6</v>
      </c>
      <c r="J90" t="s">
        <v>6</v>
      </c>
      <c r="K90" t="str">
        <f>mappings[field]&amp;mappings[institution]&amp;mappings[element/field]&amp;mappings[subelement/field(s)]&amp;mappings[constraints]</f>
        <v>subject_topic_lcsh_facetGEN630xi2=0 OR (i2=7 AND $2=lcsh)</v>
      </c>
      <c r="L90">
        <f>IF(ISNUMBER(MATCH(mappings[mapping_id],issuesmap[mappingID],0)),COUNTIF(issuesmap[mappingID],mappings[mapping_id]),0)</f>
        <v>0</v>
      </c>
      <c r="M90">
        <f>IF(ISNUMBER(MATCH(mappings[field],issuesfield[field],0)),COUNTIF(issuesfield[field],mappings[field]),0)</f>
        <v>1</v>
      </c>
      <c r="N90" s="8" t="str">
        <f>IF(ISNUMBER(MATCH(mappings[field],fields[field],0)),"y","n")</f>
        <v>y</v>
      </c>
    </row>
    <row r="91" spans="1:14" x14ac:dyDescent="0.25">
      <c r="A91" t="s">
        <v>38</v>
      </c>
      <c r="B91" t="s">
        <v>1</v>
      </c>
      <c r="C91" t="s">
        <v>2</v>
      </c>
      <c r="D91" t="s">
        <v>138</v>
      </c>
      <c r="E91" s="1">
        <v>650</v>
      </c>
      <c r="F91" t="s">
        <v>41</v>
      </c>
      <c r="G91" t="s">
        <v>4</v>
      </c>
      <c r="H91" t="s">
        <v>5</v>
      </c>
      <c r="I91" t="s">
        <v>6</v>
      </c>
      <c r="J91" t="s">
        <v>6</v>
      </c>
      <c r="K91" t="str">
        <f>mappings[field]&amp;mappings[institution]&amp;mappings[element/field]&amp;mappings[subelement/field(s)]&amp;mappings[constraints]</f>
        <v>subject_topic_lcsh_facetGEN650xi2=0 OR (i2=7 AND $2=lcsh)</v>
      </c>
      <c r="L91">
        <f>IF(ISNUMBER(MATCH(mappings[mapping_id],issuesmap[mappingID],0)),COUNTIF(issuesmap[mappingID],mappings[mapping_id]),0)</f>
        <v>0</v>
      </c>
      <c r="M91">
        <f>IF(ISNUMBER(MATCH(mappings[field],issuesfield[field],0)),COUNTIF(issuesfield[field],mappings[field]),0)</f>
        <v>1</v>
      </c>
      <c r="N91" s="8" t="str">
        <f>IF(ISNUMBER(MATCH(mappings[field],fields[field],0)),"y","n")</f>
        <v>y</v>
      </c>
    </row>
    <row r="92" spans="1:14" x14ac:dyDescent="0.25">
      <c r="A92" t="s">
        <v>38</v>
      </c>
      <c r="B92" t="s">
        <v>1</v>
      </c>
      <c r="C92" t="s">
        <v>2</v>
      </c>
      <c r="D92" t="s">
        <v>138</v>
      </c>
      <c r="E92" s="1">
        <v>651</v>
      </c>
      <c r="F92" t="s">
        <v>41</v>
      </c>
      <c r="G92" t="s">
        <v>4</v>
      </c>
      <c r="H92" t="s">
        <v>5</v>
      </c>
      <c r="I92" t="s">
        <v>6</v>
      </c>
      <c r="J92" t="s">
        <v>6</v>
      </c>
      <c r="K92" t="str">
        <f>mappings[field]&amp;mappings[institution]&amp;mappings[element/field]&amp;mappings[subelement/field(s)]&amp;mappings[constraints]</f>
        <v>subject_topic_lcsh_facetGEN651xi2=0 OR (i2=7 AND $2=lcsh)</v>
      </c>
      <c r="L92">
        <f>IF(ISNUMBER(MATCH(mappings[mapping_id],issuesmap[mappingID],0)),COUNTIF(issuesmap[mappingID],mappings[mapping_id]),0)</f>
        <v>0</v>
      </c>
      <c r="M92">
        <f>IF(ISNUMBER(MATCH(mappings[field],issuesfield[field],0)),COUNTIF(issuesfield[field],mappings[field]),0)</f>
        <v>1</v>
      </c>
      <c r="N92" s="8" t="str">
        <f>IF(ISNUMBER(MATCH(mappings[field],fields[field],0)),"y","n")</f>
        <v>y</v>
      </c>
    </row>
    <row r="93" spans="1:14" x14ac:dyDescent="0.25">
      <c r="A93" t="s">
        <v>38</v>
      </c>
      <c r="B93" t="s">
        <v>1</v>
      </c>
      <c r="C93" t="s">
        <v>3</v>
      </c>
      <c r="D93" t="s">
        <v>138</v>
      </c>
      <c r="E93" s="1">
        <v>647</v>
      </c>
      <c r="F93" t="s">
        <v>41</v>
      </c>
      <c r="G93" t="s">
        <v>4</v>
      </c>
      <c r="H93" t="s">
        <v>5</v>
      </c>
      <c r="I93" t="s">
        <v>6</v>
      </c>
      <c r="J93" t="s">
        <v>17</v>
      </c>
      <c r="K93" t="str">
        <f>mappings[field]&amp;mappings[institution]&amp;mappings[element/field]&amp;mappings[subelement/field(s)]&amp;mappings[constraints]</f>
        <v>subject_topic_lcsh_facetGEN647xi2=0 OR (i2=7 AND $2=lcsh)</v>
      </c>
      <c r="L93">
        <f>IF(ISNUMBER(MATCH(mappings[mapping_id],issuesmap[mappingID],0)),COUNTIF(issuesmap[mappingID],mappings[mapping_id]),0)</f>
        <v>0</v>
      </c>
      <c r="M93">
        <f>IF(ISNUMBER(MATCH(mappings[field],issuesfield[field],0)),COUNTIF(issuesfield[field],mappings[field]),0)</f>
        <v>1</v>
      </c>
      <c r="N93" s="8" t="str">
        <f>IF(ISNUMBER(MATCH(mappings[field],fields[field],0)),"y","n")</f>
        <v>y</v>
      </c>
    </row>
    <row r="94" spans="1:14" x14ac:dyDescent="0.25">
      <c r="A94" t="s">
        <v>38</v>
      </c>
      <c r="B94" t="s">
        <v>1</v>
      </c>
      <c r="C94" t="s">
        <v>3</v>
      </c>
      <c r="D94" t="s">
        <v>138</v>
      </c>
      <c r="E94" s="1">
        <v>648</v>
      </c>
      <c r="F94" t="s">
        <v>41</v>
      </c>
      <c r="G94" t="s">
        <v>4</v>
      </c>
      <c r="H94" t="s">
        <v>5</v>
      </c>
      <c r="I94" t="s">
        <v>6</v>
      </c>
      <c r="J94" t="s">
        <v>18</v>
      </c>
      <c r="K94" t="str">
        <f>mappings[field]&amp;mappings[institution]&amp;mappings[element/field]&amp;mappings[subelement/field(s)]&amp;mappings[constraints]</f>
        <v>subject_topic_lcsh_facetGEN648xi2=0 OR (i2=7 AND $2=lcsh)</v>
      </c>
      <c r="L94">
        <f>IF(ISNUMBER(MATCH(mappings[mapping_id],issuesmap[mappingID],0)),COUNTIF(issuesmap[mappingID],mappings[mapping_id]),0)</f>
        <v>0</v>
      </c>
      <c r="M94">
        <f>IF(ISNUMBER(MATCH(mappings[field],issuesfield[field],0)),COUNTIF(issuesfield[field],mappings[field]),0)</f>
        <v>1</v>
      </c>
      <c r="N94" s="8" t="str">
        <f>IF(ISNUMBER(MATCH(mappings[field],fields[field],0)),"y","n")</f>
        <v>y</v>
      </c>
    </row>
    <row r="95" spans="1:14" x14ac:dyDescent="0.25">
      <c r="A95" t="s">
        <v>38</v>
      </c>
      <c r="B95" t="s">
        <v>1</v>
      </c>
      <c r="C95" t="s">
        <v>3</v>
      </c>
      <c r="D95" t="s">
        <v>138</v>
      </c>
      <c r="E95" s="1">
        <v>655</v>
      </c>
      <c r="F95" t="s">
        <v>41</v>
      </c>
      <c r="G95" t="s">
        <v>4</v>
      </c>
      <c r="H95" t="s">
        <v>5</v>
      </c>
      <c r="I95" t="s">
        <v>6</v>
      </c>
      <c r="J95" t="s">
        <v>6</v>
      </c>
      <c r="K95" s="8" t="str">
        <f>mappings[field]&amp;mappings[institution]&amp;mappings[element/field]&amp;mappings[subelement/field(s)]&amp;mappings[constraints]</f>
        <v>subject_topic_lcsh_facetGEN655xi2=0 OR (i2=7 AND $2=lcsh)</v>
      </c>
      <c r="L95">
        <f>IF(ISNUMBER(MATCH(mappings[mapping_id],issuesmap[mappingID],0)),COUNTIF(issuesmap[mappingID],mappings[mapping_id]),0)</f>
        <v>1</v>
      </c>
      <c r="M95">
        <f>IF(ISNUMBER(MATCH(mappings[field],issuesfield[field],0)),COUNTIF(issuesfield[field],mappings[field]),0)</f>
        <v>1</v>
      </c>
      <c r="N95" s="8" t="str">
        <f>IF(ISNUMBER(MATCH(mappings[field],fields[field],0)),"y","n")</f>
        <v>y</v>
      </c>
    </row>
    <row r="96" spans="1:14" x14ac:dyDescent="0.25">
      <c r="A96" t="s">
        <v>38</v>
      </c>
      <c r="B96" t="s">
        <v>1</v>
      </c>
      <c r="C96" t="s">
        <v>3</v>
      </c>
      <c r="D96" t="s">
        <v>138</v>
      </c>
      <c r="E96" s="1">
        <v>656</v>
      </c>
      <c r="F96" t="s">
        <v>7</v>
      </c>
      <c r="G96" t="s">
        <v>34</v>
      </c>
      <c r="H96" t="s">
        <v>5</v>
      </c>
      <c r="I96" t="s">
        <v>6</v>
      </c>
      <c r="J96" t="s">
        <v>50</v>
      </c>
      <c r="K96" t="str">
        <f>mappings[field]&amp;mappings[institution]&amp;mappings[element/field]&amp;mappings[subelement/field(s)]&amp;mappings[constraints]</f>
        <v>subject_topic_lcsh_facetGEN656ai2=7 AND $2=lcsh</v>
      </c>
      <c r="L96">
        <f>IF(ISNUMBER(MATCH(mappings[mapping_id],issuesmap[mappingID],0)),COUNTIF(issuesmap[mappingID],mappings[mapping_id]),0)</f>
        <v>0</v>
      </c>
      <c r="M96">
        <f>IF(ISNUMBER(MATCH(mappings[field],issuesfield[field],0)),COUNTIF(issuesfield[field],mappings[field]),0)</f>
        <v>1</v>
      </c>
      <c r="N96" s="8" t="str">
        <f>IF(ISNUMBER(MATCH(mappings[field],fields[field],0)),"y","n")</f>
        <v>y</v>
      </c>
    </row>
    <row r="97" spans="1:14" x14ac:dyDescent="0.25">
      <c r="A97" t="s">
        <v>38</v>
      </c>
      <c r="B97" t="s">
        <v>1</v>
      </c>
      <c r="C97" t="s">
        <v>3</v>
      </c>
      <c r="D97" t="s">
        <v>138</v>
      </c>
      <c r="E97" s="1">
        <v>656</v>
      </c>
      <c r="F97" t="s">
        <v>41</v>
      </c>
      <c r="G97" t="s">
        <v>34</v>
      </c>
      <c r="H97" t="s">
        <v>5</v>
      </c>
      <c r="I97" t="s">
        <v>6</v>
      </c>
      <c r="J97" t="s">
        <v>35</v>
      </c>
      <c r="K97" t="str">
        <f>mappings[field]&amp;mappings[institution]&amp;mappings[element/field]&amp;mappings[subelement/field(s)]&amp;mappings[constraints]</f>
        <v>subject_topic_lcsh_facetGEN656xi2=7 AND $2=lcsh</v>
      </c>
      <c r="L97">
        <f>IF(ISNUMBER(MATCH(mappings[mapping_id],issuesmap[mappingID],0)),COUNTIF(issuesmap[mappingID],mappings[mapping_id]),0)</f>
        <v>0</v>
      </c>
      <c r="M97">
        <f>IF(ISNUMBER(MATCH(mappings[field],issuesfield[field],0)),COUNTIF(issuesfield[field],mappings[field]),0)</f>
        <v>1</v>
      </c>
      <c r="N97" s="8" t="str">
        <f>IF(ISNUMBER(MATCH(mappings[field],fields[field],0)),"y","n")</f>
        <v>y</v>
      </c>
    </row>
    <row r="98" spans="1:14" x14ac:dyDescent="0.25">
      <c r="A98" t="s">
        <v>38</v>
      </c>
      <c r="B98" t="s">
        <v>1</v>
      </c>
      <c r="C98" t="s">
        <v>3</v>
      </c>
      <c r="D98" t="s">
        <v>138</v>
      </c>
      <c r="E98" s="1">
        <v>657</v>
      </c>
      <c r="F98" t="s">
        <v>7</v>
      </c>
      <c r="G98" t="s">
        <v>34</v>
      </c>
      <c r="H98" t="s">
        <v>5</v>
      </c>
      <c r="I98" t="s">
        <v>6</v>
      </c>
      <c r="J98" t="s">
        <v>51</v>
      </c>
      <c r="K98" t="str">
        <f>mappings[field]&amp;mappings[institution]&amp;mappings[element/field]&amp;mappings[subelement/field(s)]&amp;mappings[constraints]</f>
        <v>subject_topic_lcsh_facetGEN657ai2=7 AND $2=lcsh</v>
      </c>
      <c r="L98">
        <f>IF(ISNUMBER(MATCH(mappings[mapping_id],issuesmap[mappingID],0)),COUNTIF(issuesmap[mappingID],mappings[mapping_id]),0)</f>
        <v>0</v>
      </c>
      <c r="M98">
        <f>IF(ISNUMBER(MATCH(mappings[field],issuesfield[field],0)),COUNTIF(issuesfield[field],mappings[field]),0)</f>
        <v>1</v>
      </c>
      <c r="N98" s="8" t="str">
        <f>IF(ISNUMBER(MATCH(mappings[field],fields[field],0)),"y","n")</f>
        <v>y</v>
      </c>
    </row>
    <row r="99" spans="1:14" x14ac:dyDescent="0.25">
      <c r="A99" t="s">
        <v>38</v>
      </c>
      <c r="B99" t="s">
        <v>1</v>
      </c>
      <c r="C99" t="s">
        <v>3</v>
      </c>
      <c r="D99" t="s">
        <v>138</v>
      </c>
      <c r="E99" s="1">
        <v>657</v>
      </c>
      <c r="F99" t="s">
        <v>41</v>
      </c>
      <c r="G99" t="s">
        <v>34</v>
      </c>
      <c r="H99" t="s">
        <v>5</v>
      </c>
      <c r="I99" t="s">
        <v>6</v>
      </c>
      <c r="J99" t="s">
        <v>51</v>
      </c>
      <c r="K99" t="str">
        <f>mappings[field]&amp;mappings[institution]&amp;mappings[element/field]&amp;mappings[subelement/field(s)]&amp;mappings[constraints]</f>
        <v>subject_topic_lcsh_facetGEN657xi2=7 AND $2=lcsh</v>
      </c>
      <c r="L99">
        <f>IF(ISNUMBER(MATCH(mappings[mapping_id],issuesmap[mappingID],0)),COUNTIF(issuesmap[mappingID],mappings[mapping_id]),0)</f>
        <v>0</v>
      </c>
      <c r="M99">
        <f>IF(ISNUMBER(MATCH(mappings[field],issuesfield[field],0)),COUNTIF(issuesfield[field],mappings[field]),0)</f>
        <v>1</v>
      </c>
      <c r="N99" s="8" t="str">
        <f>IF(ISNUMBER(MATCH(mappings[field],fields[field],0)),"y","n")</f>
        <v>y</v>
      </c>
    </row>
    <row r="100" spans="1:14" x14ac:dyDescent="0.25">
      <c r="A100" t="s">
        <v>341</v>
      </c>
      <c r="B100" t="s">
        <v>53</v>
      </c>
      <c r="C100" t="s">
        <v>2</v>
      </c>
      <c r="D100" t="s">
        <v>54</v>
      </c>
      <c r="E100" s="1">
        <v>999</v>
      </c>
      <c r="F100" t="s">
        <v>7</v>
      </c>
      <c r="G100" t="s">
        <v>315</v>
      </c>
      <c r="H100" t="s">
        <v>5</v>
      </c>
      <c r="I100" t="s">
        <v>41</v>
      </c>
      <c r="J100" t="s">
        <v>41</v>
      </c>
      <c r="K100" s="8" t="str">
        <f>mappings[field]&amp;mappings[institution]&amp;mappings[element/field]&amp;mappings[subelement/field(s)]&amp;mappings[constraints]</f>
        <v>summary (holdings)UNC999ai1=9 AND i2=3 AND $0=#{holdings_record_id} AND $2='866'</v>
      </c>
      <c r="L100" s="8">
        <f>IF(ISNUMBER(MATCH(mappings[mapping_id],issuesmap[mappingID],0)),COUNTIF(issuesmap[mappingID],mappings[mapping_id]),0)</f>
        <v>0</v>
      </c>
      <c r="M100" s="8">
        <f>IF(ISNUMBER(MATCH(mappings[field],issuesfield[field],0)),COUNTIF(issuesfield[field],mappings[field]),0)</f>
        <v>0</v>
      </c>
      <c r="N100" s="8" t="str">
        <f>IF(ISNUMBER(MATCH(mappings[field],fields[field],0)),"y","n")</f>
        <v>y</v>
      </c>
    </row>
    <row r="101" spans="1:14" x14ac:dyDescent="0.25">
      <c r="A101" t="s">
        <v>275</v>
      </c>
      <c r="B101" t="s">
        <v>1</v>
      </c>
      <c r="C101" t="s">
        <v>2</v>
      </c>
      <c r="D101" t="s">
        <v>138</v>
      </c>
      <c r="E101" s="1">
        <v>100</v>
      </c>
      <c r="F101" t="s">
        <v>284</v>
      </c>
      <c r="G101" t="s">
        <v>6</v>
      </c>
      <c r="H101" t="s">
        <v>20</v>
      </c>
      <c r="I101" t="s">
        <v>334</v>
      </c>
      <c r="J101" t="s">
        <v>282</v>
      </c>
      <c r="K101" s="8" t="str">
        <f>mappings[field]&amp;mappings[institution]&amp;mappings[element/field]&amp;mappings[subelement/field(s)]&amp;mappings[constraints]</f>
        <v>uniform_titleGEN100f(g)klnpt.</v>
      </c>
      <c r="L101" s="8">
        <f>IF(ISNUMBER(MATCH(mappings[mapping_id],issuesmap[mappingID],0)),COUNTIF(issuesmap[mappingID],mappings[mapping_id]),0)</f>
        <v>0</v>
      </c>
      <c r="M101" s="8">
        <f>IF(ISNUMBER(MATCH(mappings[field],issuesfield[field],0)),COUNTIF(issuesfield[field],mappings[field]),0)</f>
        <v>0</v>
      </c>
      <c r="N101" s="8" t="str">
        <f>IF(ISNUMBER(MATCH(mappings[field],fields[field],0)),"y","n")</f>
        <v>y</v>
      </c>
    </row>
    <row r="102" spans="1:14" x14ac:dyDescent="0.25">
      <c r="A102" t="s">
        <v>275</v>
      </c>
      <c r="B102" t="s">
        <v>1</v>
      </c>
      <c r="C102" t="s">
        <v>2</v>
      </c>
      <c r="D102" t="s">
        <v>138</v>
      </c>
      <c r="E102" s="1">
        <v>110</v>
      </c>
      <c r="F102" t="s">
        <v>286</v>
      </c>
      <c r="G102" t="s">
        <v>6</v>
      </c>
      <c r="H102" t="s">
        <v>20</v>
      </c>
      <c r="I102" t="s">
        <v>335</v>
      </c>
      <c r="J102" t="s">
        <v>282</v>
      </c>
      <c r="K102" s="8" t="str">
        <f>mappings[field]&amp;mappings[institution]&amp;mappings[element/field]&amp;mappings[subelement/field(s)]&amp;mappings[constraints]</f>
        <v>uniform_titleGEN110f(g)kl(n)pt.</v>
      </c>
      <c r="L102" s="8">
        <f>IF(ISNUMBER(MATCH(mappings[mapping_id],issuesmap[mappingID],0)),COUNTIF(issuesmap[mappingID],mappings[mapping_id]),0)</f>
        <v>0</v>
      </c>
      <c r="M102" s="8">
        <f>IF(ISNUMBER(MATCH(mappings[field],issuesfield[field],0)),COUNTIF(issuesfield[field],mappings[field]),0)</f>
        <v>0</v>
      </c>
      <c r="N102" s="8" t="str">
        <f>IF(ISNUMBER(MATCH(mappings[field],fields[field],0)),"y","n")</f>
        <v>y</v>
      </c>
    </row>
    <row r="103" spans="1:14" x14ac:dyDescent="0.25">
      <c r="A103" t="s">
        <v>275</v>
      </c>
      <c r="B103" t="s">
        <v>1</v>
      </c>
      <c r="C103" t="s">
        <v>2</v>
      </c>
      <c r="D103" t="s">
        <v>138</v>
      </c>
      <c r="E103" s="1">
        <v>111</v>
      </c>
      <c r="F103" t="s">
        <v>286</v>
      </c>
      <c r="G103" t="s">
        <v>6</v>
      </c>
      <c r="H103" t="s">
        <v>20</v>
      </c>
      <c r="I103" t="s">
        <v>335</v>
      </c>
      <c r="J103" t="s">
        <v>282</v>
      </c>
      <c r="K103" s="8" t="str">
        <f>mappings[field]&amp;mappings[institution]&amp;mappings[element/field]&amp;mappings[subelement/field(s)]&amp;mappings[constraints]</f>
        <v>uniform_titleGEN111f(g)kl(n)pt.</v>
      </c>
      <c r="L103" s="8">
        <f>IF(ISNUMBER(MATCH(mappings[mapping_id],issuesmap[mappingID],0)),COUNTIF(issuesmap[mappingID],mappings[mapping_id]),0)</f>
        <v>0</v>
      </c>
      <c r="M103" s="8">
        <f>IF(ISNUMBER(MATCH(mappings[field],issuesfield[field],0)),COUNTIF(issuesfield[field],mappings[field]),0)</f>
        <v>0</v>
      </c>
      <c r="N103" s="8" t="str">
        <f>IF(ISNUMBER(MATCH(mappings[field],fields[field],0)),"y","n")</f>
        <v>y</v>
      </c>
    </row>
    <row r="104" spans="1:14" x14ac:dyDescent="0.25">
      <c r="A104" t="s">
        <v>367</v>
      </c>
      <c r="B104" t="s">
        <v>53</v>
      </c>
      <c r="C104" t="s">
        <v>2</v>
      </c>
      <c r="D104" t="s">
        <v>54</v>
      </c>
      <c r="E104" s="1">
        <v>999</v>
      </c>
      <c r="F104" t="s">
        <v>16</v>
      </c>
      <c r="G104" t="s">
        <v>150</v>
      </c>
      <c r="H104" t="s">
        <v>5</v>
      </c>
      <c r="I104" t="s">
        <v>6</v>
      </c>
      <c r="J104" t="s">
        <v>6</v>
      </c>
      <c r="K104" s="8" t="str">
        <f>mappings[field]&amp;mappings[institution]&amp;mappings[element/field]&amp;mappings[subelement/field(s)]&amp;mappings[constraints]</f>
        <v>vol (items)UNC999vi1=9 AND i2=1</v>
      </c>
      <c r="L104" s="8">
        <f>IF(ISNUMBER(MATCH(mappings[mapping_id],issuesmap[mappingID],0)),COUNTIF(issuesmap[mappingID],mappings[mapping_id]),0)</f>
        <v>0</v>
      </c>
      <c r="M104" s="8">
        <f>IF(ISNUMBER(MATCH(mappings[field],issuesfield[field],0)),COUNTIF(issuesfield[field],mappings[field]),0)</f>
        <v>0</v>
      </c>
      <c r="N104" s="8" t="str">
        <f>IF(ISNUMBER(MATCH(mappings[field],fields[field],0)),"y","n")</f>
        <v>y</v>
      </c>
    </row>
  </sheetData>
  <conditionalFormatting sqref="K3:K64">
    <cfRule type="duplicateValues" dxfId="6" priority="8"/>
  </conditionalFormatting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10" sqref="A10"/>
    </sheetView>
  </sheetViews>
  <sheetFormatPr defaultRowHeight="15" x14ac:dyDescent="0.25"/>
  <cols>
    <col min="1" max="1" width="18.7109375" customWidth="1"/>
    <col min="2" max="2" width="10.7109375" customWidth="1"/>
    <col min="3" max="3" width="13.85546875" customWidth="1"/>
    <col min="4" max="4" width="16.42578125" customWidth="1"/>
  </cols>
  <sheetData>
    <row r="1" spans="1:4" x14ac:dyDescent="0.25">
      <c r="A1" t="s">
        <v>141</v>
      </c>
      <c r="B1" t="s">
        <v>126</v>
      </c>
      <c r="C1" t="s">
        <v>127</v>
      </c>
      <c r="D1" t="s">
        <v>128</v>
      </c>
    </row>
    <row r="2" spans="1:4" x14ac:dyDescent="0.25">
      <c r="A2" s="8" t="s">
        <v>142</v>
      </c>
      <c r="B2">
        <v>655</v>
      </c>
      <c r="C2" t="s">
        <v>41</v>
      </c>
      <c r="D2" t="s">
        <v>129</v>
      </c>
    </row>
    <row r="3" spans="1:4" x14ac:dyDescent="0.25">
      <c r="A3" t="s">
        <v>10</v>
      </c>
      <c r="B3">
        <v>655</v>
      </c>
      <c r="C3" t="s">
        <v>41</v>
      </c>
      <c r="D3" t="s">
        <v>130</v>
      </c>
    </row>
    <row r="4" spans="1:4" x14ac:dyDescent="0.25">
      <c r="A4" t="s">
        <v>36</v>
      </c>
      <c r="B4">
        <v>43</v>
      </c>
      <c r="C4" t="s">
        <v>6</v>
      </c>
      <c r="D4" t="s">
        <v>134</v>
      </c>
    </row>
    <row r="5" spans="1:4" x14ac:dyDescent="0.25">
      <c r="A5" t="s">
        <v>0</v>
      </c>
      <c r="B5">
        <v>33</v>
      </c>
      <c r="C5" t="s">
        <v>6</v>
      </c>
      <c r="D5" t="s">
        <v>135</v>
      </c>
    </row>
    <row r="6" spans="1:4" x14ac:dyDescent="0.25">
      <c r="A6" t="s">
        <v>0</v>
      </c>
      <c r="B6">
        <v>46</v>
      </c>
      <c r="C6" t="s">
        <v>136</v>
      </c>
      <c r="D6" t="s">
        <v>137</v>
      </c>
    </row>
    <row r="7" spans="1:4" x14ac:dyDescent="0.25">
      <c r="A7" t="s">
        <v>0</v>
      </c>
      <c r="B7">
        <v>45</v>
      </c>
      <c r="C7" t="s">
        <v>6</v>
      </c>
      <c r="D7" t="s">
        <v>137</v>
      </c>
    </row>
    <row r="8" spans="1:4" x14ac:dyDescent="0.25">
      <c r="A8" t="s">
        <v>168</v>
      </c>
      <c r="B8" t="s">
        <v>6</v>
      </c>
      <c r="C8" t="s">
        <v>6</v>
      </c>
      <c r="D8" t="s">
        <v>169</v>
      </c>
    </row>
    <row r="9" spans="1:4" x14ac:dyDescent="0.25">
      <c r="A9" t="s">
        <v>376</v>
      </c>
      <c r="B9" t="s">
        <v>6</v>
      </c>
      <c r="C9" t="s">
        <v>6</v>
      </c>
      <c r="D9" t="s">
        <v>377</v>
      </c>
    </row>
  </sheetData>
  <conditionalFormatting sqref="A2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b a c 4 c 7 7 - 6 a d 1 - 4 e 1 e - a 3 e e - a 2 7 3 c c 5 8 4 a 1 c "   x m l n s = " h t t p : / / s c h e m a s . m i c r o s o f t . c o m / D a t a M a s h u p " > A A A A A B c D A A B Q S w M E F A A C A A g A i 2 A X S 2 7 h M 7 + n A A A A + A A A A B I A H A B D b 2 5 m a W c v U G F j a 2 F n Z S 5 4 b W w g o h g A K K A U A A A A A A A A A A A A A A A A A A A A A A A A A A A A h Y 9 B D o I w F E S v Q r q n L Y W I I Z + y c C u J C d G 4 J a V C I x R D i + V u L j y S V 5 B E U X c u Z / I m e f O 4 3 S G b u t a 7 y s G o X q c o w B R 5 U o u + U r p O 0 W h P / h p l H H a l O J e 1 9 G Z Y m 2 Q y K k W N t Z e E E O c c d i H u h 5 o w S g N y z L e F a G R X + k o b W 2 o h 0 W d V / V 8 h D o e X D G c 4 W u E o D h m O W Q B k q S F X + o u w 2 R h T I D 8 l b M b W j o P k U v v 7 A s g S g b x f 8 C d Q S w M E F A A C A A g A i 2 A X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t g F 0 s o i k e 4 D g A A A B E A A A A T A B w A R m 9 y b X V s Y X M v U 2 V j d G l v b j E u b S C i G A A o o B Q A A A A A A A A A A A A A A A A A A A A A A A A A A A A r T k 0 u y c z P U w i G 0 I b W A F B L A Q I t A B Q A A g A I A I t g F 0 t u 4 T O / p w A A A P g A A A A S A A A A A A A A A A A A A A A A A A A A A A B D b 2 5 m a W c v U G F j a 2 F n Z S 5 4 b W x Q S w E C L Q A U A A I A C A C L Y B d L D 8 r p q 6 Q A A A D p A A A A E w A A A A A A A A A A A A A A A A D z A A A A W 0 N v b n R l b n R f V H l w Z X N d L n h t b F B L A Q I t A B Q A A g A I A I t g F 0 s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J I Y L + V Z / h R 6 g Z v R K 9 G O 2 d A A A A A A I A A A A A A A N m A A D A A A A A E A A A A P 4 3 A E A d P X S d w o n E J Q i m J J U A A A A A B I A A A K A A A A A Q A A A A h u 0 p X D V G l N C I F F l W A z t T 1 V A A A A B 1 V g I v B M j 0 u o N 9 o U P 0 O 5 V 0 6 V F C 6 1 W j W b w N 1 j 8 S w J h z 1 5 Q s n p O o L b U U 6 f L G r C E 0 q C 9 R S q s p e M Q Z S S D x 7 W F A r n p / g O F l 0 u R Y w 8 n d m 1 A x C m 2 j C h Q A A A D M r B r U u D f m f R 8 H k + k m n F 8 4 J S t t e w = = < / D a t a M a s h u p > 
</file>

<file path=customXml/itemProps1.xml><?xml version="1.0" encoding="utf-8"?>
<ds:datastoreItem xmlns:ds="http://schemas.openxmlformats.org/officeDocument/2006/customXml" ds:itemID="{9866BAB0-65ED-4A58-A7F6-CD5A5D8DC2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fields</vt:lpstr>
      <vt:lpstr>fields_issues</vt:lpstr>
      <vt:lpstr>mappings</vt:lpstr>
      <vt:lpstr>mappings_issues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M Spurgin</dc:creator>
  <cp:lastModifiedBy>Kristina M Spurgin</cp:lastModifiedBy>
  <dcterms:created xsi:type="dcterms:W3CDTF">2017-08-19T01:28:12Z</dcterms:created>
  <dcterms:modified xsi:type="dcterms:W3CDTF">2017-10-30T18:34:38Z</dcterms:modified>
</cp:coreProperties>
</file>