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2" l="1"/>
  <c r="L48" i="2" s="1"/>
  <c r="M48" i="2"/>
  <c r="N48" i="2"/>
  <c r="K47" i="2"/>
  <c r="L47" i="2" s="1"/>
  <c r="M47" i="2"/>
  <c r="N47" i="2"/>
  <c r="S41" i="1"/>
  <c r="T41" i="1"/>
  <c r="K41" i="2"/>
  <c r="L41" i="2" s="1"/>
  <c r="M41" i="2"/>
  <c r="N41" i="2"/>
  <c r="K40" i="2"/>
  <c r="L40" i="2" s="1"/>
  <c r="M40" i="2"/>
  <c r="N40" i="2"/>
  <c r="K39" i="2"/>
  <c r="L39" i="2" s="1"/>
  <c r="M39" i="2"/>
  <c r="N39" i="2"/>
  <c r="K38" i="2"/>
  <c r="L38" i="2" s="1"/>
  <c r="M38" i="2"/>
  <c r="N38" i="2"/>
  <c r="K37" i="2"/>
  <c r="L37" i="2" s="1"/>
  <c r="M37" i="2"/>
  <c r="N37" i="2"/>
  <c r="S59" i="1"/>
  <c r="T59" i="1"/>
  <c r="S43" i="1"/>
  <c r="T43" i="1"/>
  <c r="S20" i="1"/>
  <c r="T20" i="1"/>
  <c r="S23" i="1"/>
  <c r="T23" i="1"/>
  <c r="S36" i="1"/>
  <c r="T36" i="1"/>
  <c r="S35" i="1"/>
  <c r="T35" i="1"/>
  <c r="S25" i="1"/>
  <c r="T25" i="1"/>
  <c r="S24" i="1"/>
  <c r="T24" i="1"/>
  <c r="S34" i="1"/>
  <c r="T34" i="1"/>
  <c r="S58" i="1" l="1"/>
  <c r="T58" i="1"/>
  <c r="S60" i="1"/>
  <c r="T60" i="1"/>
  <c r="S57" i="1"/>
  <c r="T57" i="1"/>
  <c r="K46" i="2" l="1"/>
  <c r="L46" i="2" s="1"/>
  <c r="M46" i="2"/>
  <c r="N46" i="2"/>
  <c r="S42" i="1"/>
  <c r="T42" i="1"/>
  <c r="K45" i="2"/>
  <c r="L45" i="2" s="1"/>
  <c r="M45" i="2"/>
  <c r="N45" i="2"/>
  <c r="K44" i="2"/>
  <c r="L44" i="2" s="1"/>
  <c r="M44" i="2"/>
  <c r="N44" i="2"/>
  <c r="T40" i="1"/>
  <c r="S40" i="1"/>
  <c r="S39" i="1"/>
  <c r="T39" i="1"/>
  <c r="K112" i="2"/>
  <c r="L112" i="2" s="1"/>
  <c r="M112" i="2"/>
  <c r="N112" i="2"/>
  <c r="S53" i="1"/>
  <c r="T53" i="1"/>
  <c r="S6" i="1"/>
  <c r="T6" i="1"/>
  <c r="K36" i="2" l="1"/>
  <c r="L36" i="2" s="1"/>
  <c r="M36" i="2"/>
  <c r="N36" i="2"/>
  <c r="N11" i="2" l="1"/>
  <c r="M11" i="2"/>
  <c r="K11" i="2"/>
  <c r="L11" i="2" s="1"/>
  <c r="K116" i="2"/>
  <c r="L116" i="2" s="1"/>
  <c r="M116" i="2"/>
  <c r="N116" i="2"/>
  <c r="S9" i="1"/>
  <c r="T9" i="1"/>
  <c r="S61" i="1"/>
  <c r="T61" i="1"/>
  <c r="T21" i="1" l="1"/>
  <c r="S21" i="1"/>
  <c r="S27" i="1"/>
  <c r="T27" i="1"/>
  <c r="K8" i="2" l="1"/>
  <c r="L8" i="2" s="1"/>
  <c r="M8" i="2"/>
  <c r="N8" i="2"/>
  <c r="K7" i="2"/>
  <c r="L7" i="2" s="1"/>
  <c r="M7" i="2"/>
  <c r="N7" i="2"/>
  <c r="K6" i="2"/>
  <c r="L6" i="2" s="1"/>
  <c r="M6" i="2"/>
  <c r="N6" i="2"/>
  <c r="K5" i="2"/>
  <c r="L5" i="2" s="1"/>
  <c r="M5" i="2"/>
  <c r="N5" i="2"/>
  <c r="K2" i="2"/>
  <c r="L2" i="2" s="1"/>
  <c r="M2" i="2"/>
  <c r="N2" i="2"/>
  <c r="K111" i="2" l="1"/>
  <c r="L111" i="2" s="1"/>
  <c r="K30" i="2"/>
  <c r="L30" i="2" s="1"/>
  <c r="K33" i="2"/>
  <c r="L33" i="2" s="1"/>
  <c r="K28" i="2"/>
  <c r="L28" i="2" s="1"/>
  <c r="K9" i="2"/>
  <c r="L9" i="2" s="1"/>
  <c r="K42" i="2"/>
  <c r="L42" i="2" s="1"/>
  <c r="M111" i="2"/>
  <c r="M30" i="2"/>
  <c r="M33" i="2"/>
  <c r="M28" i="2"/>
  <c r="M9" i="2"/>
  <c r="M42" i="2"/>
  <c r="N111" i="2"/>
  <c r="N30" i="2"/>
  <c r="N33" i="2"/>
  <c r="N28" i="2"/>
  <c r="N9" i="2"/>
  <c r="N42"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15" i="2"/>
  <c r="L115" i="2" s="1"/>
  <c r="M115" i="2"/>
  <c r="N115" i="2"/>
  <c r="K114" i="2"/>
  <c r="L114" i="2" s="1"/>
  <c r="M114" i="2"/>
  <c r="N114" i="2"/>
  <c r="K113" i="2"/>
  <c r="L113" i="2" s="1"/>
  <c r="M113" i="2"/>
  <c r="N113" i="2"/>
  <c r="K14" i="2"/>
  <c r="L14" i="2" s="1"/>
  <c r="M14" i="2"/>
  <c r="N14" i="2"/>
  <c r="K13" i="2"/>
  <c r="L13" i="2" s="1"/>
  <c r="M13" i="2"/>
  <c r="N13" i="2"/>
  <c r="K12" i="2"/>
  <c r="L12" i="2" s="1"/>
  <c r="M12" i="2"/>
  <c r="N12" i="2"/>
  <c r="S56" i="1"/>
  <c r="T56" i="1"/>
  <c r="S17" i="1"/>
  <c r="T17" i="1"/>
  <c r="S54" i="1"/>
  <c r="T54"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51" i="2"/>
  <c r="L51" i="2" s="1"/>
  <c r="M51" i="2"/>
  <c r="N51" i="2"/>
  <c r="K49" i="2"/>
  <c r="L49" i="2" s="1"/>
  <c r="M49" i="2"/>
  <c r="N49" i="2"/>
  <c r="K50" i="2"/>
  <c r="L50" i="2" s="1"/>
  <c r="M50" i="2"/>
  <c r="N50" i="2"/>
  <c r="K10" i="2"/>
  <c r="L10" i="2" s="1"/>
  <c r="M10" i="2"/>
  <c r="N10" i="2"/>
  <c r="N19" i="2"/>
  <c r="N20" i="2"/>
  <c r="N21" i="2"/>
  <c r="N18" i="2"/>
  <c r="N25" i="2"/>
  <c r="N34" i="2"/>
  <c r="N43" i="2"/>
  <c r="N29" i="2"/>
  <c r="N52" i="2"/>
  <c r="N53" i="2"/>
  <c r="N54" i="2"/>
  <c r="N55" i="2"/>
  <c r="N56" i="2"/>
  <c r="N57" i="2"/>
  <c r="N58" i="2"/>
  <c r="N59" i="2"/>
  <c r="N65" i="2"/>
  <c r="N66" i="2"/>
  <c r="N67" i="2"/>
  <c r="N68" i="2"/>
  <c r="N69" i="2"/>
  <c r="N70" i="2"/>
  <c r="N71" i="2"/>
  <c r="N72" i="2"/>
  <c r="N73" i="2"/>
  <c r="N74" i="2"/>
  <c r="N75" i="2"/>
  <c r="N76" i="2"/>
  <c r="N77" i="2"/>
  <c r="N60" i="2"/>
  <c r="N61" i="2"/>
  <c r="N62" i="2"/>
  <c r="N63" i="2"/>
  <c r="N64" i="2"/>
  <c r="N78" i="2"/>
  <c r="N79" i="2"/>
  <c r="N80" i="2"/>
  <c r="N81" i="2"/>
  <c r="N82" i="2"/>
  <c r="N83" i="2"/>
  <c r="N84" i="2"/>
  <c r="N85" i="2"/>
  <c r="N86" i="2"/>
  <c r="N87" i="2"/>
  <c r="N88" i="2"/>
  <c r="N89" i="2"/>
  <c r="N90" i="2"/>
  <c r="N91" i="2"/>
  <c r="N92" i="2"/>
  <c r="N98" i="2"/>
  <c r="N93" i="2"/>
  <c r="N99" i="2"/>
  <c r="N94" i="2"/>
  <c r="N100" i="2"/>
  <c r="N95" i="2"/>
  <c r="N101" i="2"/>
  <c r="N96" i="2"/>
  <c r="N102" i="2"/>
  <c r="N103" i="2"/>
  <c r="N97" i="2"/>
  <c r="N104" i="2"/>
  <c r="N105" i="2"/>
  <c r="N106" i="2"/>
  <c r="N107" i="2"/>
  <c r="N108" i="2"/>
  <c r="N109" i="2"/>
  <c r="N110" i="2"/>
  <c r="T3" i="1"/>
  <c r="S3" i="1"/>
  <c r="S31" i="1"/>
  <c r="T31" i="1"/>
  <c r="S16" i="1"/>
  <c r="T16" i="1"/>
  <c r="S30" i="1"/>
  <c r="T30" i="1"/>
  <c r="K18" i="2" l="1"/>
  <c r="M18" i="2"/>
  <c r="M20" i="2"/>
  <c r="K20" i="2"/>
  <c r="L20" i="2" s="1"/>
  <c r="K19" i="2"/>
  <c r="L19" i="2" s="1"/>
  <c r="M19" i="2"/>
  <c r="L18" i="2" l="1"/>
  <c r="K43" i="2"/>
  <c r="L43" i="2" s="1"/>
  <c r="M43" i="2"/>
  <c r="K34" i="2"/>
  <c r="L34" i="2" s="1"/>
  <c r="M34" i="2"/>
  <c r="K25" i="2"/>
  <c r="L25" i="2" s="1"/>
  <c r="M25" i="2"/>
  <c r="K29" i="2"/>
  <c r="L29" i="2" s="1"/>
  <c r="M29" i="2"/>
  <c r="S18" i="1"/>
  <c r="S26" i="1"/>
  <c r="S32" i="1"/>
  <c r="S38" i="1"/>
  <c r="S4" i="1"/>
  <c r="S5" i="1"/>
  <c r="S44" i="1"/>
  <c r="S55" i="1"/>
  <c r="S52" i="1"/>
  <c r="S29" i="1"/>
  <c r="S22" i="1"/>
  <c r="S37" i="1"/>
  <c r="T18" i="1"/>
  <c r="T26" i="1"/>
  <c r="T32" i="1"/>
  <c r="T38" i="1"/>
  <c r="T4" i="1"/>
  <c r="T5" i="1"/>
  <c r="T44" i="1"/>
  <c r="T55" i="1"/>
  <c r="T52" i="1"/>
  <c r="T29" i="1"/>
  <c r="T22" i="1"/>
  <c r="T37" i="1"/>
  <c r="S49" i="1" l="1"/>
  <c r="S46" i="1"/>
  <c r="S45" i="1"/>
  <c r="S47" i="1"/>
  <c r="S14" i="1"/>
  <c r="S28" i="1"/>
  <c r="S50" i="1"/>
  <c r="S51" i="1"/>
  <c r="S48" i="1"/>
  <c r="T48" i="1"/>
  <c r="T51" i="1"/>
  <c r="T50" i="1"/>
  <c r="T28" i="1"/>
  <c r="T14" i="1"/>
  <c r="T47" i="1"/>
  <c r="T45" i="1"/>
  <c r="T46" i="1"/>
  <c r="T49" i="1"/>
  <c r="M52" i="2"/>
  <c r="M53" i="2"/>
  <c r="M54" i="2"/>
  <c r="M55" i="2"/>
  <c r="M59" i="2"/>
  <c r="M56" i="2"/>
  <c r="M57" i="2"/>
  <c r="M58" i="2"/>
  <c r="M69" i="2"/>
  <c r="M70" i="2"/>
  <c r="M71" i="2"/>
  <c r="M65" i="2"/>
  <c r="M66" i="2"/>
  <c r="M72" i="2"/>
  <c r="M76" i="2"/>
  <c r="M77" i="2"/>
  <c r="M73" i="2"/>
  <c r="M74" i="2"/>
  <c r="M60" i="2"/>
  <c r="M61" i="2"/>
  <c r="M62" i="2"/>
  <c r="M63" i="2"/>
  <c r="M64" i="2"/>
  <c r="M75" i="2"/>
  <c r="M78" i="2"/>
  <c r="M79" i="2"/>
  <c r="M80" i="2"/>
  <c r="M81" i="2"/>
  <c r="M82" i="2"/>
  <c r="M83" i="2"/>
  <c r="M67" i="2"/>
  <c r="M68" i="2"/>
  <c r="M84" i="2"/>
  <c r="M85" i="2"/>
  <c r="M86" i="2"/>
  <c r="M87" i="2"/>
  <c r="M91" i="2"/>
  <c r="M88" i="2"/>
  <c r="M89" i="2"/>
  <c r="M90" i="2"/>
  <c r="M92" i="2"/>
  <c r="M98" i="2"/>
  <c r="M93" i="2"/>
  <c r="M99" i="2"/>
  <c r="M94" i="2"/>
  <c r="M100" i="2"/>
  <c r="M95" i="2"/>
  <c r="M101" i="2"/>
  <c r="M97" i="2"/>
  <c r="M106" i="2"/>
  <c r="M104" i="2"/>
  <c r="M105" i="2"/>
  <c r="M96" i="2"/>
  <c r="M102" i="2"/>
  <c r="M103" i="2"/>
  <c r="M107" i="2"/>
  <c r="M108" i="2"/>
  <c r="M109" i="2"/>
  <c r="M110" i="2"/>
  <c r="M21" i="2"/>
  <c r="K106" i="2"/>
  <c r="L106" i="2" s="1"/>
  <c r="K21" i="2"/>
  <c r="L21" i="2" s="1"/>
  <c r="K52" i="2"/>
  <c r="L52" i="2" s="1"/>
  <c r="K53" i="2"/>
  <c r="L53" i="2" s="1"/>
  <c r="K54" i="2"/>
  <c r="L54" i="2" s="1"/>
  <c r="K55" i="2"/>
  <c r="L55" i="2" s="1"/>
  <c r="K59" i="2"/>
  <c r="L59" i="2" s="1"/>
  <c r="K56" i="2"/>
  <c r="L56" i="2" s="1"/>
  <c r="K57" i="2"/>
  <c r="L57" i="2" s="1"/>
  <c r="K58" i="2"/>
  <c r="L58" i="2" s="1"/>
  <c r="K69" i="2"/>
  <c r="L69" i="2" s="1"/>
  <c r="K70" i="2"/>
  <c r="L70" i="2" s="1"/>
  <c r="K71" i="2"/>
  <c r="L71" i="2" s="1"/>
  <c r="K65" i="2"/>
  <c r="L65" i="2" s="1"/>
  <c r="K66" i="2"/>
  <c r="L66" i="2" s="1"/>
  <c r="K72" i="2"/>
  <c r="L72" i="2" s="1"/>
  <c r="K76" i="2"/>
  <c r="L76" i="2" s="1"/>
  <c r="K77" i="2"/>
  <c r="L77" i="2" s="1"/>
  <c r="K73" i="2"/>
  <c r="L73" i="2" s="1"/>
  <c r="K74" i="2"/>
  <c r="L74" i="2" s="1"/>
  <c r="K60" i="2"/>
  <c r="L60" i="2" s="1"/>
  <c r="K61" i="2"/>
  <c r="L61" i="2" s="1"/>
  <c r="K62" i="2"/>
  <c r="L62" i="2" s="1"/>
  <c r="K63" i="2"/>
  <c r="L63" i="2" s="1"/>
  <c r="K64" i="2"/>
  <c r="L64" i="2" s="1"/>
  <c r="K75" i="2"/>
  <c r="L75" i="2" s="1"/>
  <c r="K78" i="2"/>
  <c r="L78" i="2" s="1"/>
  <c r="K79" i="2"/>
  <c r="L79" i="2" s="1"/>
  <c r="K80" i="2"/>
  <c r="L80" i="2" s="1"/>
  <c r="K81" i="2"/>
  <c r="L81" i="2" s="1"/>
  <c r="K82" i="2"/>
  <c r="L82" i="2" s="1"/>
  <c r="K83" i="2"/>
  <c r="L83" i="2" s="1"/>
  <c r="K67" i="2"/>
  <c r="L67" i="2" s="1"/>
  <c r="K68" i="2"/>
  <c r="L68" i="2" s="1"/>
  <c r="K84" i="2"/>
  <c r="L84" i="2" s="1"/>
  <c r="K85" i="2"/>
  <c r="L85" i="2" s="1"/>
  <c r="K86" i="2"/>
  <c r="L86" i="2" s="1"/>
  <c r="K87" i="2"/>
  <c r="L87" i="2" s="1"/>
  <c r="K91" i="2"/>
  <c r="L91" i="2" s="1"/>
  <c r="K88" i="2"/>
  <c r="L88" i="2" s="1"/>
  <c r="K89" i="2"/>
  <c r="L89" i="2" s="1"/>
  <c r="K90" i="2"/>
  <c r="L90" i="2" s="1"/>
  <c r="K92" i="2"/>
  <c r="L92" i="2" s="1"/>
  <c r="K98" i="2"/>
  <c r="L98" i="2" s="1"/>
  <c r="K93" i="2"/>
  <c r="L93" i="2" s="1"/>
  <c r="K99" i="2"/>
  <c r="L99" i="2" s="1"/>
  <c r="K94" i="2"/>
  <c r="L94" i="2" s="1"/>
  <c r="K100" i="2"/>
  <c r="L100" i="2" s="1"/>
  <c r="K95" i="2"/>
  <c r="L95" i="2" s="1"/>
  <c r="K101" i="2"/>
  <c r="L101" i="2" s="1"/>
  <c r="K97" i="2"/>
  <c r="L97" i="2" s="1"/>
  <c r="K104" i="2"/>
  <c r="L104" i="2" s="1"/>
  <c r="K105" i="2"/>
  <c r="L105" i="2" s="1"/>
  <c r="K96" i="2"/>
  <c r="L96" i="2" s="1"/>
  <c r="K102" i="2"/>
  <c r="L102" i="2" s="1"/>
  <c r="K103" i="2"/>
  <c r="L103" i="2" s="1"/>
  <c r="K107" i="2"/>
  <c r="L107" i="2" s="1"/>
  <c r="K108" i="2"/>
  <c r="L108" i="2" s="1"/>
  <c r="K109" i="2"/>
  <c r="L109" i="2" s="1"/>
  <c r="K110" i="2"/>
  <c r="L110" i="2" s="1"/>
</calcChain>
</file>

<file path=xl/sharedStrings.xml><?xml version="1.0" encoding="utf-8"?>
<sst xmlns="http://schemas.openxmlformats.org/spreadsheetml/2006/main" count="2243" uniqueCount="469">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</sst>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1" totalsRowShown="0">
  <autoFilter ref="A1:V61"/>
  <sortState ref="A2:V60">
    <sortCondition ref="A1:A6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4" dataDxfId="13">
  <autoFilter ref="A1:D12"/>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6" totalsRowShown="0">
  <autoFilter ref="A1:P116"/>
  <sortState ref="A2:P116">
    <sortCondition ref="A1:A116"/>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opLeftCell="A31" workbookViewId="0">
      <pane xSplit="1" topLeftCell="B1" activePane="topRight" state="frozen"/>
      <selection pane="topRight" activeCell="A41" sqref="A41"/>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5</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459</v>
      </c>
      <c r="B41" t="s">
        <v>385</v>
      </c>
      <c r="C41" t="s">
        <v>2</v>
      </c>
      <c r="D41" t="s">
        <v>3</v>
      </c>
      <c r="E41" t="s">
        <v>41</v>
      </c>
      <c r="F41" t="s">
        <v>443</v>
      </c>
      <c r="G41" t="s">
        <v>41</v>
      </c>
      <c r="H41" t="s">
        <v>41</v>
      </c>
      <c r="I41" t="s">
        <v>41</v>
      </c>
      <c r="J41" t="s">
        <v>41</v>
      </c>
      <c r="K41" t="s">
        <v>41</v>
      </c>
      <c r="L41" t="s">
        <v>460</v>
      </c>
      <c r="M41" t="s">
        <v>461</v>
      </c>
      <c r="N41" t="s">
        <v>41</v>
      </c>
      <c r="O41" t="s">
        <v>462</v>
      </c>
      <c r="P41" t="s">
        <v>6</v>
      </c>
      <c r="Q41" t="s">
        <v>6</v>
      </c>
      <c r="R41" t="s">
        <v>6</v>
      </c>
      <c r="S41" s="8">
        <f>IF(ISNUMBER(MATCH(fields[field],issuesfield[field],0)),COUNTIF(issuesfield[field],fields[field]),0)</f>
        <v>2</v>
      </c>
      <c r="T41">
        <f>IF(ISNUMBER(MATCH(fields[field],mappings[field],0)),COUNTIF(mappings[field],fields[field]),0)</f>
        <v>2</v>
      </c>
    </row>
    <row r="42" spans="1:20" x14ac:dyDescent="0.25">
      <c r="A42" t="s">
        <v>394</v>
      </c>
      <c r="B42" t="s">
        <v>385</v>
      </c>
      <c r="C42" t="s">
        <v>2</v>
      </c>
      <c r="D42" t="s">
        <v>3</v>
      </c>
      <c r="E42" t="s">
        <v>41</v>
      </c>
      <c r="F42" t="s">
        <v>443</v>
      </c>
      <c r="G42" t="s">
        <v>386</v>
      </c>
      <c r="H42" t="s">
        <v>41</v>
      </c>
      <c r="I42" t="s">
        <v>41</v>
      </c>
      <c r="J42" t="s">
        <v>122</v>
      </c>
      <c r="K42" t="s">
        <v>395</v>
      </c>
      <c r="L42" t="s">
        <v>396</v>
      </c>
      <c r="M42" t="s">
        <v>397</v>
      </c>
      <c r="N42" t="s">
        <v>6</v>
      </c>
      <c r="O42" t="s">
        <v>41</v>
      </c>
      <c r="P42" t="s">
        <v>6</v>
      </c>
      <c r="Q42" t="s">
        <v>6</v>
      </c>
      <c r="R42" t="s">
        <v>6</v>
      </c>
      <c r="S42" s="8">
        <f>IF(ISNUMBER(MATCH(fields[field],issuesfield[field],0)),COUNTIF(issuesfield[field],fields[field]),0)</f>
        <v>0</v>
      </c>
      <c r="T42">
        <f>IF(ISNUMBER(MATCH(fields[field],mappings[field],0)),COUNTIF(mappings[field],fields[field]),0)</f>
        <v>0</v>
      </c>
    </row>
    <row r="43" spans="1:20" x14ac:dyDescent="0.25">
      <c r="A43" t="s">
        <v>445</v>
      </c>
      <c r="B43" t="s">
        <v>6</v>
      </c>
      <c r="C43" t="s">
        <v>2</v>
      </c>
      <c r="D43" t="s">
        <v>2</v>
      </c>
      <c r="E43" t="s">
        <v>41</v>
      </c>
      <c r="F43" t="s">
        <v>443</v>
      </c>
      <c r="G43" t="s">
        <v>447</v>
      </c>
      <c r="H43" t="s">
        <v>41</v>
      </c>
      <c r="O43" t="s">
        <v>463</v>
      </c>
      <c r="S43" s="8">
        <f>IF(ISNUMBER(MATCH(fields[field],issuesfield[field],0)),COUNTIF(issuesfield[field],fields[field]),0)</f>
        <v>0</v>
      </c>
      <c r="T43">
        <f>IF(ISNUMBER(MATCH(fields[field],mappings[field],0)),COUNTIF(mappings[field],fields[field]),0)</f>
        <v>0</v>
      </c>
    </row>
    <row r="44" spans="1:20" x14ac:dyDescent="0.25">
      <c r="A44" t="s">
        <v>334</v>
      </c>
      <c r="B44" t="s">
        <v>245</v>
      </c>
      <c r="C44" t="s">
        <v>2</v>
      </c>
      <c r="D44" t="s">
        <v>3</v>
      </c>
      <c r="E44" t="s">
        <v>190</v>
      </c>
      <c r="F44" t="s">
        <v>444</v>
      </c>
      <c r="G44" t="s">
        <v>41</v>
      </c>
      <c r="H44" t="s">
        <v>41</v>
      </c>
      <c r="I44" t="s">
        <v>41</v>
      </c>
      <c r="J44" t="s">
        <v>150</v>
      </c>
      <c r="K44" t="s">
        <v>171</v>
      </c>
      <c r="L44" t="s">
        <v>191</v>
      </c>
      <c r="M44" t="s">
        <v>192</v>
      </c>
      <c r="N44" t="s">
        <v>41</v>
      </c>
      <c r="O44" t="s">
        <v>193</v>
      </c>
      <c r="P44" t="s">
        <v>41</v>
      </c>
      <c r="Q44" t="s">
        <v>338</v>
      </c>
      <c r="R44" t="s">
        <v>339</v>
      </c>
      <c r="S44" s="8">
        <f>IF(ISNUMBER(MATCH(fields[field],issuesfield[field],0)),COUNTIF(issuesfield[field],fields[field]),0)</f>
        <v>0</v>
      </c>
      <c r="T44">
        <f>IF(ISNUMBER(MATCH(fields[field],mappings[field],0)),COUNTIF(mappings[field],fields[field]),0)</f>
        <v>3</v>
      </c>
    </row>
    <row r="45" spans="1:20" x14ac:dyDescent="0.25">
      <c r="A45" t="s">
        <v>0</v>
      </c>
      <c r="B45" t="s">
        <v>244</v>
      </c>
      <c r="C45" t="s">
        <v>2</v>
      </c>
      <c r="D45" t="s">
        <v>2</v>
      </c>
      <c r="E45" t="s">
        <v>41</v>
      </c>
      <c r="F45" t="s">
        <v>440</v>
      </c>
      <c r="G45" t="s">
        <v>71</v>
      </c>
      <c r="H45" t="s">
        <v>41</v>
      </c>
      <c r="I45" t="s">
        <v>93</v>
      </c>
      <c r="J45" t="s">
        <v>80</v>
      </c>
      <c r="K45" t="s">
        <v>41</v>
      </c>
      <c r="L45" t="s">
        <v>94</v>
      </c>
      <c r="M45" t="s">
        <v>95</v>
      </c>
      <c r="N45" t="s">
        <v>84</v>
      </c>
      <c r="O45" t="s">
        <v>96</v>
      </c>
      <c r="P45" t="s">
        <v>97</v>
      </c>
      <c r="Q45" t="s">
        <v>187</v>
      </c>
      <c r="R45" t="s">
        <v>6</v>
      </c>
      <c r="S45">
        <f>IF(ISNUMBER(MATCH(fields[field],issuesfield[field],0)),COUNTIF(issuesfield[field],fields[field]),0)</f>
        <v>1</v>
      </c>
      <c r="T45">
        <f>IF(ISNUMBER(MATCH(fields[field],mappings[field],0)),COUNTIF(mappings[field],fields[field]),0)</f>
        <v>8</v>
      </c>
    </row>
    <row r="46" spans="1:20" x14ac:dyDescent="0.25">
      <c r="A46" t="s">
        <v>10</v>
      </c>
      <c r="B46" t="s">
        <v>244</v>
      </c>
      <c r="C46" t="s">
        <v>2</v>
      </c>
      <c r="D46" t="s">
        <v>2</v>
      </c>
      <c r="E46" t="s">
        <v>41</v>
      </c>
      <c r="F46" t="s">
        <v>440</v>
      </c>
      <c r="G46" t="s">
        <v>71</v>
      </c>
      <c r="H46" t="s">
        <v>41</v>
      </c>
      <c r="I46" t="s">
        <v>88</v>
      </c>
      <c r="J46" t="s">
        <v>80</v>
      </c>
      <c r="K46" t="s">
        <v>41</v>
      </c>
      <c r="L46" t="s">
        <v>89</v>
      </c>
      <c r="M46" t="s">
        <v>90</v>
      </c>
      <c r="N46" t="s">
        <v>84</v>
      </c>
      <c r="O46" t="s">
        <v>91</v>
      </c>
      <c r="P46" t="s">
        <v>92</v>
      </c>
      <c r="Q46" t="s">
        <v>187</v>
      </c>
      <c r="R46" t="s">
        <v>6</v>
      </c>
      <c r="S46">
        <f>IF(ISNUMBER(MATCH(fields[field],issuesfield[field],0)),COUNTIF(issuesfield[field],fields[field]),0)</f>
        <v>2</v>
      </c>
      <c r="T46">
        <f>IF(ISNUMBER(MATCH(fields[field],mappings[field],0)),COUNTIF(mappings[field],fields[field]),0)</f>
        <v>24</v>
      </c>
    </row>
    <row r="47" spans="1:20" x14ac:dyDescent="0.25">
      <c r="A47" t="s">
        <v>36</v>
      </c>
      <c r="B47" t="s">
        <v>244</v>
      </c>
      <c r="C47" t="s">
        <v>2</v>
      </c>
      <c r="D47" t="s">
        <v>2</v>
      </c>
      <c r="E47" t="s">
        <v>41</v>
      </c>
      <c r="F47" t="s">
        <v>440</v>
      </c>
      <c r="G47" t="s">
        <v>71</v>
      </c>
      <c r="H47" t="s">
        <v>41</v>
      </c>
      <c r="I47" t="s">
        <v>98</v>
      </c>
      <c r="J47" t="s">
        <v>80</v>
      </c>
      <c r="K47" t="s">
        <v>41</v>
      </c>
      <c r="L47" t="s">
        <v>99</v>
      </c>
      <c r="M47" t="s">
        <v>100</v>
      </c>
      <c r="N47" t="s">
        <v>84</v>
      </c>
      <c r="O47" t="s">
        <v>101</v>
      </c>
      <c r="P47" t="s">
        <v>97</v>
      </c>
      <c r="Q47" t="s">
        <v>187</v>
      </c>
      <c r="R47" t="s">
        <v>6</v>
      </c>
      <c r="S47">
        <f>IF(ISNUMBER(MATCH(fields[field],issuesfield[field],0)),COUNTIF(issuesfield[field],fields[field]),0)</f>
        <v>1</v>
      </c>
      <c r="T47">
        <f>IF(ISNUMBER(MATCH(fields[field],mappings[field],0)),COUNTIF(mappings[field],fields[field]),0)</f>
        <v>8</v>
      </c>
    </row>
    <row r="48" spans="1:20" x14ac:dyDescent="0.25">
      <c r="A48" t="s">
        <v>121</v>
      </c>
      <c r="B48" t="s">
        <v>244</v>
      </c>
      <c r="C48" t="s">
        <v>2</v>
      </c>
      <c r="D48" t="s">
        <v>2</v>
      </c>
      <c r="E48" t="s">
        <v>41</v>
      </c>
      <c r="F48" t="s">
        <v>440</v>
      </c>
      <c r="G48" t="s">
        <v>179</v>
      </c>
      <c r="H48" t="s">
        <v>3</v>
      </c>
      <c r="I48" t="s">
        <v>41</v>
      </c>
      <c r="J48" t="s">
        <v>122</v>
      </c>
      <c r="K48" t="s">
        <v>123</v>
      </c>
      <c r="L48" t="s">
        <v>124</v>
      </c>
      <c r="M48" t="s">
        <v>178</v>
      </c>
      <c r="O48" t="s">
        <v>177</v>
      </c>
      <c r="P48" t="s">
        <v>6</v>
      </c>
      <c r="Q48" t="s">
        <v>6</v>
      </c>
      <c r="R48" t="s">
        <v>6</v>
      </c>
      <c r="S48">
        <f>IF(ISNUMBER(MATCH(fields[field],issuesfield[field],0)),COUNTIF(issuesfield[field],fields[field]),0)</f>
        <v>0</v>
      </c>
      <c r="T48">
        <f>IF(ISNUMBER(MATCH(fields[field],mappings[field],0)),COUNTIF(mappings[field],fields[field]),0)</f>
        <v>0</v>
      </c>
    </row>
    <row r="49" spans="1:20" x14ac:dyDescent="0.25">
      <c r="A49" t="s">
        <v>38</v>
      </c>
      <c r="B49" t="s">
        <v>244</v>
      </c>
      <c r="C49" t="s">
        <v>2</v>
      </c>
      <c r="D49" t="s">
        <v>2</v>
      </c>
      <c r="E49" t="s">
        <v>41</v>
      </c>
      <c r="F49" t="s">
        <v>440</v>
      </c>
      <c r="G49" t="s">
        <v>71</v>
      </c>
      <c r="H49" t="s">
        <v>41</v>
      </c>
      <c r="I49" t="s">
        <v>79</v>
      </c>
      <c r="J49" t="s">
        <v>80</v>
      </c>
      <c r="K49" t="s">
        <v>41</v>
      </c>
      <c r="L49" t="s">
        <v>82</v>
      </c>
      <c r="M49" t="s">
        <v>83</v>
      </c>
      <c r="N49" t="s">
        <v>84</v>
      </c>
      <c r="O49" t="s">
        <v>85</v>
      </c>
      <c r="P49" t="s">
        <v>86</v>
      </c>
      <c r="Q49" t="s">
        <v>187</v>
      </c>
      <c r="R49" t="s">
        <v>6</v>
      </c>
      <c r="S49">
        <f>IF(ISNUMBER(MATCH(fields[field],issuesfield[field],0)),COUNTIF(issuesfield[field],fields[field]),0)</f>
        <v>1</v>
      </c>
      <c r="T49">
        <f>IF(ISNUMBER(MATCH(fields[field],mappings[field],0)),COUNTIF(mappings[field],fields[field]),0)</f>
        <v>19</v>
      </c>
    </row>
    <row r="50" spans="1:20" x14ac:dyDescent="0.25">
      <c r="A50" t="s">
        <v>113</v>
      </c>
      <c r="B50" t="s">
        <v>244</v>
      </c>
      <c r="C50" t="s">
        <v>3</v>
      </c>
      <c r="D50" t="s">
        <v>2</v>
      </c>
      <c r="E50" t="s">
        <v>41</v>
      </c>
      <c r="F50" t="s">
        <v>440</v>
      </c>
      <c r="G50" t="s">
        <v>71</v>
      </c>
      <c r="H50" t="s">
        <v>41</v>
      </c>
      <c r="I50" t="s">
        <v>114</v>
      </c>
      <c r="J50" t="s">
        <v>80</v>
      </c>
      <c r="K50" t="s">
        <v>41</v>
      </c>
      <c r="L50" t="s">
        <v>115</v>
      </c>
      <c r="M50" t="s">
        <v>116</v>
      </c>
      <c r="N50" t="s">
        <v>84</v>
      </c>
      <c r="O50" t="s">
        <v>117</v>
      </c>
      <c r="P50" t="s">
        <v>41</v>
      </c>
      <c r="Q50" t="s">
        <v>6</v>
      </c>
      <c r="R50" t="s">
        <v>6</v>
      </c>
      <c r="S50">
        <f>IF(ISNUMBER(MATCH(fields[field],issuesfield[field],0)),COUNTIF(issuesfield[field],fields[field]),0)</f>
        <v>1</v>
      </c>
      <c r="T50">
        <f>IF(ISNUMBER(MATCH(fields[field],mappings[field],0)),COUNTIF(mappings[field],fields[field]),0)</f>
        <v>0</v>
      </c>
    </row>
    <row r="51" spans="1:20" x14ac:dyDescent="0.25">
      <c r="A51" t="s">
        <v>118</v>
      </c>
      <c r="B51" t="s">
        <v>244</v>
      </c>
      <c r="C51" t="s">
        <v>3</v>
      </c>
      <c r="D51" t="s">
        <v>2</v>
      </c>
      <c r="E51" t="s">
        <v>41</v>
      </c>
      <c r="F51" t="s">
        <v>440</v>
      </c>
      <c r="G51" t="s">
        <v>71</v>
      </c>
      <c r="H51" t="s">
        <v>41</v>
      </c>
      <c r="I51" t="s">
        <v>79</v>
      </c>
      <c r="J51" t="s">
        <v>80</v>
      </c>
      <c r="K51" t="s">
        <v>41</v>
      </c>
      <c r="L51" t="s">
        <v>119</v>
      </c>
      <c r="M51" t="s">
        <v>120</v>
      </c>
      <c r="N51" t="s">
        <v>84</v>
      </c>
      <c r="O51" t="s">
        <v>85</v>
      </c>
      <c r="P51" t="s">
        <v>41</v>
      </c>
      <c r="Q51" t="s">
        <v>6</v>
      </c>
      <c r="R51" t="s">
        <v>6</v>
      </c>
      <c r="S51">
        <f>IF(ISNUMBER(MATCH(fields[field],issuesfield[field],0)),COUNTIF(issuesfield[field],fields[field]),0)</f>
        <v>1</v>
      </c>
      <c r="T51">
        <f>IF(ISNUMBER(MATCH(fields[field],mappings[field],0)),COUNTIF(mappings[field],fields[field]),0)</f>
        <v>0</v>
      </c>
    </row>
    <row r="52" spans="1:20" x14ac:dyDescent="0.25">
      <c r="A52" t="s">
        <v>322</v>
      </c>
      <c r="B52" t="s">
        <v>246</v>
      </c>
      <c r="C52" t="s">
        <v>2</v>
      </c>
      <c r="D52" t="s">
        <v>3</v>
      </c>
      <c r="E52" t="s">
        <v>196</v>
      </c>
      <c r="F52" t="s">
        <v>443</v>
      </c>
      <c r="G52" t="s">
        <v>41</v>
      </c>
      <c r="H52" t="s">
        <v>3</v>
      </c>
      <c r="I52" t="s">
        <v>41</v>
      </c>
      <c r="J52" t="s">
        <v>207</v>
      </c>
      <c r="K52" t="s">
        <v>171</v>
      </c>
      <c r="L52" t="s">
        <v>206</v>
      </c>
      <c r="M52" t="s">
        <v>209</v>
      </c>
      <c r="N52" t="s">
        <v>41</v>
      </c>
      <c r="O52" t="s">
        <v>210</v>
      </c>
      <c r="P52" t="s">
        <v>41</v>
      </c>
      <c r="Q52" t="s">
        <v>446</v>
      </c>
      <c r="R52" t="s">
        <v>327</v>
      </c>
      <c r="S52" s="8">
        <f>IF(ISNUMBER(MATCH(fields[field],issuesfield[field],0)),COUNTIF(issuesfield[field],fields[field]),0)</f>
        <v>0</v>
      </c>
      <c r="T52">
        <f>IF(ISNUMBER(MATCH(fields[field],mappings[field],0)),COUNTIF(mappings[field],fields[field]),0)</f>
        <v>1</v>
      </c>
    </row>
    <row r="53" spans="1:20" x14ac:dyDescent="0.25">
      <c r="A53" t="s">
        <v>368</v>
      </c>
      <c r="B53" t="s">
        <v>251</v>
      </c>
      <c r="C53" t="s">
        <v>2</v>
      </c>
      <c r="D53" t="s">
        <v>2</v>
      </c>
      <c r="E53" t="s">
        <v>41</v>
      </c>
      <c r="F53" t="s">
        <v>440</v>
      </c>
      <c r="G53" t="s">
        <v>369</v>
      </c>
      <c r="H53" t="s">
        <v>3</v>
      </c>
      <c r="I53" t="s">
        <v>41</v>
      </c>
      <c r="J53" t="s">
        <v>2</v>
      </c>
      <c r="K53" t="s">
        <v>41</v>
      </c>
      <c r="L53" t="s">
        <v>370</v>
      </c>
      <c r="M53" t="s">
        <v>371</v>
      </c>
      <c r="N53" t="s">
        <v>6</v>
      </c>
      <c r="O53" t="s">
        <v>372</v>
      </c>
      <c r="P53" t="s">
        <v>41</v>
      </c>
      <c r="Q53" t="s">
        <v>41</v>
      </c>
      <c r="R53" t="s">
        <v>41</v>
      </c>
      <c r="S53" s="8">
        <f>IF(ISNUMBER(MATCH(fields[field],issuesfield[field],0)),COUNTIF(issuesfield[field],fields[field]),0)</f>
        <v>0</v>
      </c>
      <c r="T53">
        <f>IF(ISNUMBER(MATCH(fields[field],mappings[field],0)),COUNTIF(mappings[field],fields[field]),0)</f>
        <v>1</v>
      </c>
    </row>
    <row r="54" spans="1:20" x14ac:dyDescent="0.25">
      <c r="A54" t="s">
        <v>249</v>
      </c>
      <c r="B54" t="s">
        <v>251</v>
      </c>
      <c r="C54" t="s">
        <v>2</v>
      </c>
      <c r="D54" t="s">
        <v>2</v>
      </c>
      <c r="E54" t="s">
        <v>41</v>
      </c>
      <c r="F54" t="s">
        <v>444</v>
      </c>
      <c r="G54" t="s">
        <v>448</v>
      </c>
      <c r="H54" t="s">
        <v>41</v>
      </c>
      <c r="O54" t="s">
        <v>257</v>
      </c>
      <c r="S54" s="8">
        <f>IF(ISNUMBER(MATCH(fields[field],issuesfield[field],0)),COUNTIF(issuesfield[field],fields[field]),0)</f>
        <v>0</v>
      </c>
      <c r="T54">
        <f>IF(ISNUMBER(MATCH(fields[field],mappings[field],0)),COUNTIF(mappings[field],fields[field]),0)</f>
        <v>0</v>
      </c>
    </row>
    <row r="55" spans="1:20" x14ac:dyDescent="0.25">
      <c r="A55" t="s">
        <v>335</v>
      </c>
      <c r="B55" t="s">
        <v>245</v>
      </c>
      <c r="C55" t="s">
        <v>2</v>
      </c>
      <c r="D55" t="s">
        <v>3</v>
      </c>
      <c r="E55" t="s">
        <v>190</v>
      </c>
      <c r="F55" t="s">
        <v>443</v>
      </c>
      <c r="G55" t="s">
        <v>41</v>
      </c>
      <c r="H55" t="s">
        <v>41</v>
      </c>
      <c r="I55" t="s">
        <v>41</v>
      </c>
      <c r="J55" t="s">
        <v>84</v>
      </c>
      <c r="K55" t="s">
        <v>84</v>
      </c>
      <c r="L55" t="s">
        <v>194</v>
      </c>
      <c r="M55" t="s">
        <v>84</v>
      </c>
      <c r="N55" t="s">
        <v>41</v>
      </c>
      <c r="O55" t="s">
        <v>195</v>
      </c>
      <c r="P55" t="s">
        <v>41</v>
      </c>
      <c r="Q55" t="s">
        <v>6</v>
      </c>
      <c r="R55" t="s">
        <v>339</v>
      </c>
      <c r="S55" s="8">
        <f>IF(ISNUMBER(MATCH(fields[field],issuesfield[field],0)),COUNTIF(issuesfield[field],fields[field]),0)</f>
        <v>0</v>
      </c>
      <c r="T55">
        <f>IF(ISNUMBER(MATCH(fields[field],mappings[field],0)),COUNTIF(mappings[field],fields[field]),0)</f>
        <v>0</v>
      </c>
    </row>
    <row r="56" spans="1:20" x14ac:dyDescent="0.25">
      <c r="A56" t="s">
        <v>258</v>
      </c>
      <c r="B56" t="s">
        <v>251</v>
      </c>
      <c r="C56" t="s">
        <v>2</v>
      </c>
      <c r="D56" t="s">
        <v>2</v>
      </c>
      <c r="E56" t="s">
        <v>41</v>
      </c>
      <c r="F56" t="s">
        <v>443</v>
      </c>
      <c r="G56" t="s">
        <v>251</v>
      </c>
      <c r="H56" t="s">
        <v>41</v>
      </c>
      <c r="I56" t="s">
        <v>41</v>
      </c>
      <c r="J56" t="s">
        <v>6</v>
      </c>
      <c r="K56" t="s">
        <v>6</v>
      </c>
      <c r="L56" t="s">
        <v>286</v>
      </c>
      <c r="M56" t="s">
        <v>287</v>
      </c>
      <c r="N56" t="s">
        <v>288</v>
      </c>
      <c r="O56" t="s">
        <v>289</v>
      </c>
      <c r="P56" t="s">
        <v>290</v>
      </c>
      <c r="Q56" t="s">
        <v>6</v>
      </c>
      <c r="R56" t="s">
        <v>6</v>
      </c>
      <c r="S56" s="8">
        <f>IF(ISNUMBER(MATCH(fields[field],issuesfield[field],0)),COUNTIF(issuesfield[field],fields[field]),0)</f>
        <v>0</v>
      </c>
      <c r="T56">
        <f>IF(ISNUMBER(MATCH(fields[field],mappings[field],0)),COUNTIF(mappings[field],fields[field]),0)</f>
        <v>3</v>
      </c>
    </row>
    <row r="57" spans="1:20" x14ac:dyDescent="0.25">
      <c r="A57" t="s">
        <v>400</v>
      </c>
      <c r="B57" t="s">
        <v>385</v>
      </c>
      <c r="C57" t="s">
        <v>2</v>
      </c>
      <c r="D57" t="s">
        <v>2</v>
      </c>
      <c r="E57" t="s">
        <v>41</v>
      </c>
      <c r="F57" t="s">
        <v>440</v>
      </c>
      <c r="G57" t="s">
        <v>386</v>
      </c>
      <c r="H57" t="s">
        <v>3</v>
      </c>
      <c r="I57" t="s">
        <v>41</v>
      </c>
      <c r="J57" t="s">
        <v>122</v>
      </c>
      <c r="K57" s="14" t="s">
        <v>408</v>
      </c>
      <c r="L57" t="s">
        <v>403</v>
      </c>
      <c r="M57" t="s">
        <v>404</v>
      </c>
      <c r="N57" t="s">
        <v>41</v>
      </c>
      <c r="O57" t="s">
        <v>405</v>
      </c>
      <c r="S57" s="8">
        <f>IF(ISNUMBER(MATCH(fields[field],issuesfield[field],0)),COUNTIF(issuesfield[field],fields[field]),0)</f>
        <v>0</v>
      </c>
      <c r="T57">
        <f>IF(ISNUMBER(MATCH(fields[field],mappings[field],0)),COUNTIF(mappings[field],fields[field]),0)</f>
        <v>0</v>
      </c>
    </row>
    <row r="58" spans="1:20" x14ac:dyDescent="0.25">
      <c r="A58" t="s">
        <v>406</v>
      </c>
      <c r="B58" t="s">
        <v>407</v>
      </c>
      <c r="C58" t="s">
        <v>2</v>
      </c>
      <c r="D58" t="s">
        <v>2</v>
      </c>
      <c r="E58" t="s">
        <v>41</v>
      </c>
      <c r="F58" t="s">
        <v>440</v>
      </c>
      <c r="G58" t="s">
        <v>41</v>
      </c>
      <c r="H58" t="s">
        <v>3</v>
      </c>
      <c r="I58" t="s">
        <v>41</v>
      </c>
      <c r="J58" t="s">
        <v>122</v>
      </c>
      <c r="K58" s="14" t="s">
        <v>408</v>
      </c>
      <c r="L58" t="s">
        <v>409</v>
      </c>
      <c r="M58" t="s">
        <v>410</v>
      </c>
      <c r="N58" t="s">
        <v>41</v>
      </c>
      <c r="O58" t="s">
        <v>41</v>
      </c>
      <c r="P58" t="s">
        <v>41</v>
      </c>
      <c r="Q58" t="s">
        <v>411</v>
      </c>
      <c r="R58" t="s">
        <v>6</v>
      </c>
      <c r="S58" s="8">
        <f>IF(ISNUMBER(MATCH(fields[field],issuesfield[field],0)),COUNTIF(issuesfield[field],fields[field]),0)</f>
        <v>0</v>
      </c>
      <c r="T58">
        <f>IF(ISNUMBER(MATCH(fields[field],mappings[field],0)),COUNTIF(mappings[field],fields[field]),0)</f>
        <v>0</v>
      </c>
    </row>
    <row r="59" spans="1:20" x14ac:dyDescent="0.25">
      <c r="A59" t="s">
        <v>450</v>
      </c>
      <c r="B59" t="s">
        <v>385</v>
      </c>
      <c r="C59" t="s">
        <v>2</v>
      </c>
      <c r="D59" t="s">
        <v>3</v>
      </c>
      <c r="E59" t="s">
        <v>41</v>
      </c>
      <c r="F59" t="s">
        <v>440</v>
      </c>
      <c r="G59" t="s">
        <v>386</v>
      </c>
      <c r="H59" t="s">
        <v>41</v>
      </c>
      <c r="I59" t="s">
        <v>41</v>
      </c>
      <c r="J59" t="s">
        <v>84</v>
      </c>
      <c r="K59" t="s">
        <v>6</v>
      </c>
      <c r="L59" t="s">
        <v>451</v>
      </c>
      <c r="M59" t="s">
        <v>452</v>
      </c>
      <c r="N59" t="s">
        <v>41</v>
      </c>
      <c r="O59" t="s">
        <v>41</v>
      </c>
      <c r="P59" t="s">
        <v>41</v>
      </c>
      <c r="Q59" t="s">
        <v>41</v>
      </c>
      <c r="R59" t="s">
        <v>41</v>
      </c>
      <c r="S59" s="8">
        <f>IF(ISNUMBER(MATCH(fields[field],issuesfield[field],0)),COUNTIF(issuesfield[field],fields[field]),0)</f>
        <v>0</v>
      </c>
      <c r="T59">
        <f>IF(ISNUMBER(MATCH(fields[field],mappings[field],0)),COUNTIF(mappings[field],fields[field]),0)</f>
        <v>0</v>
      </c>
    </row>
    <row r="60" spans="1:20" x14ac:dyDescent="0.25">
      <c r="A60" t="s">
        <v>421</v>
      </c>
      <c r="B60" t="s">
        <v>6</v>
      </c>
      <c r="C60" t="s">
        <v>2</v>
      </c>
      <c r="D60" t="s">
        <v>3</v>
      </c>
      <c r="E60" t="s">
        <v>41</v>
      </c>
      <c r="F60" t="s">
        <v>440</v>
      </c>
      <c r="G60" t="s">
        <v>6</v>
      </c>
      <c r="H60" t="s">
        <v>41</v>
      </c>
      <c r="I60" t="s">
        <v>6</v>
      </c>
      <c r="J60" t="s">
        <v>41</v>
      </c>
      <c r="K60" t="s">
        <v>41</v>
      </c>
      <c r="L60" t="s">
        <v>401</v>
      </c>
      <c r="M60" t="s">
        <v>402</v>
      </c>
      <c r="N60" t="s">
        <v>41</v>
      </c>
      <c r="O60" t="s">
        <v>41</v>
      </c>
      <c r="P60" t="s">
        <v>41</v>
      </c>
      <c r="Q60" t="s">
        <v>41</v>
      </c>
      <c r="R60" t="s">
        <v>41</v>
      </c>
      <c r="S60" s="8">
        <f>IF(ISNUMBER(MATCH(fields[field],issuesfield[field],0)),COUNTIF(issuesfield[field],fields[field]),0)</f>
        <v>0</v>
      </c>
      <c r="T60">
        <f>IF(ISNUMBER(MATCH(fields[field],mappings[field],0)),COUNTIF(mappings[field],fields[field]),0)</f>
        <v>0</v>
      </c>
    </row>
    <row r="61" spans="1:20" x14ac:dyDescent="0.25">
      <c r="A61" t="s">
        <v>348</v>
      </c>
      <c r="B61" t="s">
        <v>245</v>
      </c>
      <c r="C61" t="s">
        <v>2</v>
      </c>
      <c r="D61" t="s">
        <v>3</v>
      </c>
      <c r="E61" t="s">
        <v>190</v>
      </c>
      <c r="F61" t="s">
        <v>443</v>
      </c>
      <c r="G61" t="s">
        <v>41</v>
      </c>
      <c r="H61" t="s">
        <v>41</v>
      </c>
      <c r="I61" t="s">
        <v>41</v>
      </c>
      <c r="J61" t="s">
        <v>150</v>
      </c>
      <c r="K61" t="s">
        <v>6</v>
      </c>
      <c r="L61" t="s">
        <v>349</v>
      </c>
      <c r="M61" t="s">
        <v>350</v>
      </c>
      <c r="N61" t="s">
        <v>41</v>
      </c>
      <c r="O61" t="s">
        <v>41</v>
      </c>
      <c r="P61" t="s">
        <v>41</v>
      </c>
      <c r="Q61" t="s">
        <v>6</v>
      </c>
      <c r="R61" t="s">
        <v>339</v>
      </c>
      <c r="S61" s="8">
        <f>IF(ISNUMBER(MATCH(fields[field],issuesfield[field],0)),COUNTIF(issuesfield[field],fields[field]),0)</f>
        <v>0</v>
      </c>
      <c r="T61">
        <f>IF(ISNUMBER(MATCH(fields[field],mappings[field],0)),COUNTIF(mappings[field],fields[field]),0)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1" sqref="A11"/>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t="s">
        <v>6</v>
      </c>
      <c r="D10" s="6" t="s">
        <v>6</v>
      </c>
    </row>
    <row r="11" spans="1:4" x14ac:dyDescent="0.25">
      <c r="A11" s="15" t="s">
        <v>459</v>
      </c>
      <c r="B11" s="16" t="s">
        <v>342</v>
      </c>
      <c r="C11" s="6" t="s">
        <v>6</v>
      </c>
      <c r="D11" s="6" t="s">
        <v>6</v>
      </c>
    </row>
    <row r="12" spans="1:4" x14ac:dyDescent="0.25">
      <c r="A12" s="3" t="s">
        <v>459</v>
      </c>
      <c r="B12" s="4" t="s">
        <v>464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abSelected="1" topLeftCell="A24" workbookViewId="0">
      <selection activeCell="H47" sqref="H47"/>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422</v>
      </c>
      <c r="B37" t="s">
        <v>1</v>
      </c>
      <c r="C37" t="s">
        <v>2</v>
      </c>
      <c r="D37" t="s">
        <v>137</v>
      </c>
      <c r="E37" s="1">
        <v>10</v>
      </c>
      <c r="F37" t="s">
        <v>7</v>
      </c>
      <c r="G37" t="s">
        <v>6</v>
      </c>
      <c r="H37" t="s">
        <v>5</v>
      </c>
      <c r="I37" t="s">
        <v>453</v>
      </c>
      <c r="J37" t="s">
        <v>41</v>
      </c>
      <c r="K37" s="8" t="str">
        <f>mappings[field]&amp;mappings[institution]&amp;mappings[element/field]&amp;mappings[subelement/field(s)]&amp;mappings[constraints]</f>
        <v>misc_idGEN10a.</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c r="P37" s="8"/>
    </row>
    <row r="38" spans="1:16" x14ac:dyDescent="0.25">
      <c r="A38" t="s">
        <v>422</v>
      </c>
      <c r="B38" t="s">
        <v>1</v>
      </c>
      <c r="C38" t="s">
        <v>2</v>
      </c>
      <c r="D38" t="s">
        <v>137</v>
      </c>
      <c r="E38" s="1">
        <v>10</v>
      </c>
      <c r="F38" t="s">
        <v>163</v>
      </c>
      <c r="G38" t="s">
        <v>6</v>
      </c>
      <c r="H38" t="s">
        <v>5</v>
      </c>
      <c r="I38" t="s">
        <v>454</v>
      </c>
      <c r="J38" t="s">
        <v>41</v>
      </c>
      <c r="K38" s="8" t="str">
        <f>mappings[field]&amp;mappings[institution]&amp;mappings[element/field]&amp;mappings[subelement/field(s)]&amp;mappings[constraints]</f>
        <v>misc_idGEN10b.</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c r="P38" s="8"/>
    </row>
    <row r="39" spans="1:16" x14ac:dyDescent="0.25">
      <c r="A39" t="s">
        <v>422</v>
      </c>
      <c r="B39" t="s">
        <v>1</v>
      </c>
      <c r="C39" t="s">
        <v>2</v>
      </c>
      <c r="D39" t="s">
        <v>137</v>
      </c>
      <c r="E39" s="1">
        <v>15</v>
      </c>
      <c r="F39" t="s">
        <v>7</v>
      </c>
      <c r="G39" t="s">
        <v>6</v>
      </c>
      <c r="H39" t="s">
        <v>5</v>
      </c>
      <c r="I39" t="s">
        <v>455</v>
      </c>
      <c r="J39" t="s">
        <v>41</v>
      </c>
      <c r="K39" s="8" t="str">
        <f>mappings[field]&amp;mappings[institution]&amp;mappings[element/field]&amp;mappings[subelement/field(s)]&amp;mappings[constraints]</f>
        <v>misc_idGEN15a.</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c r="P39" s="8"/>
    </row>
    <row r="40" spans="1:16" x14ac:dyDescent="0.25">
      <c r="A40" t="s">
        <v>422</v>
      </c>
      <c r="B40" t="s">
        <v>1</v>
      </c>
      <c r="C40" t="s">
        <v>2</v>
      </c>
      <c r="D40" t="s">
        <v>137</v>
      </c>
      <c r="E40" s="1">
        <v>15</v>
      </c>
      <c r="F40" t="s">
        <v>356</v>
      </c>
      <c r="G40" t="s">
        <v>6</v>
      </c>
      <c r="H40" t="s">
        <v>5</v>
      </c>
      <c r="I40" t="s">
        <v>456</v>
      </c>
      <c r="J40" t="s">
        <v>41</v>
      </c>
      <c r="K40" s="8" t="str">
        <f>mappings[field]&amp;mappings[institution]&amp;mappings[element/field]&amp;mappings[subelement/field(s)]&amp;mappings[constraints]</f>
        <v>misc_idGEN15q.</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c r="P40" s="8"/>
    </row>
    <row r="41" spans="1:16" x14ac:dyDescent="0.25">
      <c r="A41" t="s">
        <v>422</v>
      </c>
      <c r="B41" t="s">
        <v>1</v>
      </c>
      <c r="C41" t="s">
        <v>2</v>
      </c>
      <c r="D41" t="s">
        <v>137</v>
      </c>
      <c r="E41" s="1">
        <v>15</v>
      </c>
      <c r="F41">
        <v>2</v>
      </c>
      <c r="G41" t="s">
        <v>6</v>
      </c>
      <c r="H41" t="s">
        <v>228</v>
      </c>
      <c r="I41" t="s">
        <v>457</v>
      </c>
      <c r="J41" t="s">
        <v>458</v>
      </c>
      <c r="K41" s="8" t="str">
        <f>mappings[field]&amp;mappings[institution]&amp;mappings[element/field]&amp;mappings[subelement/field(s)]&amp;mappings[constraints]</f>
        <v>misc_idGEN152.</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c r="P41" s="8"/>
    </row>
    <row r="42" spans="1:16" x14ac:dyDescent="0.25">
      <c r="A42" t="s">
        <v>323</v>
      </c>
      <c r="B42" t="s">
        <v>53</v>
      </c>
      <c r="C42" t="s">
        <v>2</v>
      </c>
      <c r="D42" t="s">
        <v>54</v>
      </c>
      <c r="E42" s="1">
        <v>999</v>
      </c>
      <c r="F42" t="s">
        <v>299</v>
      </c>
      <c r="G42" t="s">
        <v>298</v>
      </c>
      <c r="H42" t="s">
        <v>5</v>
      </c>
      <c r="I42" t="s">
        <v>41</v>
      </c>
      <c r="J42" t="s">
        <v>41</v>
      </c>
      <c r="K42" s="8" t="str">
        <f>mappings[field]&amp;mappings[institution]&amp;mappings[element/field]&amp;mappings[subelement/field(s)]&amp;mappings[constraints]</f>
        <v>notes (holdings)UNC999lzi1=9 AND i2=3 AND $0=#{holdings_record_id} AND $2='852'</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333</v>
      </c>
      <c r="B43" t="s">
        <v>53</v>
      </c>
      <c r="C43" t="s">
        <v>2</v>
      </c>
      <c r="D43" s="9" t="s">
        <v>54</v>
      </c>
      <c r="E43" s="1">
        <v>999</v>
      </c>
      <c r="F43" t="s">
        <v>2</v>
      </c>
      <c r="G43" t="s">
        <v>149</v>
      </c>
      <c r="H43" t="s">
        <v>5</v>
      </c>
      <c r="I43" t="s">
        <v>6</v>
      </c>
      <c r="J43" t="s">
        <v>6</v>
      </c>
      <c r="K43" s="8" t="str">
        <f>mappings[field]&amp;mappings[institution]&amp;mappings[element/field]&amp;mappings[subelement/field(s)]&amp;mappings[constraints]</f>
        <v>notes (items)UNC999ni1=9 AND i2=1</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384</v>
      </c>
      <c r="B44" t="s">
        <v>1</v>
      </c>
      <c r="C44" t="s">
        <v>2</v>
      </c>
      <c r="D44" t="s">
        <v>54</v>
      </c>
      <c r="E44" s="1">
        <v>1</v>
      </c>
      <c r="F44" t="s">
        <v>6</v>
      </c>
      <c r="G44" t="s">
        <v>398</v>
      </c>
      <c r="H44" t="s">
        <v>398</v>
      </c>
      <c r="I44" t="s">
        <v>398</v>
      </c>
      <c r="J44" s="10" t="s">
        <v>399</v>
      </c>
      <c r="K44" s="8" t="str">
        <f>mappings[field]&amp;mappings[institution]&amp;mappings[element/field]&amp;mappings[subelement/field(s)]&amp;mappings[constraints]</f>
        <v>oclc_numberUNC1.see notes</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c r="P44" s="8"/>
    </row>
    <row r="45" spans="1:16" x14ac:dyDescent="0.25">
      <c r="A45" t="s">
        <v>384</v>
      </c>
      <c r="B45" t="s">
        <v>1</v>
      </c>
      <c r="C45" t="s">
        <v>2</v>
      </c>
      <c r="D45" t="s">
        <v>54</v>
      </c>
      <c r="E45" s="1">
        <v>3</v>
      </c>
      <c r="F45" t="s">
        <v>6</v>
      </c>
      <c r="G45" t="s">
        <v>398</v>
      </c>
      <c r="H45" t="s">
        <v>398</v>
      </c>
      <c r="I45" t="s">
        <v>398</v>
      </c>
      <c r="J45" s="10" t="s">
        <v>399</v>
      </c>
      <c r="K45" s="8" t="str">
        <f>mappings[field]&amp;mappings[institution]&amp;mappings[element/field]&amp;mappings[subelement/field(s)]&amp;mappings[constraints]</f>
        <v>oclc_numberUNC3.see notes</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c r="P45" s="8"/>
    </row>
    <row r="46" spans="1:16" x14ac:dyDescent="0.25">
      <c r="A46" t="s">
        <v>384</v>
      </c>
      <c r="B46" t="s">
        <v>1</v>
      </c>
      <c r="C46" t="s">
        <v>2</v>
      </c>
      <c r="D46" t="s">
        <v>54</v>
      </c>
      <c r="E46" s="1">
        <v>35</v>
      </c>
      <c r="F46" t="s">
        <v>7</v>
      </c>
      <c r="G46" t="s">
        <v>398</v>
      </c>
      <c r="H46" t="s">
        <v>398</v>
      </c>
      <c r="I46" t="s">
        <v>398</v>
      </c>
      <c r="J46" s="10" t="s">
        <v>399</v>
      </c>
      <c r="K46" s="8" t="str">
        <f>mappings[field]&amp;mappings[institution]&amp;mappings[element/field]&amp;mappings[subelement/field(s)]&amp;mappings[constraints]</f>
        <v>oclc_numberUNC35asee notes</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c r="P46" s="8"/>
    </row>
    <row r="47" spans="1:16" x14ac:dyDescent="0.25">
      <c r="A47" t="s">
        <v>459</v>
      </c>
      <c r="B47" t="s">
        <v>361</v>
      </c>
      <c r="C47" t="s">
        <v>2</v>
      </c>
      <c r="D47" t="s">
        <v>54</v>
      </c>
      <c r="E47" s="1">
        <v>1</v>
      </c>
      <c r="F47" t="s">
        <v>6</v>
      </c>
      <c r="G47" t="s">
        <v>465</v>
      </c>
      <c r="H47" t="s">
        <v>228</v>
      </c>
      <c r="I47" t="s">
        <v>466</v>
      </c>
      <c r="J47" t="s">
        <v>41</v>
      </c>
      <c r="K47" s="8" t="str">
        <f>mappings[field]&amp;mappings[institution]&amp;mappings[element/field]&amp;mappings[subelement/field(s)]&amp;mappings[constraints]</f>
        <v>rollup_idUNC1.Is OCLC number or SerialsSolutions number</v>
      </c>
      <c r="L47" s="8">
        <f>IF(ISNUMBER(MATCH(mappings[mapping_id],issuesmap[mappingID],0)),COUNTIF(issuesmap[mappingID],mappings[mapping_id]),0)</f>
        <v>0</v>
      </c>
      <c r="M47" s="8">
        <f>IF(ISNUMBER(MATCH(mappings[field],issuesfield[field],0)),COUNTIF(issuesfield[field],mappings[field]),0)</f>
        <v>2</v>
      </c>
      <c r="N47" s="8" t="str">
        <f>IF(ISNUMBER(MATCH(mappings[field],fields[field],0)),"y","n")</f>
        <v>y</v>
      </c>
      <c r="O47" s="8"/>
      <c r="P47" s="8"/>
    </row>
    <row r="48" spans="1:16" x14ac:dyDescent="0.25">
      <c r="A48" t="s">
        <v>459</v>
      </c>
      <c r="B48" t="s">
        <v>361</v>
      </c>
      <c r="C48" t="s">
        <v>2</v>
      </c>
      <c r="D48" t="s">
        <v>54</v>
      </c>
      <c r="E48" s="1">
        <v>19</v>
      </c>
      <c r="F48" t="s">
        <v>6</v>
      </c>
      <c r="G48" t="s">
        <v>467</v>
      </c>
      <c r="H48" t="s">
        <v>228</v>
      </c>
      <c r="I48" t="s">
        <v>468</v>
      </c>
      <c r="J48" t="s">
        <v>41</v>
      </c>
      <c r="K48" s="8" t="str">
        <f>mappings[field]&amp;mappings[institution]&amp;mappings[element/field]&amp;mappings[subelement/field(s)]&amp;mappings[constraints]</f>
        <v>rollup_idUNC19.If oclc_number is not set, and 019 has at least 1 $a</v>
      </c>
      <c r="L48" s="8">
        <f>IF(ISNUMBER(MATCH(mappings[mapping_id],issuesmap[mappingID],0)),COUNTIF(issuesmap[mappingID],mappings[mapping_id]),0)</f>
        <v>0</v>
      </c>
      <c r="M48" s="8">
        <f>IF(ISNUMBER(MATCH(mappings[field],issuesfield[field],0)),COUNTIF(issuesfield[field],mappings[field]),0)</f>
        <v>2</v>
      </c>
      <c r="N48" s="8" t="str">
        <f>IF(ISNUMBER(MATCH(mappings[field],fields[field],0)),"y","n")</f>
        <v>y</v>
      </c>
      <c r="O48" s="8"/>
      <c r="P48" s="8"/>
    </row>
    <row r="49" spans="1:16" x14ac:dyDescent="0.25">
      <c r="A49" t="s">
        <v>334</v>
      </c>
      <c r="B49" t="s">
        <v>53</v>
      </c>
      <c r="C49" t="s">
        <v>2</v>
      </c>
      <c r="D49" t="s">
        <v>54</v>
      </c>
      <c r="E49" s="1">
        <v>999</v>
      </c>
      <c r="F49" t="s">
        <v>168</v>
      </c>
      <c r="G49" t="s">
        <v>229</v>
      </c>
      <c r="H49" t="s">
        <v>228</v>
      </c>
      <c r="I49" t="s">
        <v>230</v>
      </c>
      <c r="J49" t="s">
        <v>6</v>
      </c>
      <c r="K49" s="8" t="str">
        <f>mappings[field]&amp;mappings[institution]&amp;mappings[element/field]&amp;mappings[subelement/field(s)]&amp;mappings[constraints]</f>
        <v>status (items)UNC999si1=9 AND i2=1 and $d IS blank</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3</v>
      </c>
      <c r="P49" s="8" t="s">
        <v>3</v>
      </c>
    </row>
    <row r="50" spans="1:16" x14ac:dyDescent="0.25">
      <c r="A50" t="s">
        <v>334</v>
      </c>
      <c r="B50" t="s">
        <v>53</v>
      </c>
      <c r="C50" t="s">
        <v>2</v>
      </c>
      <c r="D50" t="s">
        <v>54</v>
      </c>
      <c r="E50" s="1">
        <v>999</v>
      </c>
      <c r="F50" t="s">
        <v>155</v>
      </c>
      <c r="G50" t="s">
        <v>226</v>
      </c>
      <c r="H50" t="s">
        <v>359</v>
      </c>
      <c r="I50" t="s">
        <v>227</v>
      </c>
      <c r="J50" t="s">
        <v>6</v>
      </c>
      <c r="K50" s="8" t="str">
        <f>mappings[field]&amp;mappings[institution]&amp;mappings[element/field]&amp;mappings[subelement/field(s)]&amp;mappings[constraints]</f>
        <v>status (items)UNC999di1=9 AND i2=1 and $d IS NOT blank</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334</v>
      </c>
      <c r="B51" t="s">
        <v>53</v>
      </c>
      <c r="C51" t="s">
        <v>2</v>
      </c>
      <c r="D51" t="s">
        <v>54</v>
      </c>
      <c r="E51" s="1">
        <v>999</v>
      </c>
      <c r="F51" t="s">
        <v>7</v>
      </c>
      <c r="G51" t="s">
        <v>231</v>
      </c>
      <c r="H51" t="s">
        <v>359</v>
      </c>
      <c r="I51" t="s">
        <v>232</v>
      </c>
      <c r="J51" t="s">
        <v>233</v>
      </c>
      <c r="K51" s="8" t="str">
        <f>mappings[field]&amp;mappings[institution]&amp;mappings[element/field]&amp;mappings[subelement/field(s)]&amp;mappings[constraints]</f>
        <v>status (items)UNC999ai1=9 AND i2=4 AND NOT EXIST (tag=999 AND i1=9 and i2=1)</v>
      </c>
      <c r="L51" s="8">
        <f>IF(ISNUMBER(MATCH(mappings[mapping_id],issuesmap[mappingID],0)),COUNTIF(issuesmap[mappingID],mappings[mapping_id]),0)</f>
        <v>1</v>
      </c>
      <c r="M51" s="8">
        <f>IF(ISNUMBER(MATCH(mappings[field],issuesfield[field],0)),COUNTIF(issuesfield[field],mappings[field]),0)</f>
        <v>0</v>
      </c>
      <c r="N51" s="8" t="str">
        <f>IF(ISNUMBER(MATCH(mappings[field],fields[field],0)),"y","n")</f>
        <v>y</v>
      </c>
      <c r="O51" s="8"/>
      <c r="P51" s="8"/>
    </row>
    <row r="52" spans="1:16" x14ac:dyDescent="0.25">
      <c r="A52" t="s">
        <v>0</v>
      </c>
      <c r="B52" t="s">
        <v>1</v>
      </c>
      <c r="C52" t="s">
        <v>2</v>
      </c>
      <c r="D52" t="s">
        <v>137</v>
      </c>
      <c r="E52" s="1">
        <v>600</v>
      </c>
      <c r="F52" t="s">
        <v>3</v>
      </c>
      <c r="G52" t="s">
        <v>4</v>
      </c>
      <c r="H52" t="s">
        <v>5</v>
      </c>
      <c r="I52" t="s">
        <v>6</v>
      </c>
      <c r="J52" t="s">
        <v>6</v>
      </c>
      <c r="K52" t="str">
        <f>mappings[field]&amp;mappings[institution]&amp;mappings[element/field]&amp;mappings[subelement/field(s)]&amp;mappings[constraints]</f>
        <v>subject_chronological_facetGEN600yi2=0 OR (i2=7 AND $2=lcsh)</v>
      </c>
      <c r="L52">
        <f>IF(ISNUMBER(MATCH(mappings[mapping_id],issuesmap[mappingID],0)),COUNTIF(issuesmap[mappingID],mappings[mapping_id]),0)</f>
        <v>0</v>
      </c>
      <c r="M52">
        <f>IF(ISNUMBER(MATCH(mappings[field],issuesfield[field],0)),COUNTIF(issuesfield[field],mappings[field]),0)</f>
        <v>1</v>
      </c>
      <c r="N52" s="8" t="str">
        <f>IF(ISNUMBER(MATCH(mappings[field],fields[field],0)),"y","n")</f>
        <v>y</v>
      </c>
      <c r="O52" s="8" t="s">
        <v>3</v>
      </c>
      <c r="P52" s="8"/>
    </row>
    <row r="53" spans="1:16" x14ac:dyDescent="0.25">
      <c r="A53" t="s">
        <v>0</v>
      </c>
      <c r="B53" t="s">
        <v>1</v>
      </c>
      <c r="C53" t="s">
        <v>2</v>
      </c>
      <c r="D53" t="s">
        <v>137</v>
      </c>
      <c r="E53" s="1">
        <v>610</v>
      </c>
      <c r="F53" t="s">
        <v>3</v>
      </c>
      <c r="G53" t="s">
        <v>4</v>
      </c>
      <c r="H53" t="s">
        <v>5</v>
      </c>
      <c r="I53" t="s">
        <v>6</v>
      </c>
      <c r="J53" t="s">
        <v>6</v>
      </c>
      <c r="K53" t="str">
        <f>mappings[field]&amp;mappings[institution]&amp;mappings[element/field]&amp;mappings[subelement/field(s)]&amp;mappings[constraints]</f>
        <v>subject_chronological_facetGEN610yi2=0 OR (i2=7 AND $2=lcsh)</v>
      </c>
      <c r="L53">
        <f>IF(ISNUMBER(MATCH(mappings[mapping_id],issuesmap[mappingID],0)),COUNTIF(issuesmap[mappingID],mappings[mapping_id]),0)</f>
        <v>0</v>
      </c>
      <c r="M53">
        <f>IF(ISNUMBER(MATCH(mappings[field],issuesfield[field],0)),COUNTIF(issuesfield[field],mappings[field]),0)</f>
        <v>1</v>
      </c>
      <c r="N53" s="8" t="str">
        <f>IF(ISNUMBER(MATCH(mappings[field],fields[field],0)),"y","n")</f>
        <v>y</v>
      </c>
      <c r="O53" s="8" t="s">
        <v>3</v>
      </c>
      <c r="P53" s="8"/>
    </row>
    <row r="54" spans="1:16" x14ac:dyDescent="0.25">
      <c r="A54" t="s">
        <v>0</v>
      </c>
      <c r="B54" t="s">
        <v>1</v>
      </c>
      <c r="C54" t="s">
        <v>2</v>
      </c>
      <c r="D54" t="s">
        <v>137</v>
      </c>
      <c r="E54" s="1">
        <v>611</v>
      </c>
      <c r="F54" t="s">
        <v>3</v>
      </c>
      <c r="G54" t="s">
        <v>4</v>
      </c>
      <c r="H54" t="s">
        <v>5</v>
      </c>
      <c r="I54" t="s">
        <v>6</v>
      </c>
      <c r="J54" t="s">
        <v>6</v>
      </c>
      <c r="K54" t="str">
        <f>mappings[field]&amp;mappings[institution]&amp;mappings[element/field]&amp;mappings[subelement/field(s)]&amp;mappings[constraints]</f>
        <v>subject_chronological_facetGEN611yi2=0 OR (i2=7 AND $2=lcsh)</v>
      </c>
      <c r="L54">
        <f>IF(ISNUMBER(MATCH(mappings[mapping_id],issuesmap[mappingID],0)),COUNTIF(issuesmap[mappingID],mappings[mapping_id]),0)</f>
        <v>0</v>
      </c>
      <c r="M54">
        <f>IF(ISNUMBER(MATCH(mappings[field],issuesfield[field],0)),COUNTIF(issuesfield[field],mappings[field]),0)</f>
        <v>1</v>
      </c>
      <c r="N54" s="8" t="str">
        <f>IF(ISNUMBER(MATCH(mappings[field],fields[field],0)),"y","n")</f>
        <v>y</v>
      </c>
      <c r="O54" s="8" t="s">
        <v>3</v>
      </c>
      <c r="P54" s="8"/>
    </row>
    <row r="55" spans="1:16" x14ac:dyDescent="0.25">
      <c r="A55" t="s">
        <v>0</v>
      </c>
      <c r="B55" t="s">
        <v>1</v>
      </c>
      <c r="C55" t="s">
        <v>2</v>
      </c>
      <c r="D55" t="s">
        <v>137</v>
      </c>
      <c r="E55" s="1">
        <v>630</v>
      </c>
      <c r="F55" t="s">
        <v>3</v>
      </c>
      <c r="G55" t="s">
        <v>4</v>
      </c>
      <c r="H55" t="s">
        <v>5</v>
      </c>
      <c r="I55" t="s">
        <v>6</v>
      </c>
      <c r="J55" t="s">
        <v>6</v>
      </c>
      <c r="K55" t="str">
        <f>mappings[field]&amp;mappings[institution]&amp;mappings[element/field]&amp;mappings[subelement/field(s)]&amp;mappings[constraints]</f>
        <v>subject_chronological_facetGEN630yi2=0 OR (i2=7 AND $2=lcsh)</v>
      </c>
      <c r="L55">
        <f>IF(ISNUMBER(MATCH(mappings[mapping_id],issuesmap[mappingID],0)),COUNTIF(issuesmap[mappingID],mappings[mapping_id]),0)</f>
        <v>0</v>
      </c>
      <c r="M55">
        <f>IF(ISNUMBER(MATCH(mappings[field],issuesfield[field],0)),COUNTIF(issuesfield[field],mappings[field]),0)</f>
        <v>1</v>
      </c>
      <c r="N55" s="8" t="str">
        <f>IF(ISNUMBER(MATCH(mappings[field],fields[field],0)),"y","n")</f>
        <v>y</v>
      </c>
      <c r="O55" s="8" t="s">
        <v>3</v>
      </c>
      <c r="P55" s="8"/>
    </row>
    <row r="56" spans="1:16" x14ac:dyDescent="0.25">
      <c r="A56" t="s">
        <v>0</v>
      </c>
      <c r="B56" t="s">
        <v>1</v>
      </c>
      <c r="C56" t="s">
        <v>2</v>
      </c>
      <c r="D56" t="s">
        <v>137</v>
      </c>
      <c r="E56" s="1">
        <v>650</v>
      </c>
      <c r="F56" t="s">
        <v>3</v>
      </c>
      <c r="G56" t="s">
        <v>4</v>
      </c>
      <c r="H56" t="s">
        <v>5</v>
      </c>
      <c r="I56" t="s">
        <v>6</v>
      </c>
      <c r="J56" t="s">
        <v>6</v>
      </c>
      <c r="K56" t="str">
        <f>mappings[field]&amp;mappings[institution]&amp;mappings[element/field]&amp;mappings[subelement/field(s)]&amp;mappings[constraints]</f>
        <v>subject_chronological_facetGEN650yi2=0 OR (i2=7 AND $2=lcsh)</v>
      </c>
      <c r="L56">
        <f>IF(ISNUMBER(MATCH(mappings[mapping_id],issuesmap[mappingID],0)),COUNTIF(issuesmap[mappingID],mappings[mapping_id]),0)</f>
        <v>0</v>
      </c>
      <c r="M56">
        <f>IF(ISNUMBER(MATCH(mappings[field],issuesfield[field],0)),COUNTIF(issuesfield[field],mappings[field]),0)</f>
        <v>1</v>
      </c>
      <c r="N56" s="8" t="str">
        <f>IF(ISNUMBER(MATCH(mappings[field],fields[field],0)),"y","n")</f>
        <v>y</v>
      </c>
      <c r="O56" s="8" t="s">
        <v>3</v>
      </c>
      <c r="P56" s="8"/>
    </row>
    <row r="57" spans="1:16" x14ac:dyDescent="0.25">
      <c r="A57" t="s">
        <v>0</v>
      </c>
      <c r="B57" t="s">
        <v>1</v>
      </c>
      <c r="C57" t="s">
        <v>2</v>
      </c>
      <c r="D57" t="s">
        <v>137</v>
      </c>
      <c r="E57" s="1">
        <v>651</v>
      </c>
      <c r="F57" t="s">
        <v>3</v>
      </c>
      <c r="G57" t="s">
        <v>4</v>
      </c>
      <c r="H57" t="s">
        <v>5</v>
      </c>
      <c r="I57" t="s">
        <v>6</v>
      </c>
      <c r="J57" t="s">
        <v>6</v>
      </c>
      <c r="K57" t="str">
        <f>mappings[field]&amp;mappings[institution]&amp;mappings[element/field]&amp;mappings[subelement/field(s)]&amp;mappings[constraints]</f>
        <v>subject_chronological_facetGEN651yi2=0 OR (i2=7 AND $2=lcsh)</v>
      </c>
      <c r="L57">
        <f>IF(ISNUMBER(MATCH(mappings[mapping_id],issuesmap[mappingID],0)),COUNTIF(issuesmap[mappingID],mappings[mapping_id]),0)</f>
        <v>0</v>
      </c>
      <c r="M57">
        <f>IF(ISNUMBER(MATCH(mappings[field],issuesfield[field],0)),COUNTIF(issuesfield[field],mappings[field]),0)</f>
        <v>1</v>
      </c>
      <c r="N57" s="8" t="str">
        <f>IF(ISNUMBER(MATCH(mappings[field],fields[field],0)),"y","n")</f>
        <v>y</v>
      </c>
      <c r="O57" s="8" t="s">
        <v>3</v>
      </c>
      <c r="P57" s="8"/>
    </row>
    <row r="58" spans="1:16" x14ac:dyDescent="0.25">
      <c r="A58" t="s">
        <v>0</v>
      </c>
      <c r="B58" t="s">
        <v>1</v>
      </c>
      <c r="C58" t="s">
        <v>2</v>
      </c>
      <c r="D58" t="s">
        <v>137</v>
      </c>
      <c r="E58" s="1">
        <v>655</v>
      </c>
      <c r="F58" t="s">
        <v>3</v>
      </c>
      <c r="G58" t="s">
        <v>4</v>
      </c>
      <c r="H58" t="s">
        <v>5</v>
      </c>
      <c r="I58" t="s">
        <v>6</v>
      </c>
      <c r="J58" t="s">
        <v>6</v>
      </c>
      <c r="K58" t="str">
        <f>mappings[field]&amp;mappings[institution]&amp;mappings[element/field]&amp;mappings[subelement/field(s)]&amp;mappings[constraints]</f>
        <v>subject_chronological_facetGEN655yi2=0 OR (i2=7 AND $2=lcsh)</v>
      </c>
      <c r="L58">
        <f>IF(ISNUMBER(MATCH(mappings[mapping_id],issuesmap[mappingID],0)),COUNTIF(issuesmap[mappingID],mappings[mapping_id]),0)</f>
        <v>0</v>
      </c>
      <c r="M58">
        <f>IF(ISNUMBER(MATCH(mappings[field],issuesfield[field],0)),COUNTIF(issuesfield[field],mappings[field]),0)</f>
        <v>1</v>
      </c>
      <c r="N58" s="8" t="str">
        <f>IF(ISNUMBER(MATCH(mappings[field],fields[field],0)),"y","n")</f>
        <v>y</v>
      </c>
      <c r="O58" s="8" t="s">
        <v>3</v>
      </c>
      <c r="P58" s="8"/>
    </row>
    <row r="59" spans="1:16" x14ac:dyDescent="0.25">
      <c r="A59" t="s">
        <v>0</v>
      </c>
      <c r="B59" t="s">
        <v>1</v>
      </c>
      <c r="C59" t="s">
        <v>3</v>
      </c>
      <c r="D59" t="s">
        <v>137</v>
      </c>
      <c r="E59" s="1">
        <v>648</v>
      </c>
      <c r="F59" t="s">
        <v>7</v>
      </c>
      <c r="G59" t="s">
        <v>8</v>
      </c>
      <c r="H59" t="s">
        <v>5</v>
      </c>
      <c r="I59" t="s">
        <v>6</v>
      </c>
      <c r="J59" t="s">
        <v>9</v>
      </c>
      <c r="K59" t="str">
        <f>mappings[field]&amp;mappings[institution]&amp;mappings[element/field]&amp;mappings[subelement/field(s)]&amp;mappings[constraints]</f>
        <v>subject_chronological_facetGEN648ai2=0 OR (i2=7 AND $2=~/lcsh|fast/)</v>
      </c>
      <c r="L59">
        <f>IF(ISNUMBER(MATCH(mappings[mapping_id],issuesmap[mappingID],0)),COUNTIF(issuesmap[mappingID],mappings[mapping_id]),0)</f>
        <v>0</v>
      </c>
      <c r="M59">
        <f>IF(ISNUMBER(MATCH(mappings[field],issuesfield[field],0)),COUNTIF(issuesfield[field],mappings[field]),0)</f>
        <v>1</v>
      </c>
      <c r="N59" s="8" t="str">
        <f>IF(ISNUMBER(MATCH(mappings[field],fields[field],0)),"y","n")</f>
        <v>y</v>
      </c>
      <c r="O59" s="8" t="s">
        <v>3</v>
      </c>
      <c r="P59" s="8"/>
    </row>
    <row r="60" spans="1:16" x14ac:dyDescent="0.25">
      <c r="A60" t="s">
        <v>10</v>
      </c>
      <c r="B60" t="s">
        <v>1</v>
      </c>
      <c r="C60" t="s">
        <v>3</v>
      </c>
      <c r="D60" t="s">
        <v>137</v>
      </c>
      <c r="E60" s="1">
        <v>655</v>
      </c>
      <c r="F60" t="s">
        <v>19</v>
      </c>
      <c r="G60" t="s">
        <v>4</v>
      </c>
      <c r="H60" t="s">
        <v>20</v>
      </c>
      <c r="I60" t="s">
        <v>21</v>
      </c>
      <c r="J60" t="s">
        <v>22</v>
      </c>
      <c r="K60" t="str">
        <f>mappings[field]&amp;mappings[institution]&amp;mappings[element/field]&amp;mappings[subelement/field(s)]&amp;mappings[constraints]</f>
        <v>subject_genre_facetGEN655axi2=0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3</v>
      </c>
      <c r="D61" t="s">
        <v>137</v>
      </c>
      <c r="E61" s="1">
        <v>655</v>
      </c>
      <c r="F61" t="s">
        <v>19</v>
      </c>
      <c r="G61" t="s">
        <v>23</v>
      </c>
      <c r="H61" t="s">
        <v>20</v>
      </c>
      <c r="I61" t="s">
        <v>21</v>
      </c>
      <c r="J61" t="s">
        <v>24</v>
      </c>
      <c r="K61" t="str">
        <f>mappings[field]&amp;mappings[institution]&amp;mappings[element/field]&amp;mappings[subelement/field(s)]&amp;mappings[constraints]</f>
        <v>subject_genre_facetGEN655axi2=7 AND $2=lcgft</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3</v>
      </c>
      <c r="D62" t="s">
        <v>137</v>
      </c>
      <c r="E62" s="1">
        <v>655</v>
      </c>
      <c r="F62" t="s">
        <v>19</v>
      </c>
      <c r="G62" t="s">
        <v>26</v>
      </c>
      <c r="H62" t="s">
        <v>20</v>
      </c>
      <c r="I62" t="s">
        <v>21</v>
      </c>
      <c r="J62" t="s">
        <v>27</v>
      </c>
      <c r="K62" t="str">
        <f>mappings[field]&amp;mappings[institution]&amp;mappings[element/field]&amp;mappings[subelement/field(s)]&amp;mappings[constraints]</f>
        <v>subject_genre_facetGEN655axi2=7 AND $2=rbbin</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3</v>
      </c>
      <c r="D63" t="s">
        <v>137</v>
      </c>
      <c r="E63" s="1">
        <v>655</v>
      </c>
      <c r="F63" t="s">
        <v>19</v>
      </c>
      <c r="G63" t="s">
        <v>28</v>
      </c>
      <c r="H63" t="s">
        <v>20</v>
      </c>
      <c r="I63" t="s">
        <v>21</v>
      </c>
      <c r="J63" t="s">
        <v>29</v>
      </c>
      <c r="K63" t="str">
        <f>mappings[field]&amp;mappings[institution]&amp;mappings[element/field]&amp;mappings[subelement/field(s)]&amp;mappings[constraints]</f>
        <v>subject_genre_facetGEN655axi2=7 AND $2=rbgenr</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3</v>
      </c>
      <c r="D64" t="s">
        <v>137</v>
      </c>
      <c r="E64" s="1">
        <v>655</v>
      </c>
      <c r="F64" t="s">
        <v>19</v>
      </c>
      <c r="G64" t="s">
        <v>30</v>
      </c>
      <c r="H64" t="s">
        <v>20</v>
      </c>
      <c r="I64" t="s">
        <v>31</v>
      </c>
      <c r="J64" t="s">
        <v>32</v>
      </c>
      <c r="K64" t="str">
        <f>mappings[field]&amp;mappings[institution]&amp;mappings[element/field]&amp;mappings[subelement/field(s)]&amp;mappings[constraints]</f>
        <v>subject_genre_facetGEN655axi2=7 AND $2=rbprov</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137</v>
      </c>
      <c r="E65" s="1">
        <v>6</v>
      </c>
      <c r="F65">
        <v>16</v>
      </c>
      <c r="G65" t="s">
        <v>11</v>
      </c>
      <c r="H65" t="s">
        <v>5</v>
      </c>
      <c r="I65" t="s">
        <v>14</v>
      </c>
      <c r="J65" t="s">
        <v>6</v>
      </c>
      <c r="K65" t="str">
        <f>mappings[field]&amp;mappings[institution]&amp;mappings[element/field]&amp;mappings[subelement/field(s)]&amp;mappings[constraints]</f>
        <v>subject_genre_facetGEN616LDR/06 = a AND LDR/07 =~ [acdm] AND 006/00 =~ [at]</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v>
      </c>
      <c r="F66">
        <v>17</v>
      </c>
      <c r="G66" t="s">
        <v>11</v>
      </c>
      <c r="H66" t="s">
        <v>5</v>
      </c>
      <c r="I66" t="s">
        <v>12</v>
      </c>
      <c r="J66" t="s">
        <v>13</v>
      </c>
      <c r="K66" t="str">
        <f>mappings[field]&amp;mappings[institution]&amp;mappings[element/field]&amp;mappings[subelement/field(s)]&amp;mappings[constraints]</f>
        <v>subject_genre_facetGEN617LDR/06 = a AND LDR/07 =~ [acdm] AND 006/00 =~ [at]</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8</v>
      </c>
      <c r="F67">
        <v>33</v>
      </c>
      <c r="G67" t="s">
        <v>15</v>
      </c>
      <c r="H67" t="s">
        <v>5</v>
      </c>
      <c r="I67" t="s">
        <v>14</v>
      </c>
      <c r="J67" t="s">
        <v>6</v>
      </c>
      <c r="K67" t="str">
        <f>mappings[field]&amp;mappings[institution]&amp;mappings[element/field]&amp;mappings[subelement/field(s)]&amp;mappings[constraints]</f>
        <v>subject_genre_facetGEN833LDR/06 = a AND LDR/07 =~ [acdm]</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8</v>
      </c>
      <c r="F68">
        <v>34</v>
      </c>
      <c r="G68" t="s">
        <v>15</v>
      </c>
      <c r="H68" t="s">
        <v>5</v>
      </c>
      <c r="I68" t="s">
        <v>12</v>
      </c>
      <c r="J68" t="s">
        <v>13</v>
      </c>
      <c r="K68" t="str">
        <f>mappings[field]&amp;mappings[institution]&amp;mappings[element/field]&amp;mappings[subelement/field(s)]&amp;mappings[constraints]</f>
        <v>subject_genre_facetGEN834LDR/06 = a AND LDR/07 =~ [acdm]</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2</v>
      </c>
      <c r="D69" t="s">
        <v>137</v>
      </c>
      <c r="E69" s="1">
        <v>600</v>
      </c>
      <c r="F69" t="s">
        <v>16</v>
      </c>
      <c r="G69" t="s">
        <v>4</v>
      </c>
      <c r="H69" t="s">
        <v>5</v>
      </c>
      <c r="I69" t="s">
        <v>6</v>
      </c>
      <c r="J69" t="s">
        <v>6</v>
      </c>
      <c r="K69" t="str">
        <f>mappings[field]&amp;mappings[institution]&amp;mappings[element/field]&amp;mappings[subelement/field(s)]&amp;mappings[constraints]</f>
        <v>subject_genre_facetGEN600vi2=0 OR (i2=7 AND $2=lcsh)</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2</v>
      </c>
      <c r="D70" t="s">
        <v>137</v>
      </c>
      <c r="E70" s="1">
        <v>610</v>
      </c>
      <c r="F70" t="s">
        <v>16</v>
      </c>
      <c r="G70" t="s">
        <v>4</v>
      </c>
      <c r="H70" t="s">
        <v>5</v>
      </c>
      <c r="I70" t="s">
        <v>6</v>
      </c>
      <c r="J70" t="s">
        <v>6</v>
      </c>
      <c r="K70" t="str">
        <f>mappings[field]&amp;mappings[institution]&amp;mappings[element/field]&amp;mappings[subelement/field(s)]&amp;mappings[constraints]</f>
        <v>subject_genre_facetGEN610vi2=0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2</v>
      </c>
      <c r="D71" t="s">
        <v>137</v>
      </c>
      <c r="E71" s="1">
        <v>611</v>
      </c>
      <c r="F71" t="s">
        <v>16</v>
      </c>
      <c r="G71" t="s">
        <v>4</v>
      </c>
      <c r="H71" t="s">
        <v>5</v>
      </c>
      <c r="I71" t="s">
        <v>6</v>
      </c>
      <c r="J71" t="s">
        <v>6</v>
      </c>
      <c r="K71" t="str">
        <f>mappings[field]&amp;mappings[institution]&amp;mappings[element/field]&amp;mappings[subelement/field(s)]&amp;mappings[constraints]</f>
        <v>subject_genre_facetGEN611vi2=0 OR (i2=7 AND $2=lcsh)</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2</v>
      </c>
      <c r="D72" t="s">
        <v>137</v>
      </c>
      <c r="E72" s="1">
        <v>630</v>
      </c>
      <c r="F72" t="s">
        <v>16</v>
      </c>
      <c r="G72" t="s">
        <v>4</v>
      </c>
      <c r="H72" t="s">
        <v>5</v>
      </c>
      <c r="I72" t="s">
        <v>6</v>
      </c>
      <c r="J72" t="s">
        <v>6</v>
      </c>
      <c r="K72" t="str">
        <f>mappings[field]&amp;mappings[institution]&amp;mappings[element/field]&amp;mappings[subelement/field(s)]&amp;mappings[constraints]</f>
        <v>subject_genre_facetGEN630vi2=0 OR (i2=7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2</v>
      </c>
      <c r="D73" t="s">
        <v>137</v>
      </c>
      <c r="E73" s="1">
        <v>650</v>
      </c>
      <c r="F73" t="s">
        <v>16</v>
      </c>
      <c r="G73" t="s">
        <v>4</v>
      </c>
      <c r="H73" t="s">
        <v>5</v>
      </c>
      <c r="I73" t="s">
        <v>6</v>
      </c>
      <c r="J73" t="s">
        <v>6</v>
      </c>
      <c r="K73" t="str">
        <f>mappings[field]&amp;mappings[institution]&amp;mappings[element/field]&amp;mappings[subelement/field(s)]&amp;mappings[constraints]</f>
        <v>subject_genre_facetGEN650vi2=0 OR (i2=7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2</v>
      </c>
      <c r="D74" t="s">
        <v>137</v>
      </c>
      <c r="E74" s="1">
        <v>651</v>
      </c>
      <c r="F74" t="s">
        <v>16</v>
      </c>
      <c r="G74" t="s">
        <v>4</v>
      </c>
      <c r="H74" t="s">
        <v>5</v>
      </c>
      <c r="I74" t="s">
        <v>6</v>
      </c>
      <c r="J74" t="s">
        <v>6</v>
      </c>
      <c r="K74" t="str">
        <f>mappings[field]&amp;mappings[institution]&amp;mappings[element/field]&amp;mappings[subelement/field(s)]&amp;mappings[constraints]</f>
        <v>subject_genre_facetGEN651vi2=0 OR (i2=7 AND $2=lcsh)</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2</v>
      </c>
      <c r="D75" t="s">
        <v>137</v>
      </c>
      <c r="E75" s="1">
        <v>655</v>
      </c>
      <c r="F75" t="s">
        <v>16</v>
      </c>
      <c r="G75" t="s">
        <v>4</v>
      </c>
      <c r="H75" t="s">
        <v>5</v>
      </c>
      <c r="I75" t="s">
        <v>6</v>
      </c>
      <c r="J75" t="s">
        <v>6</v>
      </c>
      <c r="K75" t="str">
        <f>mappings[field]&amp;mappings[institution]&amp;mappings[element/field]&amp;mappings[subelement/field(s)]&amp;mappings[constraints]</f>
        <v>subject_genre_facetGEN655vi2=0 OR (i2=7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3</v>
      </c>
      <c r="D76" t="s">
        <v>137</v>
      </c>
      <c r="E76" s="1">
        <v>647</v>
      </c>
      <c r="F76" t="s">
        <v>16</v>
      </c>
      <c r="G76" t="s">
        <v>4</v>
      </c>
      <c r="H76" t="s">
        <v>5</v>
      </c>
      <c r="I76" t="s">
        <v>6</v>
      </c>
      <c r="J76" t="s">
        <v>17</v>
      </c>
      <c r="K76" t="str">
        <f>mappings[field]&amp;mappings[institution]&amp;mappings[element/field]&amp;mappings[subelement/field(s)]&amp;mappings[constraints]</f>
        <v>subject_genre_facetGEN647vi2=0 OR (i2=7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10</v>
      </c>
      <c r="B77" t="s">
        <v>1</v>
      </c>
      <c r="C77" t="s">
        <v>3</v>
      </c>
      <c r="D77" t="s">
        <v>137</v>
      </c>
      <c r="E77" s="1">
        <v>648</v>
      </c>
      <c r="F77" t="s">
        <v>16</v>
      </c>
      <c r="G77" t="s">
        <v>4</v>
      </c>
      <c r="H77" t="s">
        <v>5</v>
      </c>
      <c r="I77" t="s">
        <v>6</v>
      </c>
      <c r="J77" t="s">
        <v>18</v>
      </c>
      <c r="K77" t="str">
        <f>mappings[field]&amp;mappings[institution]&amp;mappings[element/field]&amp;mappings[subelement/field(s)]&amp;mappings[constraints]</f>
        <v>subject_genre_facetGEN648vi2=0 OR (i2=7 AND $2=lcsh)</v>
      </c>
      <c r="L77">
        <f>IF(ISNUMBER(MATCH(mappings[mapping_id],issuesmap[mappingID],0)),COUNTIF(issuesmap[mappingID],mappings[mapping_id]),0)</f>
        <v>0</v>
      </c>
      <c r="M77">
        <f>IF(ISNUMBER(MATCH(mappings[field],issuesfield[field],0)),COUNTIF(issuesfield[field],mappings[field]),0)</f>
        <v>2</v>
      </c>
      <c r="N77" s="8" t="str">
        <f>IF(ISNUMBER(MATCH(mappings[field],fields[field],0)),"y","n")</f>
        <v>y</v>
      </c>
      <c r="O77" s="8" t="s">
        <v>3</v>
      </c>
      <c r="P77" s="8"/>
    </row>
    <row r="78" spans="1:16" x14ac:dyDescent="0.25">
      <c r="A78" t="s">
        <v>10</v>
      </c>
      <c r="B78" t="s">
        <v>1</v>
      </c>
      <c r="C78" t="s">
        <v>3</v>
      </c>
      <c r="D78" t="s">
        <v>137</v>
      </c>
      <c r="E78" s="1">
        <v>655</v>
      </c>
      <c r="F78" t="s">
        <v>16</v>
      </c>
      <c r="G78" t="s">
        <v>23</v>
      </c>
      <c r="H78" t="s">
        <v>5</v>
      </c>
      <c r="I78" t="s">
        <v>6</v>
      </c>
      <c r="J78" t="s">
        <v>25</v>
      </c>
      <c r="K78" t="str">
        <f>mappings[field]&amp;mappings[institution]&amp;mappings[element/field]&amp;mappings[subelement/field(s)]&amp;mappings[constraints]</f>
        <v>subject_genre_facetGEN655vi2=7 AND $2=lcgft</v>
      </c>
      <c r="L78">
        <f>IF(ISNUMBER(MATCH(mappings[mapping_id],issuesmap[mappingID],0)),COUNTIF(issuesmap[mappingID],mappings[mapping_id]),0)</f>
        <v>0</v>
      </c>
      <c r="M78">
        <f>IF(ISNUMBER(MATCH(mappings[field],issuesfield[field],0)),COUNTIF(issuesfield[field],mappings[field]),0)</f>
        <v>2</v>
      </c>
      <c r="N78" s="8" t="str">
        <f>IF(ISNUMBER(MATCH(mappings[field],fields[field],0)),"y","n")</f>
        <v>y</v>
      </c>
      <c r="O78" s="8" t="s">
        <v>3</v>
      </c>
      <c r="P78" s="8"/>
    </row>
    <row r="79" spans="1:16" x14ac:dyDescent="0.25">
      <c r="A79" t="s">
        <v>10</v>
      </c>
      <c r="B79" t="s">
        <v>1</v>
      </c>
      <c r="C79" t="s">
        <v>3</v>
      </c>
      <c r="D79" t="s">
        <v>137</v>
      </c>
      <c r="E79" s="1">
        <v>655</v>
      </c>
      <c r="F79" t="s">
        <v>16</v>
      </c>
      <c r="G79" t="s">
        <v>26</v>
      </c>
      <c r="H79" t="s">
        <v>5</v>
      </c>
      <c r="I79" t="s">
        <v>6</v>
      </c>
      <c r="J79" t="s">
        <v>27</v>
      </c>
      <c r="K79" t="str">
        <f>mappings[field]&amp;mappings[institution]&amp;mappings[element/field]&amp;mappings[subelement/field(s)]&amp;mappings[constraints]</f>
        <v>subject_genre_facetGEN655vi2=7 AND $2=rbbin</v>
      </c>
      <c r="L79">
        <f>IF(ISNUMBER(MATCH(mappings[mapping_id],issuesmap[mappingID],0)),COUNTIF(issuesmap[mappingID],mappings[mapping_id]),0)</f>
        <v>0</v>
      </c>
      <c r="M79">
        <f>IF(ISNUMBER(MATCH(mappings[field],issuesfield[field],0)),COUNTIF(issuesfield[field],mappings[field]),0)</f>
        <v>2</v>
      </c>
      <c r="N79" s="8" t="str">
        <f>IF(ISNUMBER(MATCH(mappings[field],fields[field],0)),"y","n")</f>
        <v>y</v>
      </c>
      <c r="O79" s="8" t="s">
        <v>3</v>
      </c>
      <c r="P79" s="8"/>
    </row>
    <row r="80" spans="1:16" x14ac:dyDescent="0.25">
      <c r="A80" t="s">
        <v>10</v>
      </c>
      <c r="B80" t="s">
        <v>1</v>
      </c>
      <c r="C80" t="s">
        <v>3</v>
      </c>
      <c r="D80" t="s">
        <v>137</v>
      </c>
      <c r="E80" s="1">
        <v>655</v>
      </c>
      <c r="F80" t="s">
        <v>16</v>
      </c>
      <c r="G80" t="s">
        <v>28</v>
      </c>
      <c r="H80" t="s">
        <v>5</v>
      </c>
      <c r="I80" t="s">
        <v>6</v>
      </c>
      <c r="J80" t="s">
        <v>29</v>
      </c>
      <c r="K80" t="str">
        <f>mappings[field]&amp;mappings[institution]&amp;mappings[element/field]&amp;mappings[subelement/field(s)]&amp;mappings[constraints]</f>
        <v>subject_genre_facetGEN655vi2=7 AND $2=rbgenr</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row>
    <row r="81" spans="1:16" x14ac:dyDescent="0.25">
      <c r="A81" t="s">
        <v>10</v>
      </c>
      <c r="B81" t="s">
        <v>1</v>
      </c>
      <c r="C81" t="s">
        <v>3</v>
      </c>
      <c r="D81" t="s">
        <v>137</v>
      </c>
      <c r="E81" s="1">
        <v>655</v>
      </c>
      <c r="F81" t="s">
        <v>16</v>
      </c>
      <c r="G81" t="s">
        <v>30</v>
      </c>
      <c r="H81" t="s">
        <v>5</v>
      </c>
      <c r="I81" t="s">
        <v>6</v>
      </c>
      <c r="J81" t="s">
        <v>32</v>
      </c>
      <c r="K81" t="str">
        <f>mappings[field]&amp;mappings[institution]&amp;mappings[element/field]&amp;mappings[subelement/field(s)]&amp;mappings[constraints]</f>
        <v>subject_genre_facetGEN655vi2=7 AND $2=rbprov</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row>
    <row r="82" spans="1:16" x14ac:dyDescent="0.25">
      <c r="A82" t="s">
        <v>10</v>
      </c>
      <c r="B82" t="s">
        <v>1</v>
      </c>
      <c r="C82" t="s">
        <v>3</v>
      </c>
      <c r="D82" t="s">
        <v>137</v>
      </c>
      <c r="E82" s="1">
        <v>656</v>
      </c>
      <c r="F82" t="s">
        <v>33</v>
      </c>
      <c r="G82" t="s">
        <v>34</v>
      </c>
      <c r="H82" t="s">
        <v>5</v>
      </c>
      <c r="I82" t="s">
        <v>6</v>
      </c>
      <c r="J82" t="s">
        <v>35</v>
      </c>
      <c r="K82" t="str">
        <f>mappings[field]&amp;mappings[institution]&amp;mappings[element/field]&amp;mappings[subelement/field(s)]&amp;mappings[constraints]</f>
        <v>subject_genre_facetGEN656kvi2=7 AND $2=lcsh</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row>
    <row r="83" spans="1:16" x14ac:dyDescent="0.25">
      <c r="A83" t="s">
        <v>10</v>
      </c>
      <c r="B83" t="s">
        <v>1</v>
      </c>
      <c r="C83" t="s">
        <v>3</v>
      </c>
      <c r="D83" t="s">
        <v>137</v>
      </c>
      <c r="E83" s="1">
        <v>657</v>
      </c>
      <c r="F83" t="s">
        <v>16</v>
      </c>
      <c r="G83" t="s">
        <v>34</v>
      </c>
      <c r="H83" t="s">
        <v>5</v>
      </c>
      <c r="I83" t="s">
        <v>6</v>
      </c>
      <c r="J83" t="s">
        <v>35</v>
      </c>
      <c r="K83" t="str">
        <f>mappings[field]&amp;mappings[institution]&amp;mappings[element/field]&amp;mappings[subelement/field(s)]&amp;mappings[constraints]</f>
        <v>subject_genre_facetGEN657vi2=7 AND $2=lcsh</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row>
    <row r="84" spans="1:16" x14ac:dyDescent="0.25">
      <c r="A84" t="s">
        <v>36</v>
      </c>
      <c r="B84" t="s">
        <v>1</v>
      </c>
      <c r="C84" t="s">
        <v>2</v>
      </c>
      <c r="D84" t="s">
        <v>137</v>
      </c>
      <c r="E84" s="1">
        <v>600</v>
      </c>
      <c r="F84" t="s">
        <v>37</v>
      </c>
      <c r="G84" t="s">
        <v>4</v>
      </c>
      <c r="H84" t="s">
        <v>5</v>
      </c>
      <c r="I84" t="s">
        <v>6</v>
      </c>
      <c r="J84" t="s">
        <v>6</v>
      </c>
      <c r="K84" t="str">
        <f>mappings[field]&amp;mappings[institution]&amp;mappings[element/field]&amp;mappings[subelement/field(s)]&amp;mappings[constraints]</f>
        <v>subject_geographic_facetGEN600zi2=0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36</v>
      </c>
      <c r="B85" t="s">
        <v>1</v>
      </c>
      <c r="C85" t="s">
        <v>2</v>
      </c>
      <c r="D85" t="s">
        <v>137</v>
      </c>
      <c r="E85" s="1">
        <v>610</v>
      </c>
      <c r="F85" t="s">
        <v>37</v>
      </c>
      <c r="G85" t="s">
        <v>4</v>
      </c>
      <c r="H85" t="s">
        <v>5</v>
      </c>
      <c r="I85" t="s">
        <v>6</v>
      </c>
      <c r="J85" t="s">
        <v>6</v>
      </c>
      <c r="K85" t="str">
        <f>mappings[field]&amp;mappings[institution]&amp;mappings[element/field]&amp;mappings[subelement/field(s)]&amp;mappings[constraints]</f>
        <v>subject_geographic_facetGEN610zi2=0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36</v>
      </c>
      <c r="B86" t="s">
        <v>1</v>
      </c>
      <c r="C86" t="s">
        <v>2</v>
      </c>
      <c r="D86" t="s">
        <v>137</v>
      </c>
      <c r="E86" s="1">
        <v>611</v>
      </c>
      <c r="F86" t="s">
        <v>37</v>
      </c>
      <c r="G86" t="s">
        <v>4</v>
      </c>
      <c r="H86" t="s">
        <v>5</v>
      </c>
      <c r="I86" t="s">
        <v>6</v>
      </c>
      <c r="J86" t="s">
        <v>6</v>
      </c>
      <c r="K86" t="str">
        <f>mappings[field]&amp;mappings[institution]&amp;mappings[element/field]&amp;mappings[subelement/field(s)]&amp;mappings[constraints]</f>
        <v>subject_geographic_facetGEN611zi2=0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36</v>
      </c>
      <c r="B87" t="s">
        <v>1</v>
      </c>
      <c r="C87" t="s">
        <v>2</v>
      </c>
      <c r="D87" t="s">
        <v>137</v>
      </c>
      <c r="E87" s="1">
        <v>630</v>
      </c>
      <c r="F87" t="s">
        <v>37</v>
      </c>
      <c r="G87" t="s">
        <v>4</v>
      </c>
      <c r="H87" t="s">
        <v>5</v>
      </c>
      <c r="I87" t="s">
        <v>6</v>
      </c>
      <c r="J87" t="s">
        <v>6</v>
      </c>
      <c r="K87" t="str">
        <f>mappings[field]&amp;mappings[institution]&amp;mappings[element/field]&amp;mappings[subelement/field(s)]&amp;mappings[constraints]</f>
        <v>subject_geographic_facetGEN630zi2=0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36</v>
      </c>
      <c r="B88" t="s">
        <v>1</v>
      </c>
      <c r="C88" t="s">
        <v>2</v>
      </c>
      <c r="D88" t="s">
        <v>137</v>
      </c>
      <c r="E88" s="1">
        <v>650</v>
      </c>
      <c r="F88" t="s">
        <v>37</v>
      </c>
      <c r="G88" t="s">
        <v>4</v>
      </c>
      <c r="H88" t="s">
        <v>5</v>
      </c>
      <c r="I88" t="s">
        <v>6</v>
      </c>
      <c r="J88" t="s">
        <v>6</v>
      </c>
      <c r="K88" t="str">
        <f>mappings[field]&amp;mappings[institution]&amp;mappings[element/field]&amp;mappings[subelement/field(s)]&amp;mappings[constraints]</f>
        <v>subject_geographic_facetGEN650zi2=0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36</v>
      </c>
      <c r="B89" t="s">
        <v>1</v>
      </c>
      <c r="C89" t="s">
        <v>2</v>
      </c>
      <c r="D89" t="s">
        <v>137</v>
      </c>
      <c r="E89" s="1">
        <v>651</v>
      </c>
      <c r="F89" t="s">
        <v>37</v>
      </c>
      <c r="G89" t="s">
        <v>4</v>
      </c>
      <c r="H89" t="s">
        <v>5</v>
      </c>
      <c r="I89" t="s">
        <v>6</v>
      </c>
      <c r="J89" t="s">
        <v>6</v>
      </c>
      <c r="K89" t="str">
        <f>mappings[field]&amp;mappings[institution]&amp;mappings[element/field]&amp;mappings[subelement/field(s)]&amp;mappings[constraints]</f>
        <v>subject_geographic_facetGEN651zi2=0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36</v>
      </c>
      <c r="B90" t="s">
        <v>1</v>
      </c>
      <c r="C90" t="s">
        <v>2</v>
      </c>
      <c r="D90" t="s">
        <v>137</v>
      </c>
      <c r="E90" s="1">
        <v>655</v>
      </c>
      <c r="F90" t="s">
        <v>37</v>
      </c>
      <c r="G90" t="s">
        <v>4</v>
      </c>
      <c r="H90" t="s">
        <v>5</v>
      </c>
      <c r="I90" t="s">
        <v>6</v>
      </c>
      <c r="J90" t="s">
        <v>6</v>
      </c>
      <c r="K90" t="str">
        <f>mappings[field]&amp;mappings[institution]&amp;mappings[element/field]&amp;mappings[subelement/field(s)]&amp;mappings[constraints]</f>
        <v>subject_geographic_facetGEN655zi2=0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36</v>
      </c>
      <c r="B91" t="s">
        <v>1</v>
      </c>
      <c r="C91" t="s">
        <v>3</v>
      </c>
      <c r="D91" t="s">
        <v>137</v>
      </c>
      <c r="E91" s="1">
        <v>648</v>
      </c>
      <c r="F91" t="s">
        <v>37</v>
      </c>
      <c r="G91" t="s">
        <v>8</v>
      </c>
      <c r="H91" t="s">
        <v>5</v>
      </c>
      <c r="I91" t="s">
        <v>6</v>
      </c>
      <c r="J91" t="s">
        <v>18</v>
      </c>
      <c r="K91" t="str">
        <f>mappings[field]&amp;mappings[institution]&amp;mappings[element/field]&amp;mappings[subelement/field(s)]&amp;mappings[constraints]</f>
        <v>subject_geographic_facetGEN648zi2=0 OR (i2=7 AND $2=~/lcsh|fast/)</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137</v>
      </c>
      <c r="E92" s="1">
        <v>600</v>
      </c>
      <c r="F92" t="s">
        <v>39</v>
      </c>
      <c r="G92" t="s">
        <v>4</v>
      </c>
      <c r="H92" t="s">
        <v>20</v>
      </c>
      <c r="I92" t="s">
        <v>6</v>
      </c>
      <c r="J92" t="s">
        <v>40</v>
      </c>
      <c r="K92" t="str">
        <f>mappings[field]&amp;mappings[institution]&amp;mappings[element/field]&amp;mappings[subelement/field(s)]&amp;mappings[constraints]</f>
        <v>subject_topic_lcsh_facetGEN600abcdfghjklmnopqrstui2=0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610</v>
      </c>
      <c r="F93" t="s">
        <v>42</v>
      </c>
      <c r="G93" t="s">
        <v>4</v>
      </c>
      <c r="H93" t="s">
        <v>20</v>
      </c>
      <c r="I93" t="s">
        <v>6</v>
      </c>
      <c r="J93" t="s">
        <v>43</v>
      </c>
      <c r="K93" t="str">
        <f>mappings[field]&amp;mappings[institution]&amp;mappings[element/field]&amp;mappings[subelement/field(s)]&amp;mappings[constraints]</f>
        <v>subject_topic_lcsh_facetGEN610abcdfghklmnoprstui2=0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611</v>
      </c>
      <c r="F94" t="s">
        <v>44</v>
      </c>
      <c r="G94" t="s">
        <v>4</v>
      </c>
      <c r="H94" t="s">
        <v>20</v>
      </c>
      <c r="I94" t="s">
        <v>6</v>
      </c>
      <c r="J94" t="s">
        <v>45</v>
      </c>
      <c r="K94" t="str">
        <f>mappings[field]&amp;mappings[institution]&amp;mappings[element/field]&amp;mappings[subelement/field(s)]&amp;mappings[constraints]</f>
        <v>subject_topic_lcsh_facetGEN611acdefghklnpqstui2=0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630</v>
      </c>
      <c r="F95" t="s">
        <v>46</v>
      </c>
      <c r="G95" t="s">
        <v>4</v>
      </c>
      <c r="H95" t="s">
        <v>20</v>
      </c>
      <c r="I95" t="s">
        <v>6</v>
      </c>
      <c r="J95" t="s">
        <v>47</v>
      </c>
      <c r="K95" t="str">
        <f>mappings[field]&amp;mappings[institution]&amp;mappings[element/field]&amp;mappings[subelement/field(s)]&amp;mappings[constraints]</f>
        <v>subject_topic_lcsh_facetGEN630adfghklmnoprsti2=0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650</v>
      </c>
      <c r="F96" t="s">
        <v>49</v>
      </c>
      <c r="G96" t="s">
        <v>4</v>
      </c>
      <c r="H96" t="s">
        <v>20</v>
      </c>
      <c r="I96" t="s">
        <v>6</v>
      </c>
      <c r="J96" t="s">
        <v>6</v>
      </c>
      <c r="K96" t="str">
        <f>mappings[field]&amp;mappings[institution]&amp;mappings[element/field]&amp;mappings[subelement/field(s)]&amp;mappings[constraints]</f>
        <v>subject_topic_lcsh_facetGEN650abcdgi2=0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137</v>
      </c>
      <c r="E97" s="1">
        <v>647</v>
      </c>
      <c r="F97" t="s">
        <v>48</v>
      </c>
      <c r="G97" t="s">
        <v>4</v>
      </c>
      <c r="H97" t="s">
        <v>20</v>
      </c>
      <c r="I97" t="s">
        <v>6</v>
      </c>
      <c r="J97" t="s">
        <v>17</v>
      </c>
      <c r="K97" t="str">
        <f>mappings[field]&amp;mappings[institution]&amp;mappings[element/field]&amp;mappings[subelement/field(s)]&amp;mappings[constraints]</f>
        <v>subject_topic_lcsh_facetGEN647acdgi2=0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2</v>
      </c>
      <c r="D98" t="s">
        <v>137</v>
      </c>
      <c r="E98" s="1">
        <v>600</v>
      </c>
      <c r="F98" t="s">
        <v>41</v>
      </c>
      <c r="G98" t="s">
        <v>4</v>
      </c>
      <c r="H98" t="s">
        <v>5</v>
      </c>
      <c r="I98" t="s">
        <v>6</v>
      </c>
      <c r="J98" t="s">
        <v>6</v>
      </c>
      <c r="K98" t="str">
        <f>mappings[field]&amp;mappings[institution]&amp;mappings[element/field]&amp;mappings[subelement/field(s)]&amp;mappings[constraints]</f>
        <v>subject_topic_lcsh_facetGEN600xi2=0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2</v>
      </c>
      <c r="D99" t="s">
        <v>137</v>
      </c>
      <c r="E99" s="1">
        <v>610</v>
      </c>
      <c r="F99" t="s">
        <v>41</v>
      </c>
      <c r="G99" t="s">
        <v>4</v>
      </c>
      <c r="H99" t="s">
        <v>5</v>
      </c>
      <c r="I99" t="s">
        <v>6</v>
      </c>
      <c r="J99" t="s">
        <v>6</v>
      </c>
      <c r="K99" t="str">
        <f>mappings[field]&amp;mappings[institution]&amp;mappings[element/field]&amp;mappings[subelement/field(s)]&amp;mappings[constraints]</f>
        <v>subject_topic_lcsh_facetGEN610xi2=0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2</v>
      </c>
      <c r="D100" t="s">
        <v>137</v>
      </c>
      <c r="E100" s="1">
        <v>611</v>
      </c>
      <c r="F100" t="s">
        <v>41</v>
      </c>
      <c r="G100" t="s">
        <v>4</v>
      </c>
      <c r="H100" t="s">
        <v>5</v>
      </c>
      <c r="I100" t="s">
        <v>6</v>
      </c>
      <c r="J100" t="s">
        <v>6</v>
      </c>
      <c r="K100" t="str">
        <f>mappings[field]&amp;mappings[institution]&amp;mappings[element/field]&amp;mappings[subelement/field(s)]&amp;mappings[constraints]</f>
        <v>subject_topic_lcsh_facetGEN611xi2=0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2</v>
      </c>
      <c r="D101" t="s">
        <v>137</v>
      </c>
      <c r="E101" s="1">
        <v>630</v>
      </c>
      <c r="F101" t="s">
        <v>41</v>
      </c>
      <c r="G101" t="s">
        <v>4</v>
      </c>
      <c r="H101" t="s">
        <v>5</v>
      </c>
      <c r="I101" t="s">
        <v>6</v>
      </c>
      <c r="J101" t="s">
        <v>6</v>
      </c>
      <c r="K101" t="str">
        <f>mappings[field]&amp;mappings[institution]&amp;mappings[element/field]&amp;mappings[subelement/field(s)]&amp;mappings[constraints]</f>
        <v>subject_topic_lcsh_facetGEN630xi2=0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2</v>
      </c>
      <c r="D102" t="s">
        <v>137</v>
      </c>
      <c r="E102" s="1">
        <v>650</v>
      </c>
      <c r="F102" t="s">
        <v>41</v>
      </c>
      <c r="G102" t="s">
        <v>4</v>
      </c>
      <c r="H102" t="s">
        <v>5</v>
      </c>
      <c r="I102" t="s">
        <v>6</v>
      </c>
      <c r="J102" t="s">
        <v>6</v>
      </c>
      <c r="K102" t="str">
        <f>mappings[field]&amp;mappings[institution]&amp;mappings[element/field]&amp;mappings[subelement/field(s)]&amp;mappings[constraints]</f>
        <v>subject_topic_lcsh_facetGEN650xi2=0 OR (i2=7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2</v>
      </c>
      <c r="D103" t="s">
        <v>137</v>
      </c>
      <c r="E103" s="1">
        <v>651</v>
      </c>
      <c r="F103" t="s">
        <v>41</v>
      </c>
      <c r="G103" t="s">
        <v>4</v>
      </c>
      <c r="H103" t="s">
        <v>5</v>
      </c>
      <c r="I103" t="s">
        <v>6</v>
      </c>
      <c r="J103" t="s">
        <v>6</v>
      </c>
      <c r="K103" t="str">
        <f>mappings[field]&amp;mappings[institution]&amp;mappings[element/field]&amp;mappings[subelement/field(s)]&amp;mappings[constraints]</f>
        <v>subject_topic_lcsh_facetGEN651xi2=0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38</v>
      </c>
      <c r="B104" t="s">
        <v>1</v>
      </c>
      <c r="C104" t="s">
        <v>3</v>
      </c>
      <c r="D104" t="s">
        <v>137</v>
      </c>
      <c r="E104" s="1">
        <v>647</v>
      </c>
      <c r="F104" t="s">
        <v>41</v>
      </c>
      <c r="G104" t="s">
        <v>4</v>
      </c>
      <c r="H104" t="s">
        <v>5</v>
      </c>
      <c r="I104" t="s">
        <v>6</v>
      </c>
      <c r="J104" t="s">
        <v>17</v>
      </c>
      <c r="K104" t="str">
        <f>mappings[field]&amp;mappings[institution]&amp;mappings[element/field]&amp;mappings[subelement/field(s)]&amp;mappings[constraints]</f>
        <v>subject_topic_lcsh_facetGEN647xi2=0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row>
    <row r="105" spans="1:16" x14ac:dyDescent="0.25">
      <c r="A105" t="s">
        <v>38</v>
      </c>
      <c r="B105" t="s">
        <v>1</v>
      </c>
      <c r="C105" t="s">
        <v>3</v>
      </c>
      <c r="D105" t="s">
        <v>137</v>
      </c>
      <c r="E105" s="1">
        <v>648</v>
      </c>
      <c r="F105" t="s">
        <v>41</v>
      </c>
      <c r="G105" t="s">
        <v>4</v>
      </c>
      <c r="H105" t="s">
        <v>5</v>
      </c>
      <c r="I105" t="s">
        <v>6</v>
      </c>
      <c r="J105" t="s">
        <v>18</v>
      </c>
      <c r="K105" t="str">
        <f>mappings[field]&amp;mappings[institution]&amp;mappings[element/field]&amp;mappings[subelement/field(s)]&amp;mappings[constraints]</f>
        <v>subject_topic_lcsh_facetGEN648xi2=0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row>
    <row r="106" spans="1:16" x14ac:dyDescent="0.25">
      <c r="A106" t="s">
        <v>38</v>
      </c>
      <c r="B106" t="s">
        <v>1</v>
      </c>
      <c r="C106" t="s">
        <v>3</v>
      </c>
      <c r="D106" t="s">
        <v>137</v>
      </c>
      <c r="E106" s="1">
        <v>655</v>
      </c>
      <c r="F106" t="s">
        <v>41</v>
      </c>
      <c r="G106" t="s">
        <v>4</v>
      </c>
      <c r="H106" t="s">
        <v>5</v>
      </c>
      <c r="I106" t="s">
        <v>6</v>
      </c>
      <c r="J106" t="s">
        <v>6</v>
      </c>
      <c r="K106" s="8" t="str">
        <f>mappings[field]&amp;mappings[institution]&amp;mappings[element/field]&amp;mappings[subelement/field(s)]&amp;mappings[constraints]</f>
        <v>subject_topic_lcsh_facetGEN655xi2=0 OR (i2=7 AND $2=lcsh)</v>
      </c>
      <c r="L106">
        <f>IF(ISNUMBER(MATCH(mappings[mapping_id],issuesmap[mappingID],0)),COUNTIF(issuesmap[mappingID],mappings[mapping_id]),0)</f>
        <v>1</v>
      </c>
      <c r="M106">
        <f>IF(ISNUMBER(MATCH(mappings[field],issuesfield[field],0)),COUNTIF(issuesfield[field],mappings[field]),0)</f>
        <v>1</v>
      </c>
      <c r="N106" s="8" t="str">
        <f>IF(ISNUMBER(MATCH(mappings[field],fields[field],0)),"y","n")</f>
        <v>y</v>
      </c>
      <c r="O106" s="8" t="s">
        <v>3</v>
      </c>
      <c r="P106" s="8"/>
    </row>
    <row r="107" spans="1:16" x14ac:dyDescent="0.25">
      <c r="A107" t="s">
        <v>38</v>
      </c>
      <c r="B107" t="s">
        <v>1</v>
      </c>
      <c r="C107" t="s">
        <v>3</v>
      </c>
      <c r="D107" t="s">
        <v>137</v>
      </c>
      <c r="E107" s="1">
        <v>656</v>
      </c>
      <c r="F107" t="s">
        <v>7</v>
      </c>
      <c r="G107" t="s">
        <v>34</v>
      </c>
      <c r="H107" t="s">
        <v>5</v>
      </c>
      <c r="I107" t="s">
        <v>6</v>
      </c>
      <c r="J107" t="s">
        <v>50</v>
      </c>
      <c r="K107" t="str">
        <f>mappings[field]&amp;mappings[institution]&amp;mappings[element/field]&amp;mappings[subelement/field(s)]&amp;mappings[constraints]</f>
        <v>subject_topic_lcsh_facetGEN656ai2=7 AND $2=lcsh</v>
      </c>
      <c r="L107">
        <f>IF(ISNUMBER(MATCH(mappings[mapping_id],issuesmap[mappingID],0)),COUNTIF(issuesmap[mappingID],mappings[mapping_id]),0)</f>
        <v>0</v>
      </c>
      <c r="M107">
        <f>IF(ISNUMBER(MATCH(mappings[field],issuesfield[field],0)),COUNTIF(issuesfield[field],mappings[field]),0)</f>
        <v>1</v>
      </c>
      <c r="N107" s="8" t="str">
        <f>IF(ISNUMBER(MATCH(mappings[field],fields[field],0)),"y","n")</f>
        <v>y</v>
      </c>
      <c r="O107" s="8" t="s">
        <v>3</v>
      </c>
      <c r="P107" s="8"/>
    </row>
    <row r="108" spans="1:16" x14ac:dyDescent="0.25">
      <c r="A108" t="s">
        <v>38</v>
      </c>
      <c r="B108" t="s">
        <v>1</v>
      </c>
      <c r="C108" t="s">
        <v>3</v>
      </c>
      <c r="D108" t="s">
        <v>137</v>
      </c>
      <c r="E108" s="1">
        <v>656</v>
      </c>
      <c r="F108" t="s">
        <v>41</v>
      </c>
      <c r="G108" t="s">
        <v>34</v>
      </c>
      <c r="H108" t="s">
        <v>5</v>
      </c>
      <c r="I108" t="s">
        <v>6</v>
      </c>
      <c r="J108" t="s">
        <v>35</v>
      </c>
      <c r="K108" t="str">
        <f>mappings[field]&amp;mappings[institution]&amp;mappings[element/field]&amp;mappings[subelement/field(s)]&amp;mappings[constraints]</f>
        <v>subject_topic_lcsh_facetGEN656xi2=7 AND $2=lcsh</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row>
    <row r="109" spans="1:16" x14ac:dyDescent="0.25">
      <c r="A109" t="s">
        <v>38</v>
      </c>
      <c r="B109" t="s">
        <v>1</v>
      </c>
      <c r="C109" t="s">
        <v>3</v>
      </c>
      <c r="D109" t="s">
        <v>137</v>
      </c>
      <c r="E109" s="1">
        <v>657</v>
      </c>
      <c r="F109" t="s">
        <v>7</v>
      </c>
      <c r="G109" t="s">
        <v>34</v>
      </c>
      <c r="H109" t="s">
        <v>5</v>
      </c>
      <c r="I109" t="s">
        <v>6</v>
      </c>
      <c r="J109" t="s">
        <v>51</v>
      </c>
      <c r="K109" t="str">
        <f>mappings[field]&amp;mappings[institution]&amp;mappings[element/field]&amp;mappings[subelement/field(s)]&amp;mappings[constraints]</f>
        <v>subject_topic_lcsh_facetGEN657ai2=7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row>
    <row r="110" spans="1:16" x14ac:dyDescent="0.25">
      <c r="A110" t="s">
        <v>38</v>
      </c>
      <c r="B110" t="s">
        <v>1</v>
      </c>
      <c r="C110" t="s">
        <v>3</v>
      </c>
      <c r="D110" t="s">
        <v>137</v>
      </c>
      <c r="E110" s="1">
        <v>657</v>
      </c>
      <c r="F110" t="s">
        <v>41</v>
      </c>
      <c r="G110" t="s">
        <v>34</v>
      </c>
      <c r="H110" t="s">
        <v>5</v>
      </c>
      <c r="I110" t="s">
        <v>6</v>
      </c>
      <c r="J110" t="s">
        <v>51</v>
      </c>
      <c r="K110" t="str">
        <f>mappings[field]&amp;mappings[institution]&amp;mappings[element/field]&amp;mappings[subelement/field(s)]&amp;mappings[constraints]</f>
        <v>subject_topic_lcsh_facetGEN657xi2=7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row>
    <row r="111" spans="1:16" x14ac:dyDescent="0.25">
      <c r="A111" t="s">
        <v>322</v>
      </c>
      <c r="B111" t="s">
        <v>53</v>
      </c>
      <c r="C111" t="s">
        <v>2</v>
      </c>
      <c r="D111" t="s">
        <v>54</v>
      </c>
      <c r="E111" s="1">
        <v>999</v>
      </c>
      <c r="F111" t="s">
        <v>7</v>
      </c>
      <c r="G111" t="s">
        <v>296</v>
      </c>
      <c r="H111" t="s">
        <v>5</v>
      </c>
      <c r="I111" t="s">
        <v>41</v>
      </c>
      <c r="J111" t="s">
        <v>41</v>
      </c>
      <c r="K111" s="8" t="str">
        <f>mappings[field]&amp;mappings[institution]&amp;mappings[element/field]&amp;mappings[subelement/field(s)]&amp;mappings[constraints]</f>
        <v>summary (holdings)UNC999ai1=9 AND i2=3 AND $0=#{holdings_record_id} AND $2='866'</v>
      </c>
      <c r="L111" s="8">
        <f>IF(ISNUMBER(MATCH(mappings[mapping_id],issuesmap[mappingID],0)),COUNTIF(issuesmap[mappingID],mappings[mapping_id]),0)</f>
        <v>1</v>
      </c>
      <c r="M111" s="8">
        <f>IF(ISNUMBER(MATCH(mappings[field],issuesfield[field],0)),COUNTIF(issuesfield[field],mappings[field]),0)</f>
        <v>0</v>
      </c>
      <c r="N111" s="8" t="str">
        <f>IF(ISNUMBER(MATCH(mappings[field],fields[field],0)),"y","n")</f>
        <v>y</v>
      </c>
      <c r="O111" s="8" t="s">
        <v>3</v>
      </c>
      <c r="P111" s="8" t="s">
        <v>3</v>
      </c>
    </row>
    <row r="112" spans="1:16" x14ac:dyDescent="0.25">
      <c r="A112" t="s">
        <v>368</v>
      </c>
      <c r="B112" t="s">
        <v>1</v>
      </c>
      <c r="C112" t="s">
        <v>2</v>
      </c>
      <c r="D112" t="s">
        <v>137</v>
      </c>
      <c r="E112" s="1">
        <v>210</v>
      </c>
      <c r="F112" t="s">
        <v>373</v>
      </c>
      <c r="G112" t="s">
        <v>374</v>
      </c>
      <c r="H112" t="s">
        <v>20</v>
      </c>
      <c r="I112" t="s">
        <v>6</v>
      </c>
      <c r="K112" s="8" t="str">
        <f>mappings[field]&amp;mappings[institution]&amp;mappings[element/field]&amp;mappings[subelement/field(s)]&amp;mappings[constraints]</f>
        <v>title_abbreviatedGEN210abi1=1</v>
      </c>
      <c r="L112" s="8">
        <f>IF(ISNUMBER(MATCH(mappings[mapping_id],issuesmap[mappingID],0)),COUNTIF(issuesmap[mappingID],mappings[mapping_id]),0)</f>
        <v>0</v>
      </c>
      <c r="M112" s="8">
        <f>IF(ISNUMBER(MATCH(mappings[field],issuesfield[field],0)),COUNTIF(issuesfield[field],mappings[field]),0)</f>
        <v>0</v>
      </c>
      <c r="N112" s="8" t="str">
        <f>IF(ISNUMBER(MATCH(mappings[field],fields[field],0)),"y","n")</f>
        <v>y</v>
      </c>
      <c r="O112" s="8"/>
      <c r="P112" s="8"/>
    </row>
    <row r="113" spans="1:16" x14ac:dyDescent="0.25">
      <c r="A113" t="s">
        <v>258</v>
      </c>
      <c r="B113" t="s">
        <v>1</v>
      </c>
      <c r="C113" t="s">
        <v>2</v>
      </c>
      <c r="D113" t="s">
        <v>137</v>
      </c>
      <c r="E113" s="1">
        <v>100</v>
      </c>
      <c r="F113" t="s">
        <v>266</v>
      </c>
      <c r="G113" t="s">
        <v>6</v>
      </c>
      <c r="H113" t="s">
        <v>20</v>
      </c>
      <c r="I113" t="s">
        <v>315</v>
      </c>
      <c r="J113" t="s">
        <v>264</v>
      </c>
      <c r="K113" s="8" t="str">
        <f>mappings[field]&amp;mappings[institution]&amp;mappings[element/field]&amp;mappings[subelement/field(s)]&amp;mappings[constraints]</f>
        <v>uniform_titleGEN100f(g)klnpt.</v>
      </c>
      <c r="L113" s="8">
        <f>IF(ISNUMBER(MATCH(mappings[mapping_id],issuesmap[mappingID],0)),COUNTIF(issuesmap[mappingID],mappings[mapping_id]),0)</f>
        <v>0</v>
      </c>
      <c r="M113" s="8">
        <f>IF(ISNUMBER(MATCH(mappings[field],issuesfield[field],0)),COUNTIF(issuesfield[field],mappings[field]),0)</f>
        <v>0</v>
      </c>
      <c r="N113" s="8" t="str">
        <f>IF(ISNUMBER(MATCH(mappings[field],fields[field],0)),"y","n")</f>
        <v>y</v>
      </c>
      <c r="O113" s="8"/>
      <c r="P113" s="8"/>
    </row>
    <row r="114" spans="1:16" x14ac:dyDescent="0.25">
      <c r="A114" t="s">
        <v>258</v>
      </c>
      <c r="B114" t="s">
        <v>1</v>
      </c>
      <c r="C114" t="s">
        <v>2</v>
      </c>
      <c r="D114" t="s">
        <v>137</v>
      </c>
      <c r="E114" s="1">
        <v>110</v>
      </c>
      <c r="F114" t="s">
        <v>268</v>
      </c>
      <c r="G114" t="s">
        <v>6</v>
      </c>
      <c r="H114" t="s">
        <v>20</v>
      </c>
      <c r="I114" t="s">
        <v>316</v>
      </c>
      <c r="J114" t="s">
        <v>264</v>
      </c>
      <c r="K114" s="8" t="str">
        <f>mappings[field]&amp;mappings[institution]&amp;mappings[element/field]&amp;mappings[subelement/field(s)]&amp;mappings[constraints]</f>
        <v>uniform_titleGEN110f(g)kl(n)pt.</v>
      </c>
      <c r="L114" s="8">
        <f>IF(ISNUMBER(MATCH(mappings[mapping_id],issuesmap[mappingID],0)),COUNTIF(issuesmap[mappingID],mappings[mapping_id]),0)</f>
        <v>0</v>
      </c>
      <c r="M114" s="8">
        <f>IF(ISNUMBER(MATCH(mappings[field],issuesfield[field],0)),COUNTIF(issuesfield[field],mappings[field]),0)</f>
        <v>0</v>
      </c>
      <c r="N114" s="8" t="str">
        <f>IF(ISNUMBER(MATCH(mappings[field],fields[field],0)),"y","n")</f>
        <v>y</v>
      </c>
      <c r="O114" s="8"/>
      <c r="P114" s="8"/>
    </row>
    <row r="115" spans="1:16" x14ac:dyDescent="0.25">
      <c r="A115" t="s">
        <v>258</v>
      </c>
      <c r="B115" t="s">
        <v>1</v>
      </c>
      <c r="C115" t="s">
        <v>2</v>
      </c>
      <c r="D115" t="s">
        <v>137</v>
      </c>
      <c r="E115" s="1">
        <v>111</v>
      </c>
      <c r="F115" t="s">
        <v>268</v>
      </c>
      <c r="G115" t="s">
        <v>6</v>
      </c>
      <c r="H115" t="s">
        <v>20</v>
      </c>
      <c r="I115" t="s">
        <v>316</v>
      </c>
      <c r="J115" t="s">
        <v>264</v>
      </c>
      <c r="K115" s="8" t="str">
        <f>mappings[field]&amp;mappings[institution]&amp;mappings[element/field]&amp;mappings[subelement/field(s)]&amp;mappings[constraints]</f>
        <v>uniform_titleGEN111f(g)kl(n)pt.</v>
      </c>
      <c r="L115" s="8">
        <f>IF(ISNUMBER(MATCH(mappings[mapping_id],issuesmap[mappingID],0)),COUNTIF(issuesmap[mappingID],mappings[mapping_id]),0)</f>
        <v>0</v>
      </c>
      <c r="M115" s="8">
        <f>IF(ISNUMBER(MATCH(mappings[field],issuesfield[field],0)),COUNTIF(issuesfield[field],mappings[field]),0)</f>
        <v>0</v>
      </c>
      <c r="N115" s="8" t="str">
        <f>IF(ISNUMBER(MATCH(mappings[field],fields[field],0)),"y","n")</f>
        <v>y</v>
      </c>
      <c r="O115" s="8"/>
      <c r="P115" s="8"/>
    </row>
    <row r="116" spans="1:16" x14ac:dyDescent="0.25">
      <c r="A116" t="s">
        <v>348</v>
      </c>
      <c r="B116" t="s">
        <v>53</v>
      </c>
      <c r="C116" t="s">
        <v>2</v>
      </c>
      <c r="D116" t="s">
        <v>54</v>
      </c>
      <c r="E116" s="1">
        <v>999</v>
      </c>
      <c r="F116" t="s">
        <v>16</v>
      </c>
      <c r="G116" t="s">
        <v>149</v>
      </c>
      <c r="H116" t="s">
        <v>5</v>
      </c>
      <c r="I116" t="s">
        <v>6</v>
      </c>
      <c r="J116" t="s">
        <v>6</v>
      </c>
      <c r="K116" s="8" t="str">
        <f>mappings[field]&amp;mappings[institution]&amp;mappings[element/field]&amp;mappings[subelement/field(s)]&amp;mappings[constraints]</f>
        <v>vol (items)UNC999vi1=9 AND i2=1</v>
      </c>
      <c r="L116" s="8">
        <f>IF(ISNUMBER(MATCH(mappings[mapping_id],issuesmap[mappingID],0)),COUNTIF(issuesmap[mappingID],mappings[mapping_id]),0)</f>
        <v>0</v>
      </c>
      <c r="M116" s="8">
        <f>IF(ISNUMBER(MATCH(mappings[field],issuesfield[field],0)),COUNTIF(issuesfield[field],mappings[field]),0)</f>
        <v>0</v>
      </c>
      <c r="N116" s="8" t="str">
        <f>IF(ISNUMBER(MATCH(mappings[field],fields[field],0)),"y","n")</f>
        <v>y</v>
      </c>
      <c r="O116" s="8" t="s">
        <v>3</v>
      </c>
      <c r="P116" s="8" t="s">
        <v>3</v>
      </c>
    </row>
  </sheetData>
  <conditionalFormatting sqref="K3:K65">
    <cfRule type="duplicateValues" dxfId="1" priority="8"/>
  </conditionalFormatting>
  <hyperlinks>
    <hyperlink ref="J44" r:id="rId1"/>
    <hyperlink ref="J45" r:id="rId2"/>
    <hyperlink ref="J46"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2017-11-13T03:57:44Z</dcterms:modified>
</cp:coreProperties>
</file>