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de\data-documentation\argot\"/>
    </mc:Choice>
  </mc:AlternateContent>
  <bookViews>
    <workbookView xWindow="0" yWindow="0" windowWidth="11970" windowHeight="5910" activeTab="1"/>
  </bookViews>
  <sheets>
    <sheet name="fields" sheetId="1" r:id="rId1"/>
    <sheet name="mappings" sheetId="2" r:id="rId2"/>
    <sheet name="fields_issues" sheetId="4" r:id="rId3"/>
    <sheet name="mappings_issues" sheetId="3"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53" i="2" l="1"/>
  <c r="M153" i="2"/>
  <c r="K153" i="2"/>
  <c r="L153" i="2" s="1"/>
  <c r="N152" i="2"/>
  <c r="M152" i="2"/>
  <c r="K152" i="2"/>
  <c r="L152" i="2" s="1"/>
  <c r="K154" i="2"/>
  <c r="L154" i="2" s="1"/>
  <c r="M154" i="2"/>
  <c r="N154" i="2"/>
  <c r="K150" i="2"/>
  <c r="L150" i="2" s="1"/>
  <c r="M150" i="2"/>
  <c r="N150" i="2"/>
  <c r="K151" i="2"/>
  <c r="L151" i="2" s="1"/>
  <c r="M151" i="2"/>
  <c r="N151" i="2"/>
  <c r="K155" i="2"/>
  <c r="L155" i="2" s="1"/>
  <c r="M155" i="2"/>
  <c r="N155" i="2"/>
  <c r="K109" i="2"/>
  <c r="L109" i="2" s="1"/>
  <c r="M109" i="2"/>
  <c r="N109" i="2"/>
  <c r="K117" i="2"/>
  <c r="L117" i="2" s="1"/>
  <c r="M117" i="2"/>
  <c r="N117" i="2"/>
  <c r="K131" i="2"/>
  <c r="L131" i="2" s="1"/>
  <c r="M131" i="2"/>
  <c r="N131" i="2"/>
  <c r="K135" i="2"/>
  <c r="L135" i="2" s="1"/>
  <c r="M135" i="2"/>
  <c r="N135" i="2"/>
  <c r="K90" i="2"/>
  <c r="L90" i="2" s="1"/>
  <c r="K91" i="2"/>
  <c r="L91" i="2" s="1"/>
  <c r="M90" i="2"/>
  <c r="M91" i="2"/>
  <c r="N90" i="2"/>
  <c r="N91" i="2"/>
  <c r="X88" i="1"/>
  <c r="Y88" i="1"/>
  <c r="X87" i="1"/>
  <c r="Y87" i="1"/>
  <c r="K103" i="2" l="1"/>
  <c r="L103" i="2" s="1"/>
  <c r="K111" i="2"/>
  <c r="L111" i="2" s="1"/>
  <c r="K119" i="2"/>
  <c r="L119" i="2" s="1"/>
  <c r="M103" i="2"/>
  <c r="M111" i="2"/>
  <c r="M119" i="2"/>
  <c r="N103" i="2"/>
  <c r="N111" i="2"/>
  <c r="N119" i="2"/>
  <c r="Y93" i="1"/>
  <c r="X93" i="1"/>
  <c r="N100" i="2"/>
  <c r="M100" i="2"/>
  <c r="K100" i="2"/>
  <c r="L100" i="2" s="1"/>
  <c r="N108" i="2"/>
  <c r="M108" i="2"/>
  <c r="K108" i="2"/>
  <c r="L108" i="2" s="1"/>
  <c r="K107" i="2"/>
  <c r="L107" i="2" s="1"/>
  <c r="K116" i="2"/>
  <c r="L116" i="2" s="1"/>
  <c r="M107" i="2"/>
  <c r="M116" i="2"/>
  <c r="N107" i="2"/>
  <c r="N116" i="2"/>
  <c r="N106" i="2"/>
  <c r="M106" i="2"/>
  <c r="K106" i="2"/>
  <c r="L106" i="2" s="1"/>
  <c r="K102" i="2"/>
  <c r="L102" i="2" s="1"/>
  <c r="K105" i="2"/>
  <c r="L105" i="2" s="1"/>
  <c r="K115" i="2"/>
  <c r="L115" i="2" s="1"/>
  <c r="M102" i="2"/>
  <c r="M105" i="2"/>
  <c r="M115" i="2"/>
  <c r="N102" i="2"/>
  <c r="N105" i="2"/>
  <c r="N115" i="2"/>
  <c r="N143" i="2"/>
  <c r="M143" i="2"/>
  <c r="K143" i="2"/>
  <c r="L143" i="2" s="1"/>
  <c r="K142" i="2"/>
  <c r="L142" i="2" s="1"/>
  <c r="M142" i="2"/>
  <c r="N142" i="2"/>
  <c r="Y112" i="1"/>
  <c r="X112" i="1"/>
  <c r="N148" i="2"/>
  <c r="M148" i="2"/>
  <c r="K148" i="2"/>
  <c r="L148" i="2" s="1"/>
  <c r="N147" i="2"/>
  <c r="M147" i="2"/>
  <c r="K147" i="2"/>
  <c r="L147" i="2" s="1"/>
  <c r="N146" i="2"/>
  <c r="M146" i="2"/>
  <c r="K146" i="2"/>
  <c r="L146" i="2" s="1"/>
  <c r="K149" i="2"/>
  <c r="L149" i="2" s="1"/>
  <c r="K144" i="2"/>
  <c r="L144" i="2" s="1"/>
  <c r="K145" i="2"/>
  <c r="L145" i="2" s="1"/>
  <c r="M149" i="2"/>
  <c r="M144" i="2"/>
  <c r="M145" i="2"/>
  <c r="N149" i="2"/>
  <c r="N144" i="2"/>
  <c r="N145" i="2"/>
  <c r="Y114" i="1"/>
  <c r="X114" i="1"/>
  <c r="Y113" i="1"/>
  <c r="X113" i="1"/>
  <c r="X115" i="1"/>
  <c r="Y115" i="1"/>
  <c r="K120" i="2"/>
  <c r="L120" i="2" s="1"/>
  <c r="M120" i="2"/>
  <c r="N120" i="2"/>
  <c r="K112" i="2"/>
  <c r="L112" i="2" s="1"/>
  <c r="M112" i="2"/>
  <c r="N112" i="2"/>
  <c r="K110" i="2"/>
  <c r="L110" i="2" s="1"/>
  <c r="K118" i="2"/>
  <c r="L118" i="2" s="1"/>
  <c r="M110" i="2"/>
  <c r="M118" i="2"/>
  <c r="N110" i="2"/>
  <c r="N118" i="2"/>
  <c r="K137" i="2" l="1"/>
  <c r="L137" i="2" s="1"/>
  <c r="M137" i="2"/>
  <c r="N137" i="2"/>
  <c r="X105" i="1"/>
  <c r="Y105" i="1"/>
  <c r="K94" i="2"/>
  <c r="L94" i="2" s="1"/>
  <c r="M94" i="2"/>
  <c r="N94" i="2"/>
  <c r="X91" i="1"/>
  <c r="Y91" i="1"/>
  <c r="X76" i="1" l="1"/>
  <c r="Y76" i="1"/>
  <c r="X75" i="1"/>
  <c r="Y75" i="1"/>
  <c r="K21" i="2"/>
  <c r="L21" i="2" s="1"/>
  <c r="K22" i="2"/>
  <c r="L22" i="2" s="1"/>
  <c r="K23" i="2"/>
  <c r="L23" i="2" s="1"/>
  <c r="K24" i="2"/>
  <c r="L24" i="2" s="1"/>
  <c r="M21" i="2"/>
  <c r="M22" i="2"/>
  <c r="M23" i="2"/>
  <c r="M24" i="2"/>
  <c r="N21" i="2"/>
  <c r="N22" i="2"/>
  <c r="N23" i="2"/>
  <c r="N24" i="2"/>
  <c r="K87" i="2"/>
  <c r="L87" i="2" s="1"/>
  <c r="M87" i="2"/>
  <c r="N87" i="2"/>
  <c r="X24" i="1"/>
  <c r="X25" i="1"/>
  <c r="X26" i="1"/>
  <c r="X27" i="1"/>
  <c r="X82" i="1"/>
  <c r="Y24" i="1"/>
  <c r="Y25" i="1"/>
  <c r="Y26" i="1"/>
  <c r="Y27" i="1"/>
  <c r="Y82" i="1"/>
  <c r="K138" i="2"/>
  <c r="L138" i="2" s="1"/>
  <c r="M138" i="2"/>
  <c r="N138" i="2"/>
  <c r="X106" i="1"/>
  <c r="Y106" i="1"/>
  <c r="X127" i="1"/>
  <c r="Y127" i="1"/>
  <c r="X131" i="1"/>
  <c r="Y131" i="1"/>
  <c r="X148" i="1"/>
  <c r="Y148" i="1"/>
  <c r="Y104" i="1"/>
  <c r="X104" i="1"/>
  <c r="Y103" i="1"/>
  <c r="X103" i="1"/>
  <c r="Y102" i="1"/>
  <c r="X102" i="1"/>
  <c r="Y101" i="1"/>
  <c r="X101" i="1"/>
  <c r="Y100" i="1"/>
  <c r="X100" i="1"/>
  <c r="K156" i="2"/>
  <c r="L156" i="2" s="1"/>
  <c r="M156" i="2"/>
  <c r="N156" i="2"/>
  <c r="Y116" i="1"/>
  <c r="X116" i="1"/>
  <c r="K157" i="2"/>
  <c r="L157" i="2" s="1"/>
  <c r="M157" i="2"/>
  <c r="N157" i="2"/>
  <c r="Y117" i="1"/>
  <c r="X117" i="1"/>
  <c r="K141" i="2"/>
  <c r="L141" i="2" s="1"/>
  <c r="M141" i="2"/>
  <c r="N141" i="2"/>
  <c r="Y110" i="1"/>
  <c r="X110" i="1"/>
  <c r="K139" i="2"/>
  <c r="L139" i="2" s="1"/>
  <c r="M139" i="2"/>
  <c r="N139" i="2"/>
  <c r="Y108" i="1"/>
  <c r="X108" i="1"/>
  <c r="K140" i="2"/>
  <c r="L140" i="2" s="1"/>
  <c r="M140" i="2"/>
  <c r="N140" i="2"/>
  <c r="K158" i="2"/>
  <c r="L158" i="2" s="1"/>
  <c r="M158" i="2"/>
  <c r="N158" i="2"/>
  <c r="Y118" i="1"/>
  <c r="X118" i="1"/>
  <c r="Y109" i="1"/>
  <c r="X109" i="1"/>
  <c r="Y107" i="1"/>
  <c r="X107" i="1"/>
  <c r="K159" i="2"/>
  <c r="L159" i="2" s="1"/>
  <c r="M159" i="2"/>
  <c r="N159" i="2"/>
  <c r="K101" i="2" l="1"/>
  <c r="L101" i="2" s="1"/>
  <c r="M101" i="2"/>
  <c r="N101" i="2"/>
  <c r="Y92" i="1"/>
  <c r="X92" i="1"/>
  <c r="X122" i="1" l="1"/>
  <c r="Y122" i="1"/>
  <c r="K129" i="2" l="1"/>
  <c r="L129" i="2" s="1"/>
  <c r="M129" i="2"/>
  <c r="N129" i="2"/>
  <c r="K130" i="2"/>
  <c r="L130" i="2" s="1"/>
  <c r="M130" i="2"/>
  <c r="N130" i="2"/>
  <c r="K128" i="2"/>
  <c r="L128" i="2" s="1"/>
  <c r="M128" i="2"/>
  <c r="N128" i="2"/>
  <c r="N132" i="2"/>
  <c r="M132" i="2"/>
  <c r="K132" i="2"/>
  <c r="L132" i="2" s="1"/>
  <c r="N127" i="2"/>
  <c r="M127" i="2"/>
  <c r="K127" i="2"/>
  <c r="L127" i="2" s="1"/>
  <c r="X95" i="1"/>
  <c r="Y95" i="1"/>
  <c r="N282" i="2"/>
  <c r="M282" i="2"/>
  <c r="K282" i="2"/>
  <c r="L282" i="2" s="1"/>
  <c r="N281" i="2"/>
  <c r="M281" i="2"/>
  <c r="K281" i="2"/>
  <c r="L281" i="2" s="1"/>
  <c r="N280" i="2"/>
  <c r="M280" i="2"/>
  <c r="K280" i="2"/>
  <c r="L280" i="2" s="1"/>
  <c r="K279" i="2"/>
  <c r="L279" i="2" s="1"/>
  <c r="M279" i="2"/>
  <c r="N279" i="2"/>
  <c r="X176" i="1"/>
  <c r="Y176" i="1"/>
  <c r="X160" i="1" l="1"/>
  <c r="Y160" i="1"/>
  <c r="X159" i="1"/>
  <c r="Y159" i="1"/>
  <c r="X158" i="1"/>
  <c r="Y158" i="1"/>
  <c r="K197" i="2"/>
  <c r="L197" i="2" s="1"/>
  <c r="M197" i="2"/>
  <c r="N197" i="2"/>
  <c r="X140" i="1"/>
  <c r="Y140" i="1"/>
  <c r="K196" i="2"/>
  <c r="L196" i="2" s="1"/>
  <c r="M196" i="2"/>
  <c r="N196" i="2"/>
  <c r="X137" i="1"/>
  <c r="Y137" i="1"/>
  <c r="X135" i="1"/>
  <c r="Y135" i="1"/>
  <c r="X134" i="1"/>
  <c r="Y134" i="1"/>
  <c r="X138" i="1"/>
  <c r="Y138" i="1"/>
  <c r="X136" i="1"/>
  <c r="Y136" i="1"/>
  <c r="K262" i="2" l="1"/>
  <c r="L262" i="2" s="1"/>
  <c r="K269" i="2"/>
  <c r="L269" i="2" s="1"/>
  <c r="M262" i="2"/>
  <c r="M269" i="2"/>
  <c r="N262" i="2"/>
  <c r="N269" i="2"/>
  <c r="Y155" i="1"/>
  <c r="X155" i="1"/>
  <c r="K123" i="2"/>
  <c r="L123" i="2" s="1"/>
  <c r="M123" i="2"/>
  <c r="N123" i="2"/>
  <c r="K161" i="2"/>
  <c r="L161" i="2" s="1"/>
  <c r="M161" i="2"/>
  <c r="N161" i="2"/>
  <c r="X120" i="1"/>
  <c r="Y120" i="1"/>
  <c r="K122" i="2"/>
  <c r="L122" i="2" s="1"/>
  <c r="M122" i="2"/>
  <c r="N122" i="2"/>
  <c r="X84" i="1"/>
  <c r="Y84" i="1"/>
  <c r="Y60" i="1"/>
  <c r="X60" i="1"/>
  <c r="Y61" i="1"/>
  <c r="X61" i="1"/>
  <c r="Y59" i="1"/>
  <c r="X59" i="1"/>
  <c r="N67" i="2"/>
  <c r="M67" i="2"/>
  <c r="K67" i="2"/>
  <c r="L67" i="2" s="1"/>
  <c r="N66" i="2"/>
  <c r="M66" i="2"/>
  <c r="K66" i="2"/>
  <c r="L66" i="2" s="1"/>
  <c r="N65" i="2"/>
  <c r="M65" i="2"/>
  <c r="K65" i="2"/>
  <c r="L65" i="2" s="1"/>
  <c r="N64" i="2"/>
  <c r="M64" i="2"/>
  <c r="K64" i="2"/>
  <c r="L64" i="2" s="1"/>
  <c r="N63" i="2"/>
  <c r="M63" i="2"/>
  <c r="K63" i="2"/>
  <c r="L63" i="2" s="1"/>
  <c r="X54" i="1"/>
  <c r="Y54" i="1"/>
  <c r="X55" i="1"/>
  <c r="Y55" i="1"/>
  <c r="K28" i="2"/>
  <c r="L28" i="2" s="1"/>
  <c r="M28" i="2"/>
  <c r="N28" i="2"/>
  <c r="X30" i="1"/>
  <c r="Y30" i="1"/>
  <c r="X154" i="1"/>
  <c r="Y154" i="1"/>
  <c r="X152" i="1"/>
  <c r="Y152" i="1"/>
  <c r="X153" i="1"/>
  <c r="Y153" i="1"/>
  <c r="K276" i="2"/>
  <c r="L276" i="2" s="1"/>
  <c r="M276" i="2"/>
  <c r="N276" i="2"/>
  <c r="K277" i="2"/>
  <c r="L277" i="2" s="1"/>
  <c r="K275" i="2"/>
  <c r="L275" i="2" s="1"/>
  <c r="M277" i="2"/>
  <c r="M275" i="2"/>
  <c r="N277" i="2"/>
  <c r="N275" i="2"/>
  <c r="Y164" i="1"/>
  <c r="X164" i="1"/>
  <c r="X174" i="1"/>
  <c r="Y174" i="1"/>
  <c r="X175" i="1"/>
  <c r="Y175" i="1"/>
  <c r="K266" i="2"/>
  <c r="L266" i="2" s="1"/>
  <c r="K264" i="2"/>
  <c r="L264" i="2" s="1"/>
  <c r="M266" i="2"/>
  <c r="M264" i="2"/>
  <c r="N266" i="2"/>
  <c r="N264" i="2"/>
  <c r="K263" i="2"/>
  <c r="L263" i="2" s="1"/>
  <c r="M263" i="2"/>
  <c r="N263" i="2"/>
  <c r="K265" i="2"/>
  <c r="L265" i="2" s="1"/>
  <c r="M265" i="2"/>
  <c r="N265" i="2"/>
  <c r="K268" i="2"/>
  <c r="L268" i="2" s="1"/>
  <c r="M268" i="2"/>
  <c r="N268" i="2"/>
  <c r="K267" i="2"/>
  <c r="L267" i="2" s="1"/>
  <c r="M267" i="2"/>
  <c r="N267" i="2"/>
  <c r="X151" i="1"/>
  <c r="Y151" i="1"/>
  <c r="K33" i="2"/>
  <c r="L33" i="2" s="1"/>
  <c r="M33" i="2"/>
  <c r="N33" i="2"/>
  <c r="K212" i="2"/>
  <c r="L212" i="2" s="1"/>
  <c r="M212" i="2"/>
  <c r="N212" i="2"/>
  <c r="X133" i="1"/>
  <c r="Y133" i="1"/>
  <c r="X139" i="1"/>
  <c r="Y139" i="1"/>
  <c r="Y53" i="1"/>
  <c r="X53" i="1"/>
  <c r="X52" i="1"/>
  <c r="Y52" i="1"/>
  <c r="X150" i="1"/>
  <c r="Y150" i="1"/>
  <c r="K270" i="2"/>
  <c r="L270" i="2" s="1"/>
  <c r="M270" i="2"/>
  <c r="N270" i="2"/>
  <c r="K271" i="2"/>
  <c r="L271" i="2" s="1"/>
  <c r="M271" i="2"/>
  <c r="N271" i="2"/>
  <c r="X156" i="1"/>
  <c r="Y156" i="1"/>
  <c r="K261" i="2"/>
  <c r="L261" i="2" s="1"/>
  <c r="M261" i="2"/>
  <c r="N261" i="2"/>
  <c r="K272" i="2"/>
  <c r="L272" i="2" s="1"/>
  <c r="M272" i="2"/>
  <c r="N272" i="2"/>
  <c r="X161" i="1"/>
  <c r="Y161" i="1"/>
  <c r="K274" i="2"/>
  <c r="L274" i="2" s="1"/>
  <c r="M274" i="2"/>
  <c r="N274" i="2"/>
  <c r="K199" i="2"/>
  <c r="L199" i="2" s="1"/>
  <c r="M199" i="2"/>
  <c r="N199" i="2"/>
  <c r="X111" i="1"/>
  <c r="Y111" i="1"/>
  <c r="K168" i="2"/>
  <c r="L168" i="2" s="1"/>
  <c r="M168" i="2"/>
  <c r="N168" i="2"/>
  <c r="K125" i="2"/>
  <c r="L125" i="2" s="1"/>
  <c r="M125" i="2"/>
  <c r="N125" i="2"/>
  <c r="N89" i="2"/>
  <c r="M89" i="2"/>
  <c r="K89" i="2"/>
  <c r="L89" i="2" s="1"/>
  <c r="Y85" i="1"/>
  <c r="X85" i="1"/>
  <c r="K92" i="2"/>
  <c r="L92" i="2" s="1"/>
  <c r="M92" i="2"/>
  <c r="N92" i="2"/>
  <c r="N32" i="2"/>
  <c r="M32" i="2"/>
  <c r="K32" i="2"/>
  <c r="L32" i="2" s="1"/>
  <c r="K31" i="2"/>
  <c r="L31" i="2" s="1"/>
  <c r="M31" i="2"/>
  <c r="N31" i="2"/>
  <c r="N93" i="2"/>
  <c r="M93" i="2"/>
  <c r="K93" i="2"/>
  <c r="L93" i="2" s="1"/>
  <c r="K198" i="2"/>
  <c r="L198" i="2" s="1"/>
  <c r="M198" i="2"/>
  <c r="N198" i="2"/>
  <c r="Y9" i="1"/>
  <c r="X9" i="1"/>
  <c r="X21" i="1"/>
  <c r="Y21" i="1"/>
  <c r="X18" i="1"/>
  <c r="Y18" i="1"/>
  <c r="K160" i="2"/>
  <c r="L160" i="2" s="1"/>
  <c r="M160" i="2"/>
  <c r="N160" i="2"/>
  <c r="K162" i="2"/>
  <c r="L162" i="2" s="1"/>
  <c r="M162" i="2"/>
  <c r="N162" i="2"/>
  <c r="N192" i="2" l="1"/>
  <c r="M192" i="2"/>
  <c r="K192" i="2"/>
  <c r="L192" i="2" s="1"/>
  <c r="K191" i="2"/>
  <c r="L191" i="2" s="1"/>
  <c r="K175" i="2"/>
  <c r="L175" i="2" s="1"/>
  <c r="K177" i="2"/>
  <c r="L177" i="2" s="1"/>
  <c r="K181" i="2"/>
  <c r="L181" i="2" s="1"/>
  <c r="M191" i="2"/>
  <c r="M175" i="2"/>
  <c r="M177" i="2"/>
  <c r="M181" i="2"/>
  <c r="N191" i="2"/>
  <c r="N175" i="2"/>
  <c r="N177" i="2"/>
  <c r="N181" i="2"/>
  <c r="N190" i="2"/>
  <c r="M190" i="2"/>
  <c r="K190" i="2"/>
  <c r="L190" i="2" s="1"/>
  <c r="N176" i="2"/>
  <c r="M176" i="2"/>
  <c r="K176" i="2"/>
  <c r="L176" i="2" s="1"/>
  <c r="K185" i="2"/>
  <c r="L185" i="2" s="1"/>
  <c r="M185" i="2"/>
  <c r="N185" i="2"/>
  <c r="K189" i="2"/>
  <c r="L189" i="2" s="1"/>
  <c r="M189" i="2"/>
  <c r="N189" i="2"/>
  <c r="K174" i="2"/>
  <c r="L174" i="2" s="1"/>
  <c r="K180" i="2"/>
  <c r="L180" i="2" s="1"/>
  <c r="K184" i="2"/>
  <c r="L184" i="2" s="1"/>
  <c r="K188" i="2"/>
  <c r="L188" i="2" s="1"/>
  <c r="M174" i="2"/>
  <c r="M180" i="2"/>
  <c r="M184" i="2"/>
  <c r="M188" i="2"/>
  <c r="N174" i="2"/>
  <c r="N180" i="2"/>
  <c r="N184" i="2"/>
  <c r="N188" i="2"/>
  <c r="K173" i="2"/>
  <c r="L173" i="2" s="1"/>
  <c r="K179" i="2"/>
  <c r="L179" i="2" s="1"/>
  <c r="K183" i="2"/>
  <c r="L183" i="2" s="1"/>
  <c r="K187" i="2"/>
  <c r="L187" i="2" s="1"/>
  <c r="M173" i="2"/>
  <c r="M179" i="2"/>
  <c r="M183" i="2"/>
  <c r="M187" i="2"/>
  <c r="N173" i="2"/>
  <c r="N179" i="2"/>
  <c r="N183" i="2"/>
  <c r="N187" i="2"/>
  <c r="N178" i="2" l="1"/>
  <c r="M178" i="2"/>
  <c r="K178" i="2"/>
  <c r="L178" i="2" s="1"/>
  <c r="K172" i="2"/>
  <c r="L172" i="2" s="1"/>
  <c r="K182" i="2"/>
  <c r="L182" i="2" s="1"/>
  <c r="K186" i="2"/>
  <c r="L186" i="2" s="1"/>
  <c r="M172" i="2"/>
  <c r="M182" i="2"/>
  <c r="M186" i="2"/>
  <c r="N172" i="2"/>
  <c r="N182" i="2"/>
  <c r="N186" i="2"/>
  <c r="X130" i="1"/>
  <c r="Y130" i="1"/>
  <c r="K121" i="2" l="1"/>
  <c r="L121" i="2" s="1"/>
  <c r="M121" i="2"/>
  <c r="N121" i="2"/>
  <c r="K98" i="2"/>
  <c r="L98" i="2" s="1"/>
  <c r="M98" i="2"/>
  <c r="N98" i="2"/>
  <c r="K114" i="2"/>
  <c r="L114" i="2" s="1"/>
  <c r="M114" i="2"/>
  <c r="N114" i="2"/>
  <c r="K97" i="2"/>
  <c r="L97" i="2" s="1"/>
  <c r="K99" i="2"/>
  <c r="L99" i="2" s="1"/>
  <c r="M97" i="2"/>
  <c r="M99" i="2"/>
  <c r="N97" i="2"/>
  <c r="N99" i="2"/>
  <c r="N88" i="2" l="1"/>
  <c r="K136" i="2"/>
  <c r="L136" i="2" s="1"/>
  <c r="M136" i="2"/>
  <c r="N136" i="2"/>
  <c r="K88" i="2"/>
  <c r="L88" i="2" s="1"/>
  <c r="M88" i="2"/>
  <c r="X83" i="1"/>
  <c r="Y83" i="1"/>
  <c r="K96" i="2"/>
  <c r="L96" i="2" s="1"/>
  <c r="K163" i="2"/>
  <c r="L163" i="2" s="1"/>
  <c r="M96" i="2"/>
  <c r="M163" i="2"/>
  <c r="N96" i="2"/>
  <c r="N163" i="2"/>
  <c r="N124" i="2"/>
  <c r="M124" i="2"/>
  <c r="K124" i="2"/>
  <c r="L124" i="2" s="1"/>
  <c r="N134" i="2"/>
  <c r="M134" i="2"/>
  <c r="K134" i="2"/>
  <c r="L134" i="2" s="1"/>
  <c r="N95" i="2"/>
  <c r="M95" i="2"/>
  <c r="K95" i="2"/>
  <c r="L95" i="2" s="1"/>
  <c r="K133" i="2"/>
  <c r="L133" i="2" s="1"/>
  <c r="K126" i="2"/>
  <c r="L126" i="2" s="1"/>
  <c r="M133" i="2"/>
  <c r="M126" i="2"/>
  <c r="N133" i="2"/>
  <c r="N126" i="2"/>
  <c r="N113" i="2"/>
  <c r="M113" i="2"/>
  <c r="K113" i="2"/>
  <c r="L113" i="2" s="1"/>
  <c r="X97" i="1"/>
  <c r="Y97" i="1"/>
  <c r="X98" i="1"/>
  <c r="Y98" i="1"/>
  <c r="K104" i="2"/>
  <c r="L104" i="2" s="1"/>
  <c r="M104" i="2"/>
  <c r="N104" i="2"/>
  <c r="Y96" i="1"/>
  <c r="X96" i="1"/>
  <c r="X94" i="1"/>
  <c r="Y94" i="1"/>
  <c r="X23" i="1"/>
  <c r="Y23" i="1"/>
  <c r="K20" i="2"/>
  <c r="L20" i="2" s="1"/>
  <c r="M20" i="2"/>
  <c r="N20" i="2"/>
  <c r="K193" i="2"/>
  <c r="L193" i="2" s="1"/>
  <c r="M193" i="2"/>
  <c r="N193" i="2"/>
  <c r="K213" i="2"/>
  <c r="L213" i="2" s="1"/>
  <c r="M213" i="2"/>
  <c r="N213" i="2"/>
  <c r="K34" i="2"/>
  <c r="L34" i="2" s="1"/>
  <c r="M34" i="2"/>
  <c r="N34" i="2"/>
  <c r="X86" i="1"/>
  <c r="Y86" i="1"/>
  <c r="X90" i="1"/>
  <c r="Y90" i="1"/>
  <c r="X126" i="1"/>
  <c r="Y126" i="1"/>
  <c r="X99" i="1" l="1"/>
  <c r="Y99" i="1"/>
  <c r="X149" i="1"/>
  <c r="Y149" i="1"/>
  <c r="K15" i="2" l="1"/>
  <c r="L15" i="2" s="1"/>
  <c r="M15" i="2"/>
  <c r="N15" i="2"/>
  <c r="X19" i="1"/>
  <c r="Y19" i="1"/>
  <c r="K60" i="2" l="1"/>
  <c r="L60" i="2" s="1"/>
  <c r="M60" i="2"/>
  <c r="N60" i="2"/>
  <c r="K62" i="2"/>
  <c r="L62" i="2" s="1"/>
  <c r="M62" i="2"/>
  <c r="N62" i="2"/>
  <c r="K61" i="2"/>
  <c r="L61" i="2" s="1"/>
  <c r="M61" i="2"/>
  <c r="N61" i="2"/>
  <c r="X58" i="1"/>
  <c r="Y58" i="1"/>
  <c r="Y14" i="1"/>
  <c r="X14" i="1"/>
  <c r="Y13" i="1"/>
  <c r="X13" i="1"/>
  <c r="Y12" i="1"/>
  <c r="X12" i="1"/>
  <c r="X15" i="1"/>
  <c r="Y15" i="1"/>
  <c r="X16" i="1"/>
  <c r="Y16" i="1"/>
  <c r="X17" i="1"/>
  <c r="Y17" i="1"/>
  <c r="Y8" i="1"/>
  <c r="X8" i="1"/>
  <c r="Y7" i="1"/>
  <c r="X7" i="1"/>
  <c r="Y6" i="1"/>
  <c r="X6" i="1"/>
  <c r="X3" i="1"/>
  <c r="Y3" i="1"/>
  <c r="X4" i="1"/>
  <c r="Y4" i="1"/>
  <c r="X5" i="1"/>
  <c r="Y5" i="1"/>
  <c r="X11" i="1"/>
  <c r="Y11" i="1"/>
  <c r="X10" i="1"/>
  <c r="Y10" i="1"/>
  <c r="Y35" i="1"/>
  <c r="X35" i="1"/>
  <c r="X147" i="1"/>
  <c r="Y147" i="1"/>
  <c r="X81" i="1" l="1"/>
  <c r="Y81" i="1"/>
  <c r="N59" i="2"/>
  <c r="M59" i="2"/>
  <c r="K59" i="2"/>
  <c r="L59" i="2" s="1"/>
  <c r="N58" i="2"/>
  <c r="M58" i="2"/>
  <c r="K58" i="2"/>
  <c r="L58" i="2" s="1"/>
  <c r="N49" i="2"/>
  <c r="M49" i="2"/>
  <c r="K49" i="2"/>
  <c r="L49" i="2" s="1"/>
  <c r="N51" i="2"/>
  <c r="M51" i="2"/>
  <c r="K51" i="2"/>
  <c r="L51" i="2" s="1"/>
  <c r="N50" i="2"/>
  <c r="M50" i="2"/>
  <c r="K50" i="2"/>
  <c r="L50" i="2" s="1"/>
  <c r="N42" i="2"/>
  <c r="M42" i="2"/>
  <c r="K42" i="2"/>
  <c r="L42" i="2" s="1"/>
  <c r="N57" i="2"/>
  <c r="M57" i="2"/>
  <c r="K57" i="2"/>
  <c r="L57" i="2" s="1"/>
  <c r="N56" i="2"/>
  <c r="M56" i="2"/>
  <c r="K56" i="2"/>
  <c r="L56" i="2" s="1"/>
  <c r="N55" i="2"/>
  <c r="M55" i="2"/>
  <c r="K55" i="2"/>
  <c r="L55" i="2" s="1"/>
  <c r="N54" i="2"/>
  <c r="M54" i="2"/>
  <c r="K54" i="2"/>
  <c r="L54" i="2" s="1"/>
  <c r="N53" i="2"/>
  <c r="M53" i="2"/>
  <c r="K53" i="2"/>
  <c r="L53" i="2" s="1"/>
  <c r="N52" i="2"/>
  <c r="M52" i="2"/>
  <c r="K52" i="2"/>
  <c r="L52" i="2" s="1"/>
  <c r="N47" i="2"/>
  <c r="M47" i="2"/>
  <c r="K47" i="2"/>
  <c r="L47" i="2" s="1"/>
  <c r="N46" i="2"/>
  <c r="M46" i="2"/>
  <c r="K46" i="2"/>
  <c r="L46" i="2" s="1"/>
  <c r="N45" i="2"/>
  <c r="M45" i="2"/>
  <c r="K45" i="2"/>
  <c r="L45" i="2" s="1"/>
  <c r="N44" i="2"/>
  <c r="M44" i="2"/>
  <c r="K44" i="2"/>
  <c r="L44" i="2" s="1"/>
  <c r="K43" i="2"/>
  <c r="L43" i="2" s="1"/>
  <c r="K41" i="2"/>
  <c r="L41" i="2" s="1"/>
  <c r="K48" i="2"/>
  <c r="L48" i="2" s="1"/>
  <c r="M43" i="2"/>
  <c r="M41" i="2"/>
  <c r="M48" i="2"/>
  <c r="N43" i="2"/>
  <c r="N41" i="2"/>
  <c r="N48" i="2"/>
  <c r="Y51" i="1"/>
  <c r="X51" i="1"/>
  <c r="Y49" i="1"/>
  <c r="X49" i="1"/>
  <c r="Y50" i="1"/>
  <c r="X50" i="1"/>
  <c r="Y47" i="1"/>
  <c r="X47" i="1"/>
  <c r="Y45" i="1"/>
  <c r="X45" i="1"/>
  <c r="Y46" i="1"/>
  <c r="X46" i="1"/>
  <c r="Y48" i="1"/>
  <c r="X48" i="1"/>
  <c r="X44" i="1"/>
  <c r="Y44" i="1"/>
  <c r="N170" i="2"/>
  <c r="M170" i="2"/>
  <c r="K170" i="2"/>
  <c r="L170" i="2" s="1"/>
  <c r="K169" i="2"/>
  <c r="L169" i="2" s="1"/>
  <c r="M169" i="2"/>
  <c r="N169" i="2"/>
  <c r="K278" i="2"/>
  <c r="L278" i="2" s="1"/>
  <c r="M278" i="2"/>
  <c r="N278" i="2"/>
  <c r="X128" i="1" l="1"/>
  <c r="Y128" i="1"/>
  <c r="X34" i="1" l="1"/>
  <c r="Y34" i="1"/>
  <c r="X33" i="1"/>
  <c r="Y33" i="1"/>
  <c r="X32" i="1"/>
  <c r="Y32" i="1"/>
  <c r="X119" i="1"/>
  <c r="Y119" i="1"/>
  <c r="X121" i="1"/>
  <c r="Y121" i="1"/>
  <c r="X89" i="1"/>
  <c r="Y89" i="1"/>
  <c r="Y167" i="1"/>
  <c r="X167" i="1"/>
  <c r="Y170" i="1"/>
  <c r="X170" i="1"/>
  <c r="Y168" i="1"/>
  <c r="X168" i="1"/>
  <c r="X166" i="1"/>
  <c r="Y166" i="1"/>
  <c r="X169" i="1"/>
  <c r="Y169" i="1"/>
  <c r="K164" i="2" l="1"/>
  <c r="L164" i="2" s="1"/>
  <c r="M164" i="2"/>
  <c r="N164" i="2"/>
  <c r="Y125" i="1"/>
  <c r="X125" i="1"/>
  <c r="X129" i="1"/>
  <c r="Y129" i="1"/>
  <c r="K171" i="2"/>
  <c r="L171" i="2" s="1"/>
  <c r="M171" i="2"/>
  <c r="N171" i="2"/>
  <c r="K195" i="2"/>
  <c r="L195" i="2" s="1"/>
  <c r="M195" i="2"/>
  <c r="N195" i="2"/>
  <c r="K194" i="2"/>
  <c r="L194" i="2" s="1"/>
  <c r="M194" i="2"/>
  <c r="N194" i="2"/>
  <c r="X132" i="1"/>
  <c r="Y132" i="1"/>
  <c r="K83" i="2"/>
  <c r="L83" i="2" s="1"/>
  <c r="M83" i="2"/>
  <c r="N83" i="2"/>
  <c r="K82" i="2"/>
  <c r="L82" i="2" s="1"/>
  <c r="M82" i="2"/>
  <c r="N82" i="2"/>
  <c r="K86" i="2"/>
  <c r="L86" i="2" s="1"/>
  <c r="M86" i="2"/>
  <c r="N86" i="2"/>
  <c r="K85" i="2"/>
  <c r="L85" i="2" s="1"/>
  <c r="M85" i="2"/>
  <c r="N85" i="2"/>
  <c r="K84" i="2"/>
  <c r="L84" i="2" s="1"/>
  <c r="M84" i="2"/>
  <c r="N84" i="2"/>
  <c r="X171" i="1"/>
  <c r="Y171" i="1"/>
  <c r="X142" i="1"/>
  <c r="Y142" i="1"/>
  <c r="X43" i="1"/>
  <c r="Y43" i="1"/>
  <c r="X80" i="1"/>
  <c r="Y80" i="1"/>
  <c r="X79" i="1"/>
  <c r="Y79" i="1"/>
  <c r="X57" i="1"/>
  <c r="Y57" i="1"/>
  <c r="X56" i="1"/>
  <c r="Y56" i="1"/>
  <c r="X78" i="1"/>
  <c r="Y78" i="1"/>
  <c r="X165" i="1" l="1"/>
  <c r="Y165" i="1"/>
  <c r="X172" i="1"/>
  <c r="Y172" i="1"/>
  <c r="X163" i="1"/>
  <c r="Y163" i="1"/>
  <c r="K167" i="2" l="1"/>
  <c r="L167" i="2" s="1"/>
  <c r="M167" i="2"/>
  <c r="N167" i="2"/>
  <c r="X141" i="1"/>
  <c r="Y141" i="1"/>
  <c r="K166" i="2"/>
  <c r="L166" i="2" s="1"/>
  <c r="M166" i="2"/>
  <c r="N166" i="2"/>
  <c r="K165" i="2"/>
  <c r="L165" i="2" s="1"/>
  <c r="M165" i="2"/>
  <c r="N165" i="2"/>
  <c r="Y124" i="1"/>
  <c r="X124" i="1"/>
  <c r="X123" i="1"/>
  <c r="Y123" i="1"/>
  <c r="K273" i="2"/>
  <c r="L273" i="2" s="1"/>
  <c r="M273" i="2"/>
  <c r="N273" i="2"/>
  <c r="X162" i="1"/>
  <c r="Y162" i="1"/>
  <c r="X20" i="1"/>
  <c r="Y20" i="1"/>
  <c r="K81" i="2" l="1"/>
  <c r="L81" i="2" s="1"/>
  <c r="M81" i="2"/>
  <c r="N81" i="2"/>
  <c r="N69" i="2" l="1"/>
  <c r="M69" i="2"/>
  <c r="K69" i="2"/>
  <c r="L69" i="2" s="1"/>
  <c r="K80" i="2"/>
  <c r="L80" i="2" s="1"/>
  <c r="M80" i="2"/>
  <c r="N80" i="2"/>
  <c r="X65" i="1"/>
  <c r="Y65" i="1"/>
  <c r="X73" i="1"/>
  <c r="Y73" i="1"/>
  <c r="Y36" i="1" l="1"/>
  <c r="X36" i="1"/>
  <c r="X62" i="1"/>
  <c r="Y62" i="1"/>
  <c r="K8" i="2" l="1"/>
  <c r="L8" i="2" s="1"/>
  <c r="M8" i="2"/>
  <c r="N8" i="2"/>
  <c r="K7" i="2"/>
  <c r="L7" i="2" s="1"/>
  <c r="M7" i="2"/>
  <c r="N7" i="2"/>
  <c r="K6" i="2"/>
  <c r="L6" i="2" s="1"/>
  <c r="M6" i="2"/>
  <c r="N6" i="2"/>
  <c r="K5" i="2"/>
  <c r="L5" i="2" s="1"/>
  <c r="M5" i="2"/>
  <c r="N5" i="2"/>
  <c r="K2" i="2"/>
  <c r="L2" i="2" s="1"/>
  <c r="M2" i="2"/>
  <c r="N2" i="2"/>
  <c r="K40" i="2" l="1"/>
  <c r="L40" i="2" s="1"/>
  <c r="K37" i="2"/>
  <c r="L37" i="2" s="1"/>
  <c r="K38" i="2"/>
  <c r="L38" i="2" s="1"/>
  <c r="K36" i="2"/>
  <c r="L36" i="2" s="1"/>
  <c r="K35" i="2"/>
  <c r="L35" i="2" s="1"/>
  <c r="K39" i="2"/>
  <c r="L39" i="2" s="1"/>
  <c r="M40" i="2"/>
  <c r="M37" i="2"/>
  <c r="M38" i="2"/>
  <c r="M36" i="2"/>
  <c r="M35" i="2"/>
  <c r="M39" i="2"/>
  <c r="N40" i="2"/>
  <c r="N37" i="2"/>
  <c r="N38" i="2"/>
  <c r="N36" i="2"/>
  <c r="N35" i="2"/>
  <c r="N39" i="2"/>
  <c r="K3" i="2" l="1"/>
  <c r="L3" i="2" s="1"/>
  <c r="K4" i="2"/>
  <c r="L4" i="2" s="1"/>
  <c r="M3" i="2"/>
  <c r="M4" i="2"/>
  <c r="N3" i="2"/>
  <c r="N4" i="2"/>
  <c r="K29" i="2"/>
  <c r="L29" i="2" s="1"/>
  <c r="M29" i="2"/>
  <c r="N29" i="2"/>
  <c r="K30" i="2"/>
  <c r="L30" i="2" s="1"/>
  <c r="M30" i="2"/>
  <c r="N30" i="2"/>
  <c r="K27" i="2"/>
  <c r="L27" i="2" s="1"/>
  <c r="M27" i="2"/>
  <c r="N27" i="2"/>
  <c r="K25" i="2"/>
  <c r="L25" i="2" s="1"/>
  <c r="M25" i="2"/>
  <c r="N25" i="2"/>
  <c r="K26" i="2"/>
  <c r="L26" i="2" s="1"/>
  <c r="M26" i="2"/>
  <c r="N26" i="2"/>
  <c r="K14" i="2" l="1"/>
  <c r="L14" i="2" s="1"/>
  <c r="M14" i="2"/>
  <c r="N14" i="2"/>
  <c r="K13" i="2"/>
  <c r="L13" i="2" s="1"/>
  <c r="M13" i="2"/>
  <c r="N13" i="2"/>
  <c r="K12" i="2"/>
  <c r="L12" i="2" s="1"/>
  <c r="M12" i="2"/>
  <c r="N12" i="2"/>
  <c r="K11" i="2"/>
  <c r="L11" i="2" s="1"/>
  <c r="M11" i="2"/>
  <c r="N11" i="2"/>
  <c r="K10" i="2"/>
  <c r="L10" i="2" s="1"/>
  <c r="M10" i="2"/>
  <c r="N10" i="2"/>
  <c r="K9" i="2"/>
  <c r="L9" i="2" s="1"/>
  <c r="M9" i="2"/>
  <c r="N9" i="2"/>
  <c r="X173" i="1"/>
  <c r="Y173" i="1"/>
  <c r="X29" i="1"/>
  <c r="Y29" i="1"/>
  <c r="X157" i="1"/>
  <c r="Y157" i="1"/>
  <c r="X2" i="1"/>
  <c r="Y2" i="1"/>
  <c r="X31" i="1"/>
  <c r="Y31" i="1"/>
  <c r="X28" i="1"/>
  <c r="Y28" i="1"/>
  <c r="X77" i="1" l="1"/>
  <c r="Y77" i="1"/>
  <c r="K73" i="2"/>
  <c r="L73" i="2" s="1"/>
  <c r="M73" i="2"/>
  <c r="N73" i="2"/>
  <c r="K72" i="2"/>
  <c r="L72" i="2" s="1"/>
  <c r="M72" i="2"/>
  <c r="N72" i="2"/>
  <c r="K75" i="2"/>
  <c r="L75" i="2" s="1"/>
  <c r="M75" i="2"/>
  <c r="N75" i="2"/>
  <c r="K79" i="2"/>
  <c r="L79" i="2" s="1"/>
  <c r="M79" i="2"/>
  <c r="N79" i="2"/>
  <c r="K77" i="2"/>
  <c r="L77" i="2" s="1"/>
  <c r="M77" i="2"/>
  <c r="N77" i="2"/>
  <c r="K78" i="2"/>
  <c r="L78" i="2" s="1"/>
  <c r="M78" i="2"/>
  <c r="N78" i="2"/>
  <c r="K68" i="2"/>
  <c r="L68" i="2" s="1"/>
  <c r="M68" i="2"/>
  <c r="N68" i="2"/>
  <c r="N17" i="2"/>
  <c r="N16" i="2"/>
  <c r="N18" i="2"/>
  <c r="N19" i="2"/>
  <c r="N70" i="2"/>
  <c r="N74" i="2"/>
  <c r="N76" i="2"/>
  <c r="N71" i="2"/>
  <c r="N200" i="2"/>
  <c r="N201" i="2"/>
  <c r="N202" i="2"/>
  <c r="N203" i="2"/>
  <c r="N205" i="2"/>
  <c r="N206" i="2"/>
  <c r="N207" i="2"/>
  <c r="N204" i="2"/>
  <c r="N208" i="2"/>
  <c r="N209" i="2"/>
  <c r="N210" i="2"/>
  <c r="N211" i="2"/>
  <c r="N214" i="2"/>
  <c r="N215" i="2"/>
  <c r="N216" i="2"/>
  <c r="N217" i="2"/>
  <c r="N220" i="2"/>
  <c r="N221" i="2"/>
  <c r="N227" i="2"/>
  <c r="N218" i="2"/>
  <c r="N219" i="2"/>
  <c r="N222" i="2"/>
  <c r="N223" i="2"/>
  <c r="N224" i="2"/>
  <c r="N225" i="2"/>
  <c r="N226" i="2"/>
  <c r="N228" i="2"/>
  <c r="N229" i="2"/>
  <c r="N230" i="2"/>
  <c r="N231" i="2"/>
  <c r="N232" i="2"/>
  <c r="N233" i="2"/>
  <c r="N234" i="2"/>
  <c r="N235" i="2"/>
  <c r="N236" i="2"/>
  <c r="N237" i="2"/>
  <c r="N239" i="2"/>
  <c r="N240" i="2"/>
  <c r="N241" i="2"/>
  <c r="N238" i="2"/>
  <c r="N242" i="2"/>
  <c r="N243" i="2"/>
  <c r="N244" i="2"/>
  <c r="N245" i="2"/>
  <c r="N246" i="2"/>
  <c r="N247" i="2"/>
  <c r="N248" i="2"/>
  <c r="N249" i="2"/>
  <c r="N253" i="2"/>
  <c r="N254" i="2"/>
  <c r="N255" i="2"/>
  <c r="N250" i="2"/>
  <c r="N251" i="2"/>
  <c r="N252" i="2"/>
  <c r="N256" i="2"/>
  <c r="N257" i="2"/>
  <c r="N258" i="2"/>
  <c r="N259" i="2"/>
  <c r="N260" i="2"/>
  <c r="Y37" i="1"/>
  <c r="X37" i="1"/>
  <c r="X40" i="1"/>
  <c r="Y40" i="1"/>
  <c r="X68" i="1"/>
  <c r="Y68" i="1"/>
  <c r="K19" i="2" l="1"/>
  <c r="M19" i="2"/>
  <c r="M16" i="2"/>
  <c r="K16" i="2"/>
  <c r="L16" i="2" s="1"/>
  <c r="K17" i="2"/>
  <c r="L17" i="2" s="1"/>
  <c r="M17" i="2"/>
  <c r="L19" i="2" l="1"/>
  <c r="K76" i="2"/>
  <c r="L76" i="2" s="1"/>
  <c r="M76" i="2"/>
  <c r="K74" i="2"/>
  <c r="L74" i="2" s="1"/>
  <c r="M74" i="2"/>
  <c r="K70" i="2"/>
  <c r="L70" i="2" s="1"/>
  <c r="M70" i="2"/>
  <c r="K71" i="2"/>
  <c r="L71" i="2" s="1"/>
  <c r="M71" i="2"/>
  <c r="X66" i="1"/>
  <c r="X67" i="1"/>
  <c r="X69" i="1"/>
  <c r="X70" i="1"/>
  <c r="X63" i="1"/>
  <c r="X64" i="1"/>
  <c r="X71" i="1"/>
  <c r="X72" i="1"/>
  <c r="X42" i="1"/>
  <c r="X39" i="1"/>
  <c r="X38" i="1"/>
  <c r="X41" i="1"/>
  <c r="Y66" i="1"/>
  <c r="Y67" i="1"/>
  <c r="Y69" i="1"/>
  <c r="Y70" i="1"/>
  <c r="Y63" i="1"/>
  <c r="Y64" i="1"/>
  <c r="Y71" i="1"/>
  <c r="Y72" i="1"/>
  <c r="Y42" i="1"/>
  <c r="Y39" i="1"/>
  <c r="Y38" i="1"/>
  <c r="Y41" i="1"/>
  <c r="X146" i="1" l="1"/>
  <c r="X144" i="1"/>
  <c r="X143" i="1"/>
  <c r="X145" i="1"/>
  <c r="X22" i="1"/>
  <c r="X74" i="1"/>
  <c r="Y74" i="1"/>
  <c r="Y22" i="1"/>
  <c r="Y145" i="1"/>
  <c r="Y143" i="1"/>
  <c r="Y144" i="1"/>
  <c r="Y146" i="1"/>
  <c r="M200" i="2"/>
  <c r="M201" i="2"/>
  <c r="M202" i="2"/>
  <c r="M203" i="2"/>
  <c r="M204" i="2"/>
  <c r="M205" i="2"/>
  <c r="M206" i="2"/>
  <c r="M207" i="2"/>
  <c r="M214" i="2"/>
  <c r="M215" i="2"/>
  <c r="M216" i="2"/>
  <c r="M208" i="2"/>
  <c r="M209" i="2"/>
  <c r="M217" i="2"/>
  <c r="M218" i="2"/>
  <c r="M219" i="2"/>
  <c r="M220" i="2"/>
  <c r="M221" i="2"/>
  <c r="M222" i="2"/>
  <c r="M223" i="2"/>
  <c r="M224" i="2"/>
  <c r="M225" i="2"/>
  <c r="M226" i="2"/>
  <c r="M227" i="2"/>
  <c r="M228" i="2"/>
  <c r="M229" i="2"/>
  <c r="M230" i="2"/>
  <c r="M231" i="2"/>
  <c r="M232" i="2"/>
  <c r="M233" i="2"/>
  <c r="M210" i="2"/>
  <c r="M211" i="2"/>
  <c r="M234" i="2"/>
  <c r="M235" i="2"/>
  <c r="M236" i="2"/>
  <c r="M237" i="2"/>
  <c r="M238" i="2"/>
  <c r="M239" i="2"/>
  <c r="M240" i="2"/>
  <c r="M241" i="2"/>
  <c r="M242" i="2"/>
  <c r="M243" i="2"/>
  <c r="M244" i="2"/>
  <c r="M245" i="2"/>
  <c r="M246" i="2"/>
  <c r="M247" i="2"/>
  <c r="M248" i="2"/>
  <c r="M249" i="2"/>
  <c r="M250" i="2"/>
  <c r="M256" i="2"/>
  <c r="M251" i="2"/>
  <c r="M252" i="2"/>
  <c r="M253" i="2"/>
  <c r="M254" i="2"/>
  <c r="M255" i="2"/>
  <c r="M257" i="2"/>
  <c r="M258" i="2"/>
  <c r="M259" i="2"/>
  <c r="M260" i="2"/>
  <c r="M18" i="2"/>
  <c r="K256" i="2"/>
  <c r="L256" i="2" s="1"/>
  <c r="K18" i="2"/>
  <c r="L18" i="2" s="1"/>
  <c r="K200" i="2"/>
  <c r="L200" i="2" s="1"/>
  <c r="K201" i="2"/>
  <c r="L201" i="2" s="1"/>
  <c r="K202" i="2"/>
  <c r="L202" i="2" s="1"/>
  <c r="K203" i="2"/>
  <c r="L203" i="2" s="1"/>
  <c r="K204" i="2"/>
  <c r="L204" i="2" s="1"/>
  <c r="K205" i="2"/>
  <c r="L205" i="2" s="1"/>
  <c r="K206" i="2"/>
  <c r="L206" i="2" s="1"/>
  <c r="K207" i="2"/>
  <c r="L207" i="2" s="1"/>
  <c r="K214" i="2"/>
  <c r="L214" i="2" s="1"/>
  <c r="K215" i="2"/>
  <c r="L215" i="2" s="1"/>
  <c r="K216" i="2"/>
  <c r="L216" i="2" s="1"/>
  <c r="K208" i="2"/>
  <c r="L208" i="2" s="1"/>
  <c r="K209" i="2"/>
  <c r="L209" i="2" s="1"/>
  <c r="K217" i="2"/>
  <c r="L217" i="2" s="1"/>
  <c r="K218" i="2"/>
  <c r="L218" i="2" s="1"/>
  <c r="K219" i="2"/>
  <c r="L219" i="2" s="1"/>
  <c r="K220" i="2"/>
  <c r="L220" i="2" s="1"/>
  <c r="K221" i="2"/>
  <c r="L221" i="2" s="1"/>
  <c r="K222" i="2"/>
  <c r="L222" i="2" s="1"/>
  <c r="K223" i="2"/>
  <c r="L223" i="2" s="1"/>
  <c r="K224" i="2"/>
  <c r="L224" i="2" s="1"/>
  <c r="K225" i="2"/>
  <c r="L225" i="2" s="1"/>
  <c r="K226" i="2"/>
  <c r="L226" i="2" s="1"/>
  <c r="K227" i="2"/>
  <c r="L227" i="2" s="1"/>
  <c r="K228" i="2"/>
  <c r="L228" i="2" s="1"/>
  <c r="K229" i="2"/>
  <c r="L229" i="2" s="1"/>
  <c r="K230" i="2"/>
  <c r="L230" i="2" s="1"/>
  <c r="K231" i="2"/>
  <c r="L231" i="2" s="1"/>
  <c r="K232" i="2"/>
  <c r="L232" i="2" s="1"/>
  <c r="K233" i="2"/>
  <c r="L233" i="2" s="1"/>
  <c r="K210" i="2"/>
  <c r="L210" i="2" s="1"/>
  <c r="K211" i="2"/>
  <c r="L211" i="2" s="1"/>
  <c r="K234" i="2"/>
  <c r="L234" i="2" s="1"/>
  <c r="K235" i="2"/>
  <c r="L235" i="2" s="1"/>
  <c r="K236" i="2"/>
  <c r="L236" i="2" s="1"/>
  <c r="K237" i="2"/>
  <c r="L237" i="2" s="1"/>
  <c r="K238" i="2"/>
  <c r="L238" i="2" s="1"/>
  <c r="K239" i="2"/>
  <c r="L239" i="2" s="1"/>
  <c r="K240" i="2"/>
  <c r="L240" i="2" s="1"/>
  <c r="K241" i="2"/>
  <c r="L241" i="2" s="1"/>
  <c r="K242" i="2"/>
  <c r="L242" i="2" s="1"/>
  <c r="K243" i="2"/>
  <c r="L243" i="2" s="1"/>
  <c r="K244" i="2"/>
  <c r="L244" i="2" s="1"/>
  <c r="K245" i="2"/>
  <c r="L245" i="2" s="1"/>
  <c r="K246" i="2"/>
  <c r="L246" i="2" s="1"/>
  <c r="K247" i="2"/>
  <c r="L247" i="2" s="1"/>
  <c r="K248" i="2"/>
  <c r="L248" i="2" s="1"/>
  <c r="K249" i="2"/>
  <c r="L249" i="2" s="1"/>
  <c r="K250" i="2"/>
  <c r="L250" i="2" s="1"/>
  <c r="K251" i="2"/>
  <c r="L251" i="2" s="1"/>
  <c r="K252" i="2"/>
  <c r="L252" i="2" s="1"/>
  <c r="K253" i="2"/>
  <c r="L253" i="2" s="1"/>
  <c r="K254" i="2"/>
  <c r="L254" i="2" s="1"/>
  <c r="K255" i="2"/>
  <c r="L255" i="2" s="1"/>
  <c r="K257" i="2"/>
  <c r="L257" i="2" s="1"/>
  <c r="K258" i="2"/>
  <c r="L258" i="2" s="1"/>
  <c r="K259" i="2"/>
  <c r="L259" i="2" s="1"/>
  <c r="K260" i="2"/>
  <c r="L260" i="2" s="1"/>
</calcChain>
</file>

<file path=xl/sharedStrings.xml><?xml version="1.0" encoding="utf-8"?>
<sst xmlns="http://schemas.openxmlformats.org/spreadsheetml/2006/main" count="7345" uniqueCount="1142">
  <si>
    <t>subject_chronological_facet</t>
  </si>
  <si>
    <t>MARC</t>
  </si>
  <si>
    <t>n</t>
  </si>
  <si>
    <t>y</t>
  </si>
  <si>
    <t>i2=0 OR (i2=7 AND $2=lcsh)</t>
  </si>
  <si>
    <t>subelement_to_value</t>
  </si>
  <si>
    <t>.</t>
  </si>
  <si>
    <t>a</t>
  </si>
  <si>
    <t>i2=0 OR (i2=7 AND $2=~/lcsh|fast/)</t>
  </si>
  <si>
    <t>Need PO approval to include FAST terms -- seems they will be used much more than LCSH ever will in this field. On 2017-08-16, UNC has 33302 instances of FAST terms used here and 0 LCSH terms used in this field.;;;Verify with other institutions that this mapping works with this field for them.</t>
  </si>
  <si>
    <t>subject_genre_facet</t>
  </si>
  <si>
    <t>LDR/06 = a AND LDR/07 =~ [acdm] AND 006/00 =~ [at]</t>
  </si>
  <si>
    <t>if =~ [abcd], value = Biography</t>
  </si>
  <si>
    <t xml:space="preserve">. </t>
  </si>
  <si>
    <t>map a value from 008_literary_form.json if there is a match. If there is no match, don't populate</t>
  </si>
  <si>
    <t>LDR/06 = a AND LDR/07 =~ [acdm]</t>
  </si>
  <si>
    <t>v</t>
  </si>
  <si>
    <t>UNC doesn't have this field in our catalog at all yet. It was added to MARC in 2016-11 and probably hasn't been implemented by OCLC yet. We can hold off on including it.</t>
  </si>
  <si>
    <t>UNC doesn't have any occurrences of this subfield (regardless of term source)</t>
  </si>
  <si>
    <t>ax</t>
  </si>
  <si>
    <t>concat_subelements</t>
  </si>
  <si>
    <t>Separate subelements with "--", not " "</t>
  </si>
  <si>
    <t>Need to consult with metadata experts at other institutions to verify this is the best way to handle $x;;;Need PO approval to include non-LCSH vocabularies</t>
  </si>
  <si>
    <t>i2=7 AND $2=lcgft</t>
  </si>
  <si>
    <t>Need to consult with metadata experts at other institutions to verify this is the best way to handle $x;;;Need PO approval to include non-LCSH vocabularies: Library of Congress genre/form terms for library and archival materials -- long history of use in our records</t>
  </si>
  <si>
    <t>Need PO approval to include non-LCSH vocabularies: Library of Congress genre/form terms for library and archival materials -- long history of use in our records</t>
  </si>
  <si>
    <t>i2=7 AND $2=rbbin</t>
  </si>
  <si>
    <t>Need PO approval to include non-LCSH vocabularies: Binding terms: a thesaurus for use in rare book and special collections cataloguing (Chicago: Association of College and Research Libraries, ALA) -- Important for rare/special library materials -- 6064 headings in UNC cat on 2017-08-16</t>
  </si>
  <si>
    <t>i2=7 AND $2=rbgenr</t>
  </si>
  <si>
    <t>Need PO approval to include non-LCSH vocabularies: Genre terms: a thesaurus for use in rare book and special collections cataloguing (Chicago: Association of College and Research Libraries) -- Important for rare/special library materials -- 173536 headings in UNC cat on 2017-08-16</t>
  </si>
  <si>
    <t>i2=7 AND $2=rbprov</t>
  </si>
  <si>
    <t>Delete " (Provenance)" from $a value;;;Separate subelements with "--", not " "</t>
  </si>
  <si>
    <t>Need PO approval to include non-LCSH vocabularies: Provenance evidence: a thesaurus for use in rare book and special collections cataloging (Chicago: Association of College and Research Libraries, ALA) -- Important for rare/special library materials -- &gt;10000 headings in UNC cat on 2017-08-16</t>
  </si>
  <si>
    <t>kv</t>
  </si>
  <si>
    <t>i2=7 AND $2=lcsh</t>
  </si>
  <si>
    <t>UNC doesn't have any occurrences of these subfields (regardless of term source). Check w/other institutions re: current needs here. Can/should be mapped eventually, depending on how use of field evolves</t>
  </si>
  <si>
    <t>subject_geographic_facet</t>
  </si>
  <si>
    <t>z</t>
  </si>
  <si>
    <t>abcdfghjklmnopqrstu</t>
  </si>
  <si>
    <t>In Endeca data model, people (and their works) as topics are mapped into subject:topic facet</t>
  </si>
  <si>
    <t>x</t>
  </si>
  <si>
    <t>abcdfghklmnoprstu</t>
  </si>
  <si>
    <t>In Endeca data model, corporate bodies (and their works) as topics are mapped into subject:topic facet</t>
  </si>
  <si>
    <t>acdefghklnpqstu</t>
  </si>
  <si>
    <t>In Endeca data model, meeting names (and their works) as topics are mapped into subject:topic facet</t>
  </si>
  <si>
    <t>adfghklmnoprst</t>
  </si>
  <si>
    <t>In Endeca data model, works as topics are mapped into subject:topic facet</t>
  </si>
  <si>
    <t>acdg</t>
  </si>
  <si>
    <t>abcdg</t>
  </si>
  <si>
    <t>UNC only has 4 LCSH occurrences. Check w/other institutions re: current needs here. Can/should be mapped eventually, depending on how use of field evolves</t>
  </si>
  <si>
    <t xml:space="preserve">UNC doesn't have any occurrences of this field (regardless of term source). Check w/other institutions re: needs here. May need to handle at some point in the future, depending on how field use evolves in practice. </t>
  </si>
  <si>
    <t>date_cataloged</t>
  </si>
  <si>
    <t>MARCish</t>
  </si>
  <si>
    <t>UNC</t>
  </si>
  <si>
    <t>i1=0 AND i2=0</t>
  </si>
  <si>
    <t>source data format</t>
  </si>
  <si>
    <t>provisional?</t>
  </si>
  <si>
    <t>institution</t>
  </si>
  <si>
    <t>element/field</t>
  </si>
  <si>
    <t>subelement/field(s)</t>
  </si>
  <si>
    <t>constraints</t>
  </si>
  <si>
    <t>processing_type</t>
  </si>
  <si>
    <t>processing instructions</t>
  </si>
  <si>
    <t>notes</t>
  </si>
  <si>
    <t>mapping_id</t>
  </si>
  <si>
    <t>provisional</t>
  </si>
  <si>
    <t>field</t>
  </si>
  <si>
    <t>local</t>
  </si>
  <si>
    <t>searchable in</t>
  </si>
  <si>
    <t>retain order</t>
  </si>
  <si>
    <t>facet</t>
  </si>
  <si>
    <t>definition</t>
  </si>
  <si>
    <t>rationale</t>
  </si>
  <si>
    <t>relevance importance (1=most imp)</t>
  </si>
  <si>
    <t>endeca equivalent</t>
  </si>
  <si>
    <t>implementation details</t>
  </si>
  <si>
    <t>Subject</t>
  </si>
  <si>
    <t>na</t>
  </si>
  <si>
    <t>Topical terms from Library of Congress Subject Headings (LCSH)</t>
  </si>
  <si>
    <t>Explode subject headings into segments to allow filtering/narrowing by individual topical terms</t>
  </si>
  <si>
    <t>?</t>
  </si>
  <si>
    <t>Subject: Topic</t>
  </si>
  <si>
    <t>field_name includes "lcsh" because in Endeca, we also have a Medical Subject headings topic facet -- erring on the side of being more specific earlier on, based on Luke's advice that it'd be easier to generalize things later on than to tease out lost specifics;;;TD-347 specifies "limited to LCSH," though Endeca data model allowed terms from other vocabularies to be mapped here</t>
  </si>
  <si>
    <t>Dedupe values assigned to field or not? Do multiple occurrences of the same value help in ordering the results by relevance?</t>
  </si>
  <si>
    <t>Genre</t>
  </si>
  <si>
    <t>Genre/form terms</t>
  </si>
  <si>
    <t>Explode subject and genre headings into segments to allow filtering/narrowing by individual genre/form terms</t>
  </si>
  <si>
    <t>Subject: Genre</t>
  </si>
  <si>
    <t xml:space="preserve">field_name doesn't include name of a vocabulary because we've never treated genre terms from different vocabularies separately. I'll be making a case to POs that it's necessary to include terms from several non-LCSH vocabularies in this facet to make it at all useful. </t>
  </si>
  <si>
    <t>Time period</t>
  </si>
  <si>
    <t>Chronological/time period terms from LCSH</t>
  </si>
  <si>
    <t>Explode subject genre headings into segments to allow filtering/narrowing by individual chronological terms</t>
  </si>
  <si>
    <t>Subject: Time period</t>
  </si>
  <si>
    <t>field_name doesn't include name of a vocabulary because we've never treated chronological terms from different vocabularies separately;;;TD-347 specifies "limited to LCSH," though Endeca data model allowed terms from other vocabularies to be mapped here</t>
  </si>
  <si>
    <t>Region</t>
  </si>
  <si>
    <t>Geographic/region terms from LCSH</t>
  </si>
  <si>
    <t>Explode subject genre headings into segments to allow filtering/narrowing by individual geographic terms</t>
  </si>
  <si>
    <t>Subject: Region</t>
  </si>
  <si>
    <t>New titles</t>
  </si>
  <si>
    <t>Date that record was fully cataloged/completed. If this specific date is not available from the system, you could use a record creation date instead. DO NOT map a "record updated" date to this field.</t>
  </si>
  <si>
    <t>Subject librarians use this facet, combined with call number range, to produce/link to lists of newly available materials of interest to users</t>
  </si>
  <si>
    <t>DateCataloged</t>
  </si>
  <si>
    <t>Transform to standard date format; map to desired date ranges (last week, last month, etc)</t>
  </si>
  <si>
    <t>Language</t>
  </si>
  <si>
    <t>Language(s) of the content in the material(s) described by the record</t>
  </si>
  <si>
    <t>subject_topic_other</t>
  </si>
  <si>
    <t>Pre-coordinate subject headings</t>
  </si>
  <si>
    <t>element</t>
  </si>
  <si>
    <t>subelement</t>
  </si>
  <si>
    <t>issue/question</t>
  </si>
  <si>
    <t>Not really topical in practice, right? --- in most cases seems to qualify/narrow the genre/form term in the $a, not express a topic.</t>
  </si>
  <si>
    <t xml:space="preserve">Append to end of $a value, separated by "--"? </t>
  </si>
  <si>
    <t>Should not be limited to just LCSH. Maybe we only pull it from $v of LCSH headings, but terms from the 655 fields should include several other vocabularies that are primary sources of genre/form terms (LCSH is not the main source here)</t>
  </si>
  <si>
    <t>Include FAST terms? Any other vocabularies? Endeca data model specified constraints that, if followed, pulled in terms/headings from nearly any source</t>
  </si>
  <si>
    <t>Any reason to tangle with this field? Does it provide info beyond what we get from 6XXs, where it is more or less structured/coded so as to be machine-processable?</t>
  </si>
  <si>
    <t xml:space="preserve">From MARC spec: "This information in textual form is contained in field 518 (Date/Time and Place of an Event Note)." --- Can't really pull this info out of a 518 in a usable way. Useful in public catalog at all? </t>
  </si>
  <si>
    <t>op</t>
  </si>
  <si>
    <t xml:space="preserve">Useful? </t>
  </si>
  <si>
    <t>GEN</t>
  </si>
  <si>
    <t>doc</t>
  </si>
  <si>
    <t>desc</t>
  </si>
  <si>
    <t>mappingID</t>
  </si>
  <si>
    <t>subject_topic_lcsh_facetGEN655xi2=0 OR (i2=7 AND $2=lcsh)</t>
  </si>
  <si>
    <t>field issue ct</t>
  </si>
  <si>
    <t>mapping issue ct</t>
  </si>
  <si>
    <t>mapping ct</t>
  </si>
  <si>
    <t>issue ct</t>
  </si>
  <si>
    <t>Unique identifier for an item record in host institution's ILS. Could be record number or barcode.</t>
  </si>
  <si>
    <t>Item ID</t>
  </si>
  <si>
    <t>i</t>
  </si>
  <si>
    <t>i1=9 AND i2=1</t>
  </si>
  <si>
    <t>Item due date</t>
  </si>
  <si>
    <t>Can be shown as part of item status if item checked out</t>
  </si>
  <si>
    <t>ItemDueDate</t>
  </si>
  <si>
    <t>Transform to standard date format</t>
  </si>
  <si>
    <t>d</t>
  </si>
  <si>
    <t>Will be blank if item is NOT checked out</t>
  </si>
  <si>
    <t>Inform user what section/area of stacks to go to in order to find the item</t>
  </si>
  <si>
    <t>Location_property</t>
  </si>
  <si>
    <t>l</t>
  </si>
  <si>
    <t>Provide specific information at the copy or volume level. Assist in select and obtain user tasks</t>
  </si>
  <si>
    <t>ItemNotes</t>
  </si>
  <si>
    <t>DUKE</t>
  </si>
  <si>
    <t>b</t>
  </si>
  <si>
    <t>NCSU</t>
  </si>
  <si>
    <t>NCCU</t>
  </si>
  <si>
    <t>date_catalogedNCCU...</t>
  </si>
  <si>
    <t>Need to find out where this is in their data.</t>
  </si>
  <si>
    <t>s</t>
  </si>
  <si>
    <t>Limit/narrow results by language. Many resources are in more than one language. Users studying languages should be able to find materials that are in "English and French" ;;; Display language names in record</t>
  </si>
  <si>
    <t>Of possible use for requesting or other features</t>
  </si>
  <si>
    <t>call number</t>
  </si>
  <si>
    <t>Full call number from item record (classification number + shelving cutter + shelf marks + volume/copy designators)</t>
  </si>
  <si>
    <t>Inform user what library building or main section/area to go to in order to find the item</t>
  </si>
  <si>
    <t>Libraries</t>
  </si>
  <si>
    <t>Subjects;;;Subject Headings</t>
  </si>
  <si>
    <t>Display in record (in order); adaptive hyperlinking for browsing/exploring; feed into autosuggest and/or "related titles" features</t>
  </si>
  <si>
    <t>Scheme (LCC, DDC, NLM, SUDOC, etc) from which item_call_number was assigned</t>
  </si>
  <si>
    <t>Obtain resource</t>
  </si>
  <si>
    <t>Support/control features behind the scenes -- gives info on further processing of this info into other fields</t>
  </si>
  <si>
    <t>Call Number</t>
  </si>
  <si>
    <t>An item may have more than one item note. They should be displayed in order.</t>
  </si>
  <si>
    <t>documentation</t>
  </si>
  <si>
    <t>Map language codes to preferred language terms for display (if not storage/indexing) -- http://id.loc.gov/vocabulary/languages.html or http://www.loc.gov/standards/codelists/languages.xml ;;; Retain order because 008 language code is the "main" or first language in the item; in 041, codes are assigned in order of importance/amount of content</t>
  </si>
  <si>
    <t>https://github.com/trln/data-documentation/blob/master/argot/processing_rules_and_procedures.md#all-fields-that-become-facet-values</t>
  </si>
  <si>
    <t>category</t>
  </si>
  <si>
    <t>parent</t>
  </si>
  <si>
    <t>items</t>
  </si>
  <si>
    <t>Status of individual item</t>
  </si>
  <si>
    <t>Shows user whether item is available, library use only, checked out (and when due), missing, etc. Feeds into bib availability value</t>
  </si>
  <si>
    <t>Statuses</t>
  </si>
  <si>
    <t>Type/format for individual item</t>
  </si>
  <si>
    <t>ItemTypes</t>
  </si>
  <si>
    <t>holdings</t>
  </si>
  <si>
    <t>resource_type</t>
  </si>
  <si>
    <t>Use case for this? Does NCSU still need? Anyone else?</t>
  </si>
  <si>
    <t xml:space="preserve">For serials (and for some institutions, monographic series or sets), statement indicating what the library/location has for the title (volumes/years held, gaps, etc) </t>
  </si>
  <si>
    <t>Obtain resource; sort items in display into a logical order</t>
  </si>
  <si>
    <t>See what the library/location has without having to look through all the individual items/volumes</t>
  </si>
  <si>
    <t>SerialHoldingsSummary &gt; Serial Summary</t>
  </si>
  <si>
    <t>Inform user what library building or main section/area to go to in order to find the items covered by holdings statement</t>
  </si>
  <si>
    <t>SerialHoldingsSummary &gt; Library</t>
  </si>
  <si>
    <t>Inform user what section/area of stacks to go to in order to find the items covered by holdings statement</t>
  </si>
  <si>
    <t>SerialHoldingsSummary &gt; Location</t>
  </si>
  <si>
    <t xml:space="preserve">Unique identifier for source data holdings record in host institution's ILS. </t>
  </si>
  <si>
    <t>Of possible use for requesting or other features;;;UNC uses this to link to "Latest Received" display from our Sierra OPAC</t>
  </si>
  <si>
    <t>Full call number from holdings record (classification number + shelving cutter + shelf marks + volume/copy designators)</t>
  </si>
  <si>
    <t>SerialHoldingsSummary &gt; Call #</t>
  </si>
  <si>
    <t>Public notes from the item record</t>
  </si>
  <si>
    <t>Public notes from the holdings record</t>
  </si>
  <si>
    <t xml:space="preserve">Provide information on the run/span of items described that cannot be recorded elsewhere in holdings record. </t>
  </si>
  <si>
    <t>SerialHoldingsSummary &gt; Item Note</t>
  </si>
  <si>
    <t>field defined?</t>
  </si>
  <si>
    <t>Class Schemes</t>
  </si>
  <si>
    <t>See https://github.com/trln/data-documentation/blob/master/argot/examples/items.md#item_call_number-unc</t>
  </si>
  <si>
    <t>i1=9 AND i2=1 and $d IS NOT blank</t>
  </si>
  <si>
    <t>value = "Checked Out"</t>
  </si>
  <si>
    <t>map subelement to value</t>
  </si>
  <si>
    <t>i1=9 AND i2=1 and $d IS blank</t>
  </si>
  <si>
    <t>See maps/item_status_ils_to_argot.json["UNC"]</t>
  </si>
  <si>
    <t>i1=9 AND i2=4 AND NOT EXIST (tag=999 AND i1=9 and i2=1)</t>
  </si>
  <si>
    <t>value = "On Order"</t>
  </si>
  <si>
    <t>Order record data (999 94) should only be output if there is no item or holdings data output</t>
  </si>
  <si>
    <t>f</t>
  </si>
  <si>
    <t>Location</t>
  </si>
  <si>
    <t xml:space="preserve">Higher-level (library, etc.) locations housing volumes/copies of the resource described in the bib record </t>
  </si>
  <si>
    <t>jira ref</t>
  </si>
  <si>
    <t>director</t>
  </si>
  <si>
    <t>editor</t>
  </si>
  <si>
    <t>subject</t>
  </si>
  <si>
    <t>item data</t>
  </si>
  <si>
    <t>holdings data</t>
  </si>
  <si>
    <t>names</t>
  </si>
  <si>
    <t>author_facet</t>
  </si>
  <si>
    <t>title_main</t>
  </si>
  <si>
    <t>donor</t>
  </si>
  <si>
    <t>title</t>
  </si>
  <si>
    <t>Other Authors</t>
  </si>
  <si>
    <t>Director</t>
  </si>
  <si>
    <t>Donor</t>
  </si>
  <si>
    <t>Author</t>
  </si>
  <si>
    <t>Main Author</t>
  </si>
  <si>
    <t>Main Title</t>
  </si>
  <si>
    <t>In cataloging terms, the "main entry" author---the primary author that is recorded in a 1xx field. By definition, this should be a creator of the work described</t>
  </si>
  <si>
    <t>Was separate in Endeca, some UIs displayed this author field, when available, in the brief record display. Copied/re-used to create work_citation</t>
  </si>
  <si>
    <t>The role of the creator_main name in relation to the work described</t>
  </si>
  <si>
    <t>abcd(g)jqu</t>
  </si>
  <si>
    <t>abcd(g)(n)u</t>
  </si>
  <si>
    <t>acde(g)(n)qu</t>
  </si>
  <si>
    <t>e4</t>
  </si>
  <si>
    <t>https://github.com/trln/data-documentation/blob/master/argot/processing_rules_and_procedures.md#e-and-4-and-in-x11-headings-j</t>
  </si>
  <si>
    <t>j4</t>
  </si>
  <si>
    <t xml:space="preserve">Main author/creatorship is assumed when name is recorded in 1xx, and may not always be represented by explicit relator term/code. Director is a "contributor" role, not a "creator role". There is no good way to tell if "1xx Doe, John$edirector") really means "writer and director" or if the name *should* have been recorded in 7xx field because the person only was in a contributor role. We err on the side of treating it as if the name has two roles. </t>
  </si>
  <si>
    <t xml:space="preserve">Main author/creatorship is assumed when name is recorded in 1xx, and may not always be represented by explicit relator term/code. Editor is a "contributor" role, not a "creator role". There is no good way to tell if "1xx Doe, John$eeditor") really means "author and editor," or if the name *should* have been recorded in 7xx field because the person only was in a contributor role. We err on the side of treating it as if the name has two roles. </t>
  </si>
  <si>
    <t>Director of film/video</t>
  </si>
  <si>
    <t>Used in UNC FilmFinder. Important access point for discovering film/video.</t>
  </si>
  <si>
    <t>Editor of the described resource</t>
  </si>
  <si>
    <t>Not supposed to be recorded as a main creator/author in a catalog record, however is used as filing/entry name in many citation styles. Recorded in a separate field, when possible, for use in improved citation builder features</t>
  </si>
  <si>
    <t>lower than creator/author</t>
  </si>
  <si>
    <t>high</t>
  </si>
  <si>
    <t>Main Uniform Title;;;Uniform Title;;;Journal Uniform Title</t>
  </si>
  <si>
    <t>This should definitely be a separate searchable string in the title index, but unsure whether it needs to be displayed on its own -- it will be part of the work_citation field which is probably more suitable for display</t>
  </si>
  <si>
    <t>Creator and selected contributor names for narrowing down search results</t>
  </si>
  <si>
    <t>i1=9 and i2=2</t>
  </si>
  <si>
    <t>See https://github.com/trln/data-documentation/blob/master/argot/questions_issues/location.md#one-idea-for-data-mappingtransformation</t>
  </si>
  <si>
    <t>derived from  holdings_location_shelf -- See https://github.com/trln/data-documentation/blob/master/argot/questions_issues/location.md#one-idea-for-data-mappingtransformation</t>
  </si>
  <si>
    <t>i1=9 AND i2=3 AND $0=#{holdings_record_id} AND $2='866'</t>
  </si>
  <si>
    <t>hijkm</t>
  </si>
  <si>
    <t>i1=9 AND i2=3 AND $0=#{holdings_record_id} AND $2='852'</t>
  </si>
  <si>
    <t>lz</t>
  </si>
  <si>
    <t>(i1=9 AND i2=2) AND $c &gt; 0</t>
  </si>
  <si>
    <t>i2=2</t>
  </si>
  <si>
    <t>i2!=2 AND (NO $e OR $4) AND (NO $t OR $k)</t>
  </si>
  <si>
    <t>(analytical authors)</t>
  </si>
  <si>
    <t>(unqualified name-only personal names)</t>
  </si>
  <si>
    <t>i2!=2 AND (NO $t OR $k) AND (relator_category.include?('creator'))</t>
  </si>
  <si>
    <t>(creators not part of name-title entries)</t>
  </si>
  <si>
    <t>(editors and directors)</t>
  </si>
  <si>
    <t>i2!=2 AND (NO $t OR $k) AND ($e = (editor OR editor of compilation OR director OR film director) OR $4 = (edt OR edc OR drt OR fmd))</t>
  </si>
  <si>
    <t>subfield g included if there is NO $t or $k, or if it occurs BEFORE any $t/$k present ;;; https://github.com/trln/data-documentation/blob/master/argot/processing_rules_and_procedures.md#all-fields-that-become-facet-values</t>
  </si>
  <si>
    <t>$g and/or $n included if there is NO $t or $k, or if it occurs BEFORE any $t/$k present ;;; https://github.com/trln/data-documentation/blob/master/argot/processing_rules_and_procedures.md#all-fields-that-become-facet-values</t>
  </si>
  <si>
    <t>subfield g included if there is NO $t or $k, or if it occurs BEFORE any $t/$k present ;;; relator category: look up $e/$4 values in argot/maps/_relator_categories.json ;;; https://github.com/trln/data-documentation/blob/master/argot/processing_rules_and_procedures.md#all-fields-that-become-facet-values</t>
  </si>
  <si>
    <t>subfield g included if there is NO $t or $k, or if it occurs BEFORE any $t/$k present</t>
  </si>
  <si>
    <t>$g and/or $n included if there is NO $t or $k, or if it occurs BEFORE any $t/$k present</t>
  </si>
  <si>
    <t>$g and/or $n included there is NO $t or $k, or if it occurs BEFORE any $t/$k present</t>
  </si>
  <si>
    <t>$g included if it occurs AFTER a $t or $k</t>
  </si>
  <si>
    <t>$e = ('director' OR 'film director') OR $4 = ('drt' OR 'fmd')</t>
  </si>
  <si>
    <t>$e = ('editor' OR 'editor of compilation') OR $4 = ('edt' OR 'edc')</t>
  </si>
  <si>
    <t>Broad location: Library building/branch/larger location in which the shelving location is found</t>
  </si>
  <si>
    <t>Narrow location: Area of library, shelving location, etc. code for items covered by the holdings statement</t>
  </si>
  <si>
    <t>ILS code. Do not translate to human-readable label in MARC-to-Argot</t>
  </si>
  <si>
    <t>Narrow location: Area of library, shelving location code for item</t>
  </si>
  <si>
    <t>Only populated if item status = Checked out</t>
  </si>
  <si>
    <t>Output human-readable status. Institution-specific status messages are output at item level. These will be mapped to a standardized, central set of broader "status" categories for use outside individual item display</t>
  </si>
  <si>
    <t>location_facet</t>
  </si>
  <si>
    <t>Support for abstract, polyhierarchical location facet. Facet limits/excludes BIB records.</t>
  </si>
  <si>
    <t>Create documentation in this repo</t>
  </si>
  <si>
    <t>Array of holdings elements, each representing a holdings record attached to the bib. Each holdings element is an an escaped JSON string</t>
  </si>
  <si>
    <t>Array of item elements, each representing an item record attached to the bib. Each item element is an an escaped JSON string</t>
  </si>
  <si>
    <t>Volume indicator/designator</t>
  </si>
  <si>
    <t xml:space="preserve">Tell volumes of serials/sets/etc apart. Sort items? </t>
  </si>
  <si>
    <t>Copy number</t>
  </si>
  <si>
    <t>Differentiate multiple copies of the same volume. Sort items?</t>
  </si>
  <si>
    <t>c</t>
  </si>
  <si>
    <t>i1=9 AND i2=1 AND value != '1'</t>
  </si>
  <si>
    <t>If necessary, convert to ISO 8601 date/timestamp format</t>
  </si>
  <si>
    <t>q</t>
  </si>
  <si>
    <t>call_no (holdings)UNC999hijkmi1=9 AND i2=3 AND $0=#{holdings_record_id} AND $2='852'</t>
  </si>
  <si>
    <t>Update</t>
  </si>
  <si>
    <t>constant</t>
  </si>
  <si>
    <t>location_hierarchy</t>
  </si>
  <si>
    <t>MARC-to-Argot</t>
  </si>
  <si>
    <t>loc_b (items, holdings)</t>
  </si>
  <si>
    <t>Each loc_b value is mapped to a location hierarchy. Details forthcoming.</t>
  </si>
  <si>
    <t>Mapping to NOTE in Endeca: http://search.lib.unc.edu/search?R=UNCb3040837</t>
  </si>
  <si>
    <t>concurrent_users</t>
  </si>
  <si>
    <t>Number of concurrent users (for a licensed e-resource)</t>
  </si>
  <si>
    <t xml:space="preserve">Was in development (for prominent display and faceting) in Endeca when that project was frozen. Was considered important by at least UNC and Duke. UNC did extensive work to code this accurately and consistently in all ebook records. </t>
  </si>
  <si>
    <t>ab</t>
  </si>
  <si>
    <t>i1=1</t>
  </si>
  <si>
    <t>done in mta?</t>
  </si>
  <si>
    <t>tests?</t>
  </si>
  <si>
    <t>location_hierarchyUNCloc_b (items, holdings)..</t>
  </si>
  <si>
    <t>Automate generation of YAML from location management spreadsheet</t>
  </si>
  <si>
    <t>status (items)UNC999ai1=9 AND i2=4 AND NOT EXIST (tag=999 AND i1=9 and i2=1)</t>
  </si>
  <si>
    <t>Desired statuses from order data will be discussed at next UNC OPAC Committee meeting</t>
  </si>
  <si>
    <t>summary (holdings)UNC999ai1=9 AND i2=3 AND $0=#{holdings_record_id} AND $2='866'</t>
  </si>
  <si>
    <t>863/4/5 + 853/4/5</t>
  </si>
  <si>
    <t>Still need to figure out generating a summary from these fields.</t>
  </si>
  <si>
    <t>oclc_number</t>
  </si>
  <si>
    <t>ids</t>
  </si>
  <si>
    <t>OCLC record number</t>
  </si>
  <si>
    <t>OCLCNumber</t>
  </si>
  <si>
    <t>Digits only. Strip off ocn/ocm/on prefixes. If coming from 035, remove (OCoLC)</t>
  </si>
  <si>
    <t>OCLC record numbers of no-longer-existing WorldCat master records that were merged into this record</t>
  </si>
  <si>
    <t>OCLC merges records all the time. If you have the OCLC number of a merged/deleted record, you should be able to be able to find the current record if it's in the system. Possibly improve rollup performance down the road.</t>
  </si>
  <si>
    <t>Digits only. Strip off ocn/ocm/on prefixes. If coming from 035z, remove (OCoLC)</t>
  </si>
  <si>
    <t>sersol_number</t>
  </si>
  <si>
    <t>SerialsSolutions record ID number. Begins with ssj or ssib</t>
  </si>
  <si>
    <t>Rollup for SerialsSolutions titles.</t>
  </si>
  <si>
    <t>see notes</t>
  </si>
  <si>
    <t>https://github.com/trln/marc-to-argot/blob/master/spec/unc_oclc_number_spec.rb</t>
  </si>
  <si>
    <t>upc</t>
  </si>
  <si>
    <t>Collection/group names searchable but not displayed anywhere. Can be used to scope special searches, power various logic, etc.</t>
  </si>
  <si>
    <t>Needed by institutions.</t>
  </si>
  <si>
    <t>Syndetics API data match point. Possible search term</t>
  </si>
  <si>
    <t>UPC</t>
  </si>
  <si>
    <t>Universal product code. Qualifying info only</t>
  </si>
  <si>
    <t>If no qualifying info is given for a UPC in a record, this MUST be set to ""</t>
  </si>
  <si>
    <t>isbn</t>
  </si>
  <si>
    <t>Search. Syndetics match point</t>
  </si>
  <si>
    <t>Syndetics_ISBN</t>
  </si>
  <si>
    <t>Alternate-length versions provided in processing</t>
  </si>
  <si>
    <t>ISBN field(s) to display</t>
  </si>
  <si>
    <t>See discussion at https://trlnmain.atlassian.net/browse/TD-372</t>
  </si>
  <si>
    <t>ISBN</t>
  </si>
  <si>
    <t>virtual_collection</t>
  </si>
  <si>
    <t>misc_id</t>
  </si>
  <si>
    <t>There are MANY possible ID types, many of which are only relevant for certain formats or disciplines. Make a general use IDs field so these can be searched and displayed, without having to define every ID type separately.</t>
  </si>
  <si>
    <t>Info useful for understanding the ID and what it refers to</t>
  </si>
  <si>
    <t>Label for the id in display. Also maybe used in individual UIs to filter some IDs out of the display</t>
  </si>
  <si>
    <t>Publisher Number</t>
  </si>
  <si>
    <t>Should be NUMBER. This number can be mapped to a textual statement for display in the UI</t>
  </si>
  <si>
    <t>Name of material donor.</t>
  </si>
  <si>
    <t xml:space="preserve">Important for donor relations. In the future, could be used to generate "digital bookplate" </t>
  </si>
  <si>
    <t>id</t>
  </si>
  <si>
    <t>obligation</t>
  </si>
  <si>
    <t>{0,n}</t>
  </si>
  <si>
    <t>{0,1}</t>
  </si>
  <si>
    <t>{1}</t>
  </si>
  <si>
    <t>statement_of_responsibility</t>
  </si>
  <si>
    <t>While there will be only 1 'summary' element per 'holding' hash within the 'holdings' array, multiple summary statements may be concatenated into that 'summary' element. In this case, keep the concatenated values in original record order.</t>
  </si>
  <si>
    <t>vendor_marc_id</t>
  </si>
  <si>
    <t>MARC record control number assigned by source other than OCLC</t>
  </si>
  <si>
    <t>Staff search, possibly of use for rolling up e-resources or other format records, if institutions use the same MARC record source</t>
  </si>
  <si>
    <t>if subfield includes parentheses, split into 'id' and 'qual';;;if subfield contains no parentheses, 'id' = whole subfield value</t>
  </si>
  <si>
    <t>type = "National Bibliography Number" if there is no $2; otherwise, map $2 using https://github.com/trln/marc-to-argot/blob/master/lib/translation_maps/shared/national_bibliography_codes.yaml</t>
  </si>
  <si>
    <t>Mapping is from: https://www.loc.gov/standards/sourcelist/national-bibliography.html</t>
  </si>
  <si>
    <t>rollup_id</t>
  </si>
  <si>
    <t xml:space="preserve">Namespaced ID used for rolling up records in "Expand to TRLN" mode. </t>
  </si>
  <si>
    <t>Avoid showing duplicate records when multiple institutions have the same title</t>
  </si>
  <si>
    <t>Rollup</t>
  </si>
  <si>
    <t>Statement of Responsibility</t>
  </si>
  <si>
    <t>SerSol number rollup; UNC is sending data through. Alert others.</t>
  </si>
  <si>
    <t>Is OCLC number or SerialsSolutions number</t>
  </si>
  <si>
    <t>Take value from oclc_number or sersol_number fields;;;Prefix with OCLC or SS, respectively</t>
  </si>
  <si>
    <t>If oclc_number is not set, and 019 has at least 1 $a</t>
  </si>
  <si>
    <t>Prefix with OCLC</t>
  </si>
  <si>
    <t>record_data_source</t>
  </si>
  <si>
    <t>value = 'ILSMARC'</t>
  </si>
  <si>
    <t>{1,n}</t>
  </si>
  <si>
    <t>Data source(s) for record</t>
  </si>
  <si>
    <t>Source</t>
  </si>
  <si>
    <t xml:space="preserve">Values: ILSMARC, DC, EAD, ICE, Shared:#{Name/code of shared record set};;;Multiple values required because a final record in the system may mainly come from ILSMARC, but also be Shared, or have data merged in from EAD or ICE. </t>
  </si>
  <si>
    <t>Hash containing different OCLC number elements</t>
  </si>
  <si>
    <t>url[rel]</t>
  </si>
  <si>
    <t>url[href]</t>
  </si>
  <si>
    <t>url[text]</t>
  </si>
  <si>
    <t>url[access]</t>
  </si>
  <si>
    <t>url</t>
  </si>
  <si>
    <t>Finding Aid URL;;;Primary URL;;;Repository URL;;;Secondary URL;;;Thumbnail URL</t>
  </si>
  <si>
    <t>URL relator, or type of URL</t>
  </si>
  <si>
    <t>Different types of URLs need to be displayed in different parts of the record and/or labeled differently</t>
  </si>
  <si>
    <t>The actual URL</t>
  </si>
  <si>
    <t>Target location of hyperlink</t>
  </si>
  <si>
    <t>Link text</t>
  </si>
  <si>
    <t>The text that will be made into a clickable hyperlink pointing to the url[href] value</t>
  </si>
  <si>
    <t>Type of access: open or restricted</t>
  </si>
  <si>
    <t>Involved in logic for displaying URLs when expanded to TRLN</t>
  </si>
  <si>
    <t>note_biographical</t>
  </si>
  <si>
    <t>note_toc</t>
  </si>
  <si>
    <t>note_summary</t>
  </si>
  <si>
    <t>frequency</t>
  </si>
  <si>
    <t>frequency[current]</t>
  </si>
  <si>
    <t>frequency[former]</t>
  </si>
  <si>
    <t>imprint_main</t>
  </si>
  <si>
    <t>imprint_multiple</t>
  </si>
  <si>
    <t>publication, etc</t>
  </si>
  <si>
    <t>publisher</t>
  </si>
  <si>
    <t>meta</t>
  </si>
  <si>
    <t>virtual collection</t>
  </si>
  <si>
    <t>t</t>
  </si>
  <si>
    <t>tests done?</t>
  </si>
  <si>
    <t>Indexed publisher, distributor, etc. name</t>
  </si>
  <si>
    <t>https://drive.google.com/open?id=1lMKxd3q_ntIVaTEdWBfYpROxfHk4RwyxMuWzZiVeRPk</t>
  </si>
  <si>
    <t>bf</t>
  </si>
  <si>
    <t>deduplicate field once all values are assigned</t>
  </si>
  <si>
    <t>i2 =~/[0-3]/</t>
  </si>
  <si>
    <t>Main publication statement, or the closest we can get to that. Where there's a single 260/264, we use that. Where there are multiple, we try to find the best one. Refer to documentation linked from here for details on that.</t>
  </si>
  <si>
    <t>In search results/brief record, we want to show succinct publication info, ideally that which should be used when citing the item.</t>
  </si>
  <si>
    <t>Imprint</t>
  </si>
  <si>
    <t>See linked documentation</t>
  </si>
  <si>
    <t>https://docs.google.com/document/d/1lMKxd3q_ntIVaTEdWBfYpROxfHk4RwyxMuWzZiVeRPk/edit?usp=sharing</t>
  </si>
  <si>
    <t>{2,n}</t>
  </si>
  <si>
    <t>Show full publication, etc info in details section. This can be helpful in verifying the desired item has been found. It's impossible to 100% know we've chosen the imprint_main value accurately, and all the data recorded in the bib record appears on the resource (or did at some point in time, so may be considered important for description/identification of resource</t>
  </si>
  <si>
    <t>When there is more than one 260/264, records the data from all of them, retaining MARC record order. Includes the value extracted for use in imprint_main.</t>
  </si>
  <si>
    <t>imprint_main[type]</t>
  </si>
  <si>
    <t>Publisher;;;Producer;;;Distributor;;;Manufacturer</t>
  </si>
  <si>
    <t>Imprint;;;Production Statement;;;Distribution Statement;;;Manufacturer Statement;;;Copyright Statement</t>
  </si>
  <si>
    <t>The type of data recorded in the field (publication, distribution, production, manufacture)</t>
  </si>
  <si>
    <t>When value is NOT 'publication,' may be used to generate display label</t>
  </si>
  <si>
    <t>imprint_main[label]</t>
  </si>
  <si>
    <t>Label qualifying the value of field (i.e. part of resource or time span in resource's history to which the information applies)</t>
  </si>
  <si>
    <t>Displayed to contextualize the rest of the data in the field</t>
  </si>
  <si>
    <t>The text of the publication, etc statement</t>
  </si>
  <si>
    <t>Displayed</t>
  </si>
  <si>
    <t>imprint_main[value]</t>
  </si>
  <si>
    <t>imprint_multiple[type]</t>
  </si>
  <si>
    <t>imprint_multiple[label]</t>
  </si>
  <si>
    <t>imprint_multiple[value]</t>
  </si>
  <si>
    <t>imprint</t>
  </si>
  <si>
    <t>production</t>
  </si>
  <si>
    <t>publication</t>
  </si>
  <si>
    <t>distribution</t>
  </si>
  <si>
    <t>manufacture</t>
  </si>
  <si>
    <t>https://github.com/trln/marc-to-argot/blob/TD-443-publication/spec/macros/shared/imprint_spec.rb</t>
  </si>
  <si>
    <t>i2=0</t>
  </si>
  <si>
    <t>i2=1</t>
  </si>
  <si>
    <t>i2=3</t>
  </si>
  <si>
    <t>i2=4</t>
  </si>
  <si>
    <t>copyright</t>
  </si>
  <si>
    <t>strip colon or other non-enclosing punctuation from end of subfield.</t>
  </si>
  <si>
    <t>abcefg</t>
  </si>
  <si>
    <t>abc</t>
  </si>
  <si>
    <t>See linked documentation for selecting which field to use if there are multiple 260/264 fields;;;Field should not end with a comma or semicolon.</t>
  </si>
  <si>
    <t>Field should not end with a comma or semicolon.</t>
  </si>
  <si>
    <t>misc_id[qual]</t>
  </si>
  <si>
    <t>misc_id[type]</t>
  </si>
  <si>
    <t>misc_id[value]</t>
  </si>
  <si>
    <t>Various IDs from MARC records (EAN, CODEN, Publisher numbers, etc).</t>
  </si>
  <si>
    <t>Qualifying information for the id</t>
  </si>
  <si>
    <t>Type of ID</t>
  </si>
  <si>
    <t>Value of ID</t>
  </si>
  <si>
    <t>misc_id[qual]   = "";;;misc_id[type] = "LCCN";;;Do NOT trim leading/trailing spaces</t>
  </si>
  <si>
    <t>misc_id[qual]  = "";;;misc_id[type] = "NUCMC";;;Do NOT trim leading/trailing spaces</t>
  </si>
  <si>
    <t>subjects</t>
  </si>
  <si>
    <t>This item is about</t>
  </si>
  <si>
    <t>genre_headings</t>
  </si>
  <si>
    <t>Pre-coordinate genre/form headings</t>
  </si>
  <si>
    <t>Display in record (in order); adaptive hyperlinking for browsing/exploring; feed into autosuggest and/or "related titles" features?</t>
  </si>
  <si>
    <t>authors</t>
  </si>
  <si>
    <t>authors[main]</t>
  </si>
  <si>
    <t>authors[main][name]</t>
  </si>
  <si>
    <t>authors[main][relator]</t>
  </si>
  <si>
    <t>authors[added]</t>
  </si>
  <si>
    <t>authors[added][name]</t>
  </si>
  <si>
    <t>authors[added][relator]</t>
  </si>
  <si>
    <t>Should be displayed, but not included in index/facet value.</t>
  </si>
  <si>
    <t>authors[contrib]</t>
  </si>
  <si>
    <t>authors[contrib][name]</t>
  </si>
  <si>
    <t>authors[contrib][relator]</t>
  </si>
  <si>
    <t>authors[undiff]</t>
  </si>
  <si>
    <t>authors[undiff][name]</t>
  </si>
  <si>
    <t>authors[undiff][relator]</t>
  </si>
  <si>
    <t>Other names known (from relator term/code) to be authors/creators. These would be 2nd authors, etc.</t>
  </si>
  <si>
    <t>Other names known (from relator term/code) to be contributors to the work. These would be illustrators, cast members, etc.</t>
  </si>
  <si>
    <t>Undifferentiated names known (with no relator term/code) Due to legacy data, should display beneath authors[added]</t>
  </si>
  <si>
    <t>authors[uncat]</t>
  </si>
  <si>
    <t>authors[uncat][name]</t>
  </si>
  <si>
    <t>authors[uncat][relator]</t>
  </si>
  <si>
    <t>Other names with relator term/codes that are currently uncategorized or in the "other" category as to role. These are expected to be minor roles and should be displayed/ranked lower than authors[contrib]</t>
  </si>
  <si>
    <t>isbn[number]</t>
  </si>
  <si>
    <t>isbn[qualifying_info]</t>
  </si>
  <si>
    <t>ISBN data for use in display, index, and syndetics_id</t>
  </si>
  <si>
    <t>if there is data in parentheses</t>
  </si>
  <si>
    <t>extract the data from inside the parentheses as the qualifying info</t>
  </si>
  <si>
    <t>isbn[qualifying_info]GEN20aif there is data in parentheses</t>
  </si>
  <si>
    <t>20</t>
  </si>
  <si>
    <t>UNCb2224383: the colon should not be extracted as qualifying info</t>
  </si>
  <si>
    <t>remove parentheses from around data</t>
  </si>
  <si>
    <t>az</t>
  </si>
  <si>
    <t>clean any qualifying info and punctuation from the end</t>
  </si>
  <si>
    <t>barcodes</t>
  </si>
  <si>
    <t>Array of item barcode values associated with/attached to bib record.</t>
  </si>
  <si>
    <t>Support staff use</t>
  </si>
  <si>
    <t>ItemBarcode</t>
  </si>
  <si>
    <t>Pull barcode value from each item record and write it to an array in top-level field</t>
  </si>
  <si>
    <t>title_former_note</t>
  </si>
  <si>
    <t>note_issuance</t>
  </si>
  <si>
    <t>physical_description</t>
  </si>
  <si>
    <t>material description</t>
  </si>
  <si>
    <t>$2 is present</t>
  </si>
  <si>
    <t>related_work_note</t>
  </si>
  <si>
    <t>related works</t>
  </si>
  <si>
    <t>keyword</t>
  </si>
  <si>
    <t>Notes</t>
  </si>
  <si>
    <t>az3</t>
  </si>
  <si>
    <t>derived_work_note</t>
  </si>
  <si>
    <t xml:space="preserve">Free text note describing works based on the use, study, or analysis of the materials described in the record. Indexed because 7XX entries are generally not created for the publications listed here. </t>
  </si>
  <si>
    <t>Indexed Notes</t>
  </si>
  <si>
    <t>$3 label; prepend ISBN to $z value</t>
  </si>
  <si>
    <t>note_index</t>
  </si>
  <si>
    <t>https://github.com/trln/data-documentation/blob/master/argot/spec_docs/notes_fields.adoc</t>
  </si>
  <si>
    <t>note_display[label]</t>
  </si>
  <si>
    <t>note_display[value]</t>
  </si>
  <si>
    <t>Intial label portion of note</t>
  </si>
  <si>
    <t>abcdefhno3</t>
  </si>
  <si>
    <t>DO NOT use $3 to create label</t>
  </si>
  <si>
    <t>ind1 != 0</t>
  </si>
  <si>
    <t>note_access_restriction</t>
  </si>
  <si>
    <t>Note about access restrictions or lack thereof</t>
  </si>
  <si>
    <t>May want to show more prominently than other notes, given that the resource may not be accessible to some users</t>
  </si>
  <si>
    <t>Access Restriction</t>
  </si>
  <si>
    <t>note_access_restriction[label]</t>
  </si>
  <si>
    <t>abcdgo</t>
  </si>
  <si>
    <t>Complex instructions. Refer to linked documentation for thie field</t>
  </si>
  <si>
    <t>Prefix $b value with: "Number of references: "</t>
  </si>
  <si>
    <t>Related works not handled in a more specific field</t>
  </si>
  <si>
    <t>Navigation/exploration of catalog</t>
  </si>
  <si>
    <t>https://github.com/trln/data-documentation/blob/master/argot/spec_docs/related_x.adoc</t>
  </si>
  <si>
    <t>author;;;keyword</t>
  </si>
  <si>
    <t>title;;;keyword</t>
  </si>
  <si>
    <t>ids;;;keyword</t>
  </si>
  <si>
    <t>publisher;;;keyword</t>
  </si>
  <si>
    <t>subject;;;keyword</t>
  </si>
  <si>
    <t>low</t>
  </si>
  <si>
    <t>3i</t>
  </si>
  <si>
    <t>f(g)hklmnoprst</t>
  </si>
  <si>
    <t>see documentation</t>
  </si>
  <si>
    <t>$g included if it occurs BEFORE a $t or $k</t>
  </si>
  <si>
    <t>i2 != 2 AND ($t OR $k exists in field)</t>
  </si>
  <si>
    <t>abc(dgn)u</t>
  </si>
  <si>
    <t>(d)f(g)hklm(n)oprst</t>
  </si>
  <si>
    <t>$d, g, n included if it occurs AFTER a $t or $k</t>
  </si>
  <si>
    <t>$d, g, n included if it occurs BEFORE a $t or $k</t>
  </si>
  <si>
    <t>ac(d)e(gn)qu</t>
  </si>
  <si>
    <t>(d)f(g)hkl(n)pstx</t>
  </si>
  <si>
    <t>i2 != 2 AND i1=0</t>
  </si>
  <si>
    <t xml:space="preserve">see documentation </t>
  </si>
  <si>
    <t>i2 != 2 AND i1!=0</t>
  </si>
  <si>
    <t>ahnp</t>
  </si>
  <si>
    <t>split initial article into initart subelement based on nonfiling characters indicator value</t>
  </si>
  <si>
    <t>split part after initial article into title subelement based on nonfiling characters indicator value</t>
  </si>
  <si>
    <t>i1 != 1 AND NOT $a AND NOT $s AND $t</t>
  </si>
  <si>
    <t>i1 != 1 AND NOT $a AND $s</t>
  </si>
  <si>
    <t>i1 != 1 AND NOT $a AND ($s OR $t)</t>
  </si>
  <si>
    <t>bcdghjkmnopruv</t>
  </si>
  <si>
    <t>JIRA issue</t>
  </si>
  <si>
    <t>Contents note from source record. Indexed, but will not be displayed if there is a Syndetics TOC</t>
  </si>
  <si>
    <t>Table of Contents</t>
  </si>
  <si>
    <t>https://trlnmain.atlassian.net/browse/TD-209</t>
  </si>
  <si>
    <t>argot_field</t>
  </si>
  <si>
    <t>intermediate_field</t>
  </si>
  <si>
    <t>Solr_field</t>
  </si>
  <si>
    <t>note_toc_str_stored</t>
  </si>
  <si>
    <t>note_toc_a</t>
  </si>
  <si>
    <t>note_summary_str_stored</t>
  </si>
  <si>
    <t>note_summary_a</t>
  </si>
  <si>
    <t>Summary note from source record. Indexed, but will not be displayed if there is a Syndetics Summary available</t>
  </si>
  <si>
    <t>Summary</t>
  </si>
  <si>
    <t>https://trlnmain.atlassian.net/browse/TD-207</t>
  </si>
  <si>
    <t>agrt</t>
  </si>
  <si>
    <t>https://trlnmain.atlassian.net/wiki/spaces/TD/pages/96665601/Argon+Fields+and+their+display</t>
  </si>
  <si>
    <t>abc3</t>
  </si>
  <si>
    <t>note_summaryGEN520abc3x</t>
  </si>
  <si>
    <t>As of 2018-03-05, there is no special handling of this field</t>
  </si>
  <si>
    <t>Ideally wouldn't be indexed, but complicating this is not a priority</t>
  </si>
  <si>
    <t>note_tocGEN505agrtx</t>
  </si>
  <si>
    <t>As of 2018-03-05, no label is set from ind1 value</t>
  </si>
  <si>
    <t>items[item_id]</t>
  </si>
  <si>
    <t>items[call_no]</t>
  </si>
  <si>
    <t>items[cn_scheme]</t>
  </si>
  <si>
    <t>items[copy_no]</t>
  </si>
  <si>
    <t>items[due_date]</t>
  </si>
  <si>
    <t>items[loc_b]</t>
  </si>
  <si>
    <t>items[loc_n]</t>
  </si>
  <si>
    <t>items[notes]</t>
  </si>
  <si>
    <t>items[status]</t>
  </si>
  <si>
    <t>items[type]</t>
  </si>
  <si>
    <t>items[vol]</t>
  </si>
  <si>
    <t>holdings[holdings_id]</t>
  </si>
  <si>
    <t>holdings[call_no]</t>
  </si>
  <si>
    <t>holdings[loc_b]</t>
  </si>
  <si>
    <t>holdings[loc_n]</t>
  </si>
  <si>
    <t>holdings[notes]</t>
  </si>
  <si>
    <t>holdings[summary]</t>
  </si>
  <si>
    <t>oclc_number[old]</t>
  </si>
  <si>
    <t>oclc_number[value]</t>
  </si>
  <si>
    <t>language</t>
  </si>
  <si>
    <t>subject_topic_lcsh</t>
  </si>
  <si>
    <t>subject_genre</t>
  </si>
  <si>
    <t>subject_chronological</t>
  </si>
  <si>
    <t>subject_geographic</t>
  </si>
  <si>
    <t>available</t>
  </si>
  <si>
    <t>copyright_year</t>
  </si>
  <si>
    <t>copyright_year_i_stored</t>
  </si>
  <si>
    <t>copyright_year_a</t>
  </si>
  <si>
    <t>dates</t>
  </si>
  <si>
    <t>https://trlnmain.atlassian.net/browse/TD-498</t>
  </si>
  <si>
    <t>MARC-to-Argot fix: copyright_year vs. copyright_data (and what does this field DO in the system?)</t>
  </si>
  <si>
    <t>The digits-only value from 264 field coded as copyright date</t>
  </si>
  <si>
    <t xml:space="preserve">? </t>
  </si>
  <si>
    <t>Copyright</t>
  </si>
  <si>
    <t xml:space="preserve">If we are keeping this we probably need to pull from 008 or something? </t>
  </si>
  <si>
    <t>Concurrent users</t>
  </si>
  <si>
    <t>Brief display</t>
  </si>
  <si>
    <t>Full display</t>
  </si>
  <si>
    <t>not indexed</t>
  </si>
  <si>
    <t>facet:author</t>
  </si>
  <si>
    <t>no label</t>
  </si>
  <si>
    <t>Authors, etc. &gt; Author:</t>
  </si>
  <si>
    <t>https://trlnmain.atlassian.net/browse/TD-493</t>
  </si>
  <si>
    <t>authors_main_tf_stored</t>
  </si>
  <si>
    <t>authors_main_a</t>
  </si>
  <si>
    <t>available_f_stored</t>
  </si>
  <si>
    <t>available_a</t>
  </si>
  <si>
    <t>facet:availability</t>
  </si>
  <si>
    <t>Availability</t>
  </si>
  <si>
    <t>Binary (Available/Not available) value for Availability facet</t>
  </si>
  <si>
    <t>needed (base on JIRA ticket)</t>
  </si>
  <si>
    <t>https://trlnmain.atlassian.net/browse/TD-365</t>
  </si>
  <si>
    <t>barcodes_str_stored</t>
  </si>
  <si>
    <t>barcodes_a</t>
  </si>
  <si>
    <t>barcode;;;ids;;;keyword</t>
  </si>
  <si>
    <t>https://trlnmain.atlassian.net/browse/TD-163</t>
  </si>
  <si>
    <t>needed (write when settled)</t>
  </si>
  <si>
    <t>https://trlnmain.atlassian.net/browse/TD-160</t>
  </si>
  <si>
    <t>Binding information intended primarily for use with antiquarian materials, rare books and other special collections.</t>
  </si>
  <si>
    <t>special_binding_description</t>
  </si>
  <si>
    <t>Full description of rare materials</t>
  </si>
  <si>
    <t>facet:concurrent users</t>
  </si>
  <si>
    <t>https://trlnmain.atlassian.net/browse/TD-499</t>
  </si>
  <si>
    <t>y - data model pattern decision needed</t>
  </si>
  <si>
    <t>y - po decision needed</t>
  </si>
  <si>
    <t>a3</t>
  </si>
  <si>
    <t>Information that distinguishes the copy(s) or version(s) of materials when more than one copy or version exists or could exist.</t>
  </si>
  <si>
    <t>Support identification/selection of resources</t>
  </si>
  <si>
    <t>Institutions may want to push notes from locally defined data sources to this element</t>
  </si>
  <si>
    <t>abcde3</t>
  </si>
  <si>
    <t>y - clarification requested</t>
  </si>
  <si>
    <t>author_facet_tf_stored</t>
  </si>
  <si>
    <t>author_facet_a</t>
  </si>
  <si>
    <t>MARC-to-Argot check/fix: date_cataloged element no longer being set</t>
  </si>
  <si>
    <t>https://trlnmain.atlassian.net/browse/TD-500</t>
  </si>
  <si>
    <t>needed</t>
  </si>
  <si>
    <t>https://trlnmain.atlassian.net/browse/TD-366</t>
  </si>
  <si>
    <t xml:space="preserve">Related items &gt; Items based on this one: </t>
  </si>
  <si>
    <t>MARC-to-Argot fix: director element not being set, at least in some cases</t>
  </si>
  <si>
    <t>https://trlnmain.atlassian.net/browse/TD-501</t>
  </si>
  <si>
    <t>MARC-to-Argot fix: names mapped to director should not also be mapped to authors[other]</t>
  </si>
  <si>
    <t>https://trlnmain.atlassian.net/browse/TD-502</t>
  </si>
  <si>
    <t>authors_director_a</t>
  </si>
  <si>
    <t>? (for films?)</t>
  </si>
  <si>
    <t>Authors, etc. &gt; Director:</t>
  </si>
  <si>
    <t>relator code stuff needs to be handled. Consider a person with multiple roles, including director: https://ingest.discovery.trln.org/record/search?id=UNCb7398974</t>
  </si>
  <si>
    <t xml:space="preserve">No separate director_relator field because "director" is the known relator here. (&lt;--revisit in light of names with multiple relators. See fields_issues tab) "Directors and Performers" facet in UNC FilmFinder is the Author facet (dim=10), relabeled. </t>
  </si>
  <si>
    <t>Authors, etc. &gt; Editor:</t>
  </si>
  <si>
    <t>https://trlnmain.atlassian.net/browse/TD-461</t>
  </si>
  <si>
    <t>No separate editor_relator field because editor is the known relator here (&lt;-- Revisit since there can be multiple relators on a name)</t>
  </si>
  <si>
    <t>not being extracted by MARC-to-Argot: https://ingest.discovery.trln.org/record/search?id=UNCb8950615</t>
  </si>
  <si>
    <t>relator code stuff needs to be handled. Consider a person with multiple roles, including editor: b8680910</t>
  </si>
  <si>
    <t>serials details</t>
  </si>
  <si>
    <t>frequency_current_a</t>
  </si>
  <si>
    <t>Other details &gt; (serials cluster) &gt; Current frequency:</t>
  </si>
  <si>
    <t>Current frequency of continuing resource</t>
  </si>
  <si>
    <t>Current Frequency</t>
  </si>
  <si>
    <t>none</t>
  </si>
  <si>
    <t>frequency_former_a</t>
  </si>
  <si>
    <t>Former frequency (or frequencies) of continuing resource</t>
  </si>
  <si>
    <t>Former Frequency</t>
  </si>
  <si>
    <t>MARC-to-Argot fix: frequency[current] and frequency[former] -- create separate value per FIELD, not subfield; current not repeatable</t>
  </si>
  <si>
    <t>https://trlnmain.atlassian.net/browse/TD-503</t>
  </si>
  <si>
    <t>https://trlnmain.atlassian.net/browse/TD-469</t>
  </si>
  <si>
    <t>holdings_t_stored</t>
  </si>
  <si>
    <t>holdings_a</t>
  </si>
  <si>
    <t>no label -- translated into display value -- highlighted broader location row</t>
  </si>
  <si>
    <t>no label -- translated into display value --  in Location column in bolded (but not highlighted) narrower location row</t>
  </si>
  <si>
    <t>no label -- translated into display value --  in Status column in bolded (but not highlighted) narrower location row</t>
  </si>
  <si>
    <t>Where to find it</t>
  </si>
  <si>
    <t>no label -- translated into display value --  in Call Number column in bolded (but not highlighted) narrower location row</t>
  </si>
  <si>
    <t>Other details &gt; (ids cluster) &gt; TRLN Discovery Record ID:</t>
  </si>
  <si>
    <t>Local ID with institution or other code prepended, creating unique value in TRLN Discovery system</t>
  </si>
  <si>
    <t>Used in full record URL, is Solr document id, etc.</t>
  </si>
  <si>
    <t>UniqueId</t>
  </si>
  <si>
    <t xml:space="preserve">Other details &gt; (publication cluster) &gt; Published: </t>
  </si>
  <si>
    <t>Is not displayed in full record if there is an imprint_multiple field</t>
  </si>
  <si>
    <t>Is not displayed if value is "Imprint",  "Publication", or "Copyright". Otherwise displays at beginnning of field data: "Distributed:", "Produced:", "Manufactured:"</t>
  </si>
  <si>
    <t>If this field exists, it is displayed in full record instead of imprint_main</t>
  </si>
  <si>
    <t>Display details: isbn[qualifying_info] not displaying</t>
  </si>
  <si>
    <t>https://trlnmain.atlassian.net/browse/TD-504</t>
  </si>
  <si>
    <t>Other details &gt; (ids cluster) &gt; ISBN: [number] [qualifying_info]</t>
  </si>
  <si>
    <t>Brief description of part, format, version the ISBN refers to</t>
  </si>
  <si>
    <t>sometimes?</t>
  </si>
  <si>
    <t>Item list&gt; Call Number column</t>
  </si>
  <si>
    <t>not displaying. Example: https://discovery.trln.org/catalog/UNCb2127657</t>
  </si>
  <si>
    <t>not displaying. Example: https://discovery.trln.org/catalog/UNCb3257917</t>
  </si>
  <si>
    <t>Item list&gt; Status column (if checked out)</t>
  </si>
  <si>
    <t>Item list &gt; (mapped to display value) &gt; bold in highlighted row</t>
  </si>
  <si>
    <t>Item list &gt; (mapped to display value) &gt; unhighlighted row</t>
  </si>
  <si>
    <t>not displaying. Example: https://discovery.trln.org/catalog/UNCb7034513</t>
  </si>
  <si>
    <t>Item list &gt; ?</t>
  </si>
  <si>
    <t>Item list &gt; Status column</t>
  </si>
  <si>
    <t>not displaying. Example: https://discovery.trln.org/catalog/UNCb1919669</t>
  </si>
  <si>
    <t>facet:Language</t>
  </si>
  <si>
    <t>? &gt; Language:</t>
  </si>
  <si>
    <t>facet:Location</t>
  </si>
  <si>
    <t>https://github.com/trln/data-documentation/blob/master/argot/spec_docs/items.md</t>
  </si>
  <si>
    <t>https://github.com/trln/data-documentation/blob/master/argot/spec_docs/holdings.md</t>
  </si>
  <si>
    <t>https://trlnmain.atlassian.net/wiki/spaces/TD/pages/45056001/Location+item+holding+location+and+location+facet</t>
  </si>
  <si>
    <t>https://trlnmain.atlassian.net/browse/TD-506</t>
  </si>
  <si>
    <t>https://github.com/trln/data-documentation/blob/master/argot/spec_docs/misc_id.adoc</t>
  </si>
  <si>
    <t>Other details &gt; (ids cluster) &gt; Other IDs:</t>
  </si>
  <si>
    <t>note on display</t>
  </si>
  <si>
    <t>Displayed after the [value] if populated</t>
  </si>
  <si>
    <t>Diplayed as "#{[type]}: " prepended to [value]</t>
  </si>
  <si>
    <t xml:space="preserve">Considered important to display prominently, especially for e-resources. </t>
  </si>
  <si>
    <t>This doesn't actually need to be a separate element, since the field isn't indexed</t>
  </si>
  <si>
    <t>Other details &gt; (notes cluster) &gt; Biographical sketch of creator(s):</t>
  </si>
  <si>
    <t>Biographical info about persons involved in the creation of the material described.</t>
  </si>
  <si>
    <t>Biographical Sketch</t>
  </si>
  <si>
    <t>abu</t>
  </si>
  <si>
    <t>i1=~/[ 0]</t>
  </si>
  <si>
    <t>note_admin_history</t>
  </si>
  <si>
    <t>Historical info about groups or events involved in the creation of the material described.</t>
  </si>
  <si>
    <t>Other details &gt; (notes cluster) &gt; History of originating institution(s):</t>
  </si>
  <si>
    <t>Other details &gt; (publication cluster) &gt; no label</t>
  </si>
  <si>
    <t>Show beneath whatever is shown for "Published:" Note should be self-explanatory when seen in this context</t>
  </si>
  <si>
    <t>Information about materials issued with the described resource, or issuing body of the described resource</t>
  </si>
  <si>
    <t>Includes textual notes on mode of issuance (closely related or synonymous with publication) or those responsible for issuance</t>
  </si>
  <si>
    <t>If Syndetics summary is available, it is displayed. If not, and note_summary is populated, it is displayed.</t>
  </si>
  <si>
    <t>ensure label is being provided based on indicator value</t>
  </si>
  <si>
    <t>Contents</t>
  </si>
  <si>
    <t>If Syndetics TOC data is available, it is displayed. If not, and note_toc is populated, it is displayed.</t>
  </si>
  <si>
    <t>Other details &gt; (ids cluster) &gt; OCLC WorldCat record ID:</t>
  </si>
  <si>
    <t>Other details &gt; (physical description cluster) &gt; Description:</t>
  </si>
  <si>
    <t xml:space="preserve">Physical description of the described item, including its extent, dimensions, and such other physical details as a description of any accompanying materials and unit type and size. </t>
  </si>
  <si>
    <t>Assist in identification/selection of resources in catalog</t>
  </si>
  <si>
    <t>Material</t>
  </si>
  <si>
    <t>https://trlnmain.atlassian.net/browse/TD-468</t>
  </si>
  <si>
    <t>abcefg3</t>
  </si>
  <si>
    <t>$3 label</t>
  </si>
  <si>
    <t>publisher_t</t>
  </si>
  <si>
    <t>https://trlnmain.atlassian.net/browse/TD-155</t>
  </si>
  <si>
    <t>record_data_source_a</t>
  </si>
  <si>
    <t>backend</t>
  </si>
  <si>
    <t>facet:Data Source</t>
  </si>
  <si>
    <t>Data Source</t>
  </si>
  <si>
    <t>Facet would be accessible in Admin/Backend interface only.</t>
  </si>
  <si>
    <t>Invaluable for doing data work/troubleshooting. Supported in Endeca: http://trlnr610c.trln.org:8888/endeca_jspref/controller.jsp?sid=13704A964F65&amp;enePort=8070&amp;Ne=206582&amp;eneHost=trlnr610c.trln.org&amp;N=0</t>
  </si>
  <si>
    <t>Related items</t>
  </si>
  <si>
    <t>Translation of Linking;;;Translated as Linking;;;Has Supplement Linking;;;Supplement to Linking;;;Other Edition;;;Name Title</t>
  </si>
  <si>
    <t>https://trlnmain.atlassian.net/browse/TD-442</t>
  </si>
  <si>
    <t>Notes describing related resources</t>
  </si>
  <si>
    <t>Related Collections</t>
  </si>
  <si>
    <t>Other details &gt; (ids cluster) &gt; SerialsSolutions record number:</t>
  </si>
  <si>
    <t>Summary record &gt; no label</t>
  </si>
  <si>
    <t>List of authors and other contributors, typically transcribed from title page. In legacy records, may contain other data from the 245 field that has not been subfielded by one of the other subfield codes.</t>
  </si>
  <si>
    <t>Is concat_subelements in case some bad data exists with repeated $c</t>
  </si>
  <si>
    <t>subject_chronological_tf_stored</t>
  </si>
  <si>
    <t>subject_chronological_a</t>
  </si>
  <si>
    <t>facet:Time Period</t>
  </si>
  <si>
    <t>facet:Genre</t>
  </si>
  <si>
    <t>construct primary source value in this facet</t>
  </si>
  <si>
    <t>https://trlnmain.atlassian.net/browse/TD-270</t>
  </si>
  <si>
    <t>facet:Region</t>
  </si>
  <si>
    <t>facet:Subject</t>
  </si>
  <si>
    <t>MARC-to-Argot fix: rename subject_topic_lcsh to subject_topic; tweak mappings as necessary</t>
  </si>
  <si>
    <t>https://trlnmain.atlassian.net/browse/TD-511</t>
  </si>
  <si>
    <t>title_variant_indexed</t>
  </si>
  <si>
    <t>Variant titles (including key titles and abbreviated titles) that should be indexed but not displayed</t>
  </si>
  <si>
    <t>Some variant titles are so similar as to be basically redundant. It's not informative to users to show the specific abbreviated titles and key titles that appear in MARC records, but if they search for these (for example, by pasting in a citation that uses an abbreviated title format) they should be able to retrieve the title</t>
  </si>
  <si>
    <t>High relevance because these are other forms of name for the exact thing described by the record</t>
  </si>
  <si>
    <t>abfghnp</t>
  </si>
  <si>
    <t>title_variant_display</t>
  </si>
  <si>
    <t>Variant titles that are coded for display in the catalog record</t>
  </si>
  <si>
    <t>Some variant titles are quite different, so it'd be best for the user to see why the record was retrieved for their search</t>
  </si>
  <si>
    <t>Journal Title Abbreviation;;;Title Index;;;Journal Varying Title;;;Varying Titles</t>
  </si>
  <si>
    <t>abfghinp</t>
  </si>
  <si>
    <t>i1=~/[01]</t>
  </si>
  <si>
    <t>create label from $i or i2 if not blank</t>
  </si>
  <si>
    <t>Note (publication info, notes, etc) about title former note etry</t>
  </si>
  <si>
    <t>title[main][value]</t>
  </si>
  <si>
    <t>MARC-to-Argot change: title field</t>
  </si>
  <si>
    <t>https://trlnmain.atlassian.net/browse/TD-513</t>
  </si>
  <si>
    <t>title_main[value]</t>
  </si>
  <si>
    <t>title_main[sort]</t>
  </si>
  <si>
    <t>Main title, including any initial articles</t>
  </si>
  <si>
    <t>Main title, excluding any initial articles</t>
  </si>
  <si>
    <t>highest</t>
  </si>
  <si>
    <t>Title Sort</t>
  </si>
  <si>
    <t>abfghknps</t>
  </si>
  <si>
    <t>i2!=0</t>
  </si>
  <si>
    <t>Remove number of characters specified by i2 from beginning of title string</t>
  </si>
  <si>
    <t>(Earlier/later titles cluster)</t>
  </si>
  <si>
    <t>No additional label should be required. Field data typically makes sense on its own.</t>
  </si>
  <si>
    <t>title-earlier and later</t>
  </si>
  <si>
    <t>Searchable, but not displayed.</t>
  </si>
  <si>
    <t>mid</t>
  </si>
  <si>
    <t>included_authors</t>
  </si>
  <si>
    <t>Author elements from Syndetics ICE TOC data, enhanced coded MARC 505, or other source</t>
  </si>
  <si>
    <t>included_titles</t>
  </si>
  <si>
    <t>Title elements from Syndetics ICE TOC data, enhanced coded MARC 505, or other source</t>
  </si>
  <si>
    <t>series_transcribed</t>
  </si>
  <si>
    <t>series_collocating</t>
  </si>
  <si>
    <t>title_history_index_only</t>
  </si>
  <si>
    <t>ind1=1</t>
  </si>
  <si>
    <t>title_history_index_only[title]</t>
  </si>
  <si>
    <t>st</t>
  </si>
  <si>
    <t>title_history_index_only[issn]</t>
  </si>
  <si>
    <t>title_history_index_only[isbn]</t>
  </si>
  <si>
    <t>work_citation</t>
  </si>
  <si>
    <t>Related items &gt; More like this:</t>
  </si>
  <si>
    <t>Retrieve/collocate works where title has been recorded differently on separate versions (different language title, wording/spelling changed, etc., works with many versions, etc.)</t>
  </si>
  <si>
    <t>Entry created from preferred form of main author/creator name (if applicable) and preferred form of title.</t>
  </si>
  <si>
    <t>work_citation[author]</t>
  </si>
  <si>
    <t>work_citation[title]</t>
  </si>
  <si>
    <t>Preferred form of creator name, if present.</t>
  </si>
  <si>
    <t>works;;;keyword</t>
  </si>
  <si>
    <t>NOT INDEXED as author because, if the source data for this element exist, it will already be mapped to the indexed fields authors[main] and author_facet</t>
  </si>
  <si>
    <t xml:space="preserve">Preferred title of work/expression </t>
  </si>
  <si>
    <t>https://github.com/trln/data-documentation/blob/master/argot/spec_docs/_name_title_pattern.adoc</t>
  </si>
  <si>
    <t>https://trlnmain.atlassian.net/browse/TD-392</t>
  </si>
  <si>
    <t>related_work</t>
  </si>
  <si>
    <t xml:space="preserve">Details of Argot mapping still need to be finalized. </t>
  </si>
  <si>
    <t>upc[value]</t>
  </si>
  <si>
    <t>upc[qualifying_info]</t>
  </si>
  <si>
    <t>Other details &gt; (ids cluster) &gt; UPC:</t>
  </si>
  <si>
    <t>Universal product code</t>
  </si>
  <si>
    <t>Universal product code. Indexed numeric portion</t>
  </si>
  <si>
    <t>Contextualizes the recorded UPC</t>
  </si>
  <si>
    <t>https://trlnmain.atlassian.net/browse/TD-465</t>
  </si>
  <si>
    <t>remove parenthetical qualifier if it's included in $a</t>
  </si>
  <si>
    <t>i1=1 and $a data includes parenthetical qualifying info</t>
  </si>
  <si>
    <t>strip out the actual UPC, remove parentheses from around data</t>
  </si>
  <si>
    <t>Depends on url[rel] value. Documentation will clarify this</t>
  </si>
  <si>
    <t>Index, but don't display. Users don't care about vendor MARC record ids, but this is potentially a useful thing for staff to search on</t>
  </si>
  <si>
    <t>https://trlnmain.atlassian.net/browse/TD-404</t>
  </si>
  <si>
    <t>? - hidden/backend-only facet</t>
  </si>
  <si>
    <t>related_work[author]</t>
  </si>
  <si>
    <t>related_work[issn]</t>
  </si>
  <si>
    <t>related_work[label]</t>
  </si>
  <si>
    <t>related_work[title]</t>
  </si>
  <si>
    <t>related_work[details]</t>
  </si>
  <si>
    <t>related_work[initart]</t>
  </si>
  <si>
    <t>related_work[isbn]</t>
  </si>
  <si>
    <t>Former and later titles to index but not display</t>
  </si>
  <si>
    <t>Index because they are in a controlled/structured format. Do not display because the MARC field is coded as do not display, probably because it duplicates data elsewhere in the record which IS going to display (probably in a note).</t>
  </si>
  <si>
    <t>ISBN associated with former or later title</t>
  </si>
  <si>
    <t>ISSN associated with former or later title</t>
  </si>
  <si>
    <t>edition</t>
  </si>
  <si>
    <t>edition_t_stored</t>
  </si>
  <si>
    <t>edition_a</t>
  </si>
  <si>
    <t>Edition statement</t>
  </si>
  <si>
    <t>Identify and select items</t>
  </si>
  <si>
    <t xml:space="preserve">Edition;;;Edition Vernacular;;;Edition Vernacular Segmented </t>
  </si>
  <si>
    <t>ab3</t>
  </si>
  <si>
    <t>editionGEN250ab3none</t>
  </si>
  <si>
    <t>make sure this is getting handled</t>
  </si>
  <si>
    <t>{1,4}</t>
  </si>
  <si>
    <t>Institution housing/maintaining (physical) or having access to (electronic, shared print) resource described by record</t>
  </si>
  <si>
    <t>Use to determine what records show in an filtered-to-institution display</t>
  </si>
  <si>
    <t>Institution</t>
  </si>
  <si>
    <t>Set by MARC-to-Argot config/specs</t>
  </si>
  <si>
    <t>https://trlnmain.atlassian.net/browse/TD-331 https://trlnmain.atlassian.net/browse/TD-486</t>
  </si>
  <si>
    <t>Table of Contents author index;;;ICE Chapter Author</t>
  </si>
  <si>
    <t>included_work</t>
  </si>
  <si>
    <t>Constituent Unit Linking;;;Other Titles</t>
  </si>
  <si>
    <t>included works</t>
  </si>
  <si>
    <t>This item includes</t>
  </si>
  <si>
    <t>Included works not handled in a more specific field such as Table of Contents</t>
  </si>
  <si>
    <t>qual = subfield value with parentheses removed</t>
  </si>
  <si>
    <t>issn[value]</t>
  </si>
  <si>
    <t>issn[type] = "ISSN"</t>
  </si>
  <si>
    <t>issn[type] = "ISSN-L"</t>
  </si>
  <si>
    <t>m</t>
  </si>
  <si>
    <t>issn[type] = "ISSN-L (canceled)"</t>
  </si>
  <si>
    <t>issn[type] = "ISSN (canceled)"</t>
  </si>
  <si>
    <t>issn[type] = "ISSN (incorrect)"</t>
  </si>
  <si>
    <t>issn</t>
  </si>
  <si>
    <t>issn[type]</t>
  </si>
  <si>
    <t>Other details &gt; (ids cluster) &gt; [type]: [value]</t>
  </si>
  <si>
    <t>Other details &gt; (ids cluster)</t>
  </si>
  <si>
    <t>Other details &gt; (ids cluster) &gt; (As label)</t>
  </si>
  <si>
    <t>Type values include: ISSN, ISSN-L, ISSN-L (canceled), ISSN (incorrect), ISSN (canceled)</t>
  </si>
  <si>
    <t>ISSN associated with resource described by record</t>
  </si>
  <si>
    <t>The ISSN value</t>
  </si>
  <si>
    <t>Type of ISSN, determined by which 022 subfield it is recorded in</t>
  </si>
  <si>
    <t>Accurate labeling of value</t>
  </si>
  <si>
    <t>ISSN;;;Linking_ISSN</t>
  </si>
  <si>
    <t>https://trlnmain.atlassian.net/browse/TD-134</t>
  </si>
  <si>
    <t>note_acquisition_source</t>
  </si>
  <si>
    <t>Other details &gt; (item/copy-specific description cluster) &gt; Source of acquisition:</t>
  </si>
  <si>
    <t>Information about the immediate source of acquisition of the described materials and is used primarily with original or historical items, or other archival collections.</t>
  </si>
  <si>
    <t>UNC puts important notes about donors, etc here that need to be displayed in public catalog</t>
  </si>
  <si>
    <t>Source of Acquisition</t>
  </si>
  <si>
    <t>i1!=0</t>
  </si>
  <si>
    <t>Details of Argot mapping still need to be finalized.;;;Display only. Send indexed portions to note_index;;;Sent to metadata folks at Duke and NCSU on 2018-02-28 (TRLN Discovery: feedback on some notes fields); heard from Sonoe that "NCSU doesn't do much with the 541"</t>
  </si>
  <si>
    <t>note_system_details</t>
  </si>
  <si>
    <t xml:space="preserve">Other details &gt; (physical description cluster) &gt; System details: </t>
  </si>
  <si>
    <t>Technical information about an item and the requirements for using it</t>
  </si>
  <si>
    <t>System Details</t>
  </si>
  <si>
    <t>aiu3</t>
  </si>
  <si>
    <t>Create label from $3 + $i if either or both are present</t>
  </si>
  <si>
    <t>Structured title or name/title entry for former title of the described resource, where former title is described in separate catalog record</t>
  </si>
  <si>
    <t>Exploration/navigation of catalog</t>
  </si>
  <si>
    <t>high/mid</t>
  </si>
  <si>
    <t>Earlier Title</t>
  </si>
  <si>
    <t>title_later_work</t>
  </si>
  <si>
    <t>title_former_work</t>
  </si>
  <si>
    <t>Structured title or name/title entry for later title of the described resource, where later title is described in separate catalog record</t>
  </si>
  <si>
    <t>Later Title</t>
  </si>
  <si>
    <t>Series Statement</t>
  </si>
  <si>
    <t>Main Series Linking;;;Subseries Linking;;;Series</t>
  </si>
  <si>
    <t>series_collocating[issn]</t>
  </si>
  <si>
    <t>Series ISSN</t>
  </si>
  <si>
    <t>series</t>
  </si>
  <si>
    <t>series;;;title;;;keyword</t>
  </si>
  <si>
    <t>series_collocating[title]</t>
  </si>
  <si>
    <t>series_collocating[author]</t>
  </si>
  <si>
    <t>series_collocating[label]</t>
  </si>
  <si>
    <t>series_collocating[details]</t>
  </si>
  <si>
    <t>series;;;author;;;keyword</t>
  </si>
  <si>
    <t>Related items &gt; Other items in this series:</t>
  </si>
  <si>
    <t>no label?</t>
  </si>
  <si>
    <t xml:space="preserve">Show beneath publication info. </t>
  </si>
  <si>
    <t>[label]: [author] + [title] + [details] + ISSN: [issn] (author/title portions = adaptive hyperlinks)</t>
  </si>
  <si>
    <t>Controlled/authorized form of heading (or at least form that refers to a title/work described separatately)</t>
  </si>
  <si>
    <t xml:space="preserve">Best way for users to navigate to all books in the same series held by the libraries </t>
  </si>
  <si>
    <t>Contextualizing label for data in the field</t>
  </si>
  <si>
    <t>Other details from the field (volume designation of this item, etc)</t>
  </si>
  <si>
    <t>Author portion of series entry, if applicable</t>
  </si>
  <si>
    <t>ISSN for the series</t>
  </si>
  <si>
    <t>Series title</t>
  </si>
  <si>
    <t>Transcribed series statement</t>
  </si>
  <si>
    <t>This is what appears on the item itself, but it may not provide good/consistent results for searching in the catalog</t>
  </si>
  <si>
    <t>https://trlnmain.atlassian.net/browse/TD-464</t>
  </si>
  <si>
    <t>Prepend "ISSN: " to any $x value.;;;Create label from $3 if present</t>
  </si>
  <si>
    <t>alvx3</t>
  </si>
  <si>
    <t>series_transcribed_issn</t>
  </si>
  <si>
    <t>Indexed ISSNs from transcribed series fields</t>
  </si>
  <si>
    <t>ISSNS for display are included in series_transcribed. This makes those ISSNs searchable in the ids index</t>
  </si>
  <si>
    <t>May duplicate ISSNs in series_collocating[issn]</t>
  </si>
  <si>
    <t>title_statement_translation</t>
  </si>
  <si>
    <t xml:space="preserve">no label? </t>
  </si>
  <si>
    <t>Display under main title? If label is required, MARC standard suggests: "Title translated: "</t>
  </si>
  <si>
    <t>Translation of the title statement that is made by the cataloging agency when the translated title does not appear as a parallel title on the item.</t>
  </si>
  <si>
    <t>title_statement_translation[title]</t>
  </si>
  <si>
    <t>title_statement_translation[responsibility]</t>
  </si>
  <si>
    <t>Title proper portion of field</t>
  </si>
  <si>
    <t>Statement of responsibility portion of field</t>
  </si>
  <si>
    <t>Other Author Translation</t>
  </si>
  <si>
    <t>Other Title Translation</t>
  </si>
  <si>
    <t>ICE Chapter Title</t>
  </si>
  <si>
    <t>work_citation_uncontrolled</t>
  </si>
  <si>
    <t>works</t>
  </si>
  <si>
    <t>Name/title entry created from main author (if present) and title proper portion of 245</t>
  </si>
  <si>
    <t>Entry in the form that other records will use to refer to this specific manifestation (or this work, if no alternate preferred form of title has been established)</t>
  </si>
  <si>
    <t>https://trlnmain.atlassian.net/browse/TD-390</t>
  </si>
  <si>
    <t>Prepended to title portion from 245</t>
  </si>
  <si>
    <t>anp</t>
  </si>
  <si>
    <t>Include $n and/or $p that PRECEDE any $b or $h;;;Strip initial articles/etc as per i2 value;;;The 100, 110, or 111 string (if those fields are present) followed by ". " is prepended to this value to create the full work_citation_uncontrolled entry</t>
  </si>
  <si>
    <t>note_general</t>
  </si>
  <si>
    <t>note_general[label]</t>
  </si>
  <si>
    <t>note_general[value]</t>
  </si>
  <si>
    <t>note_general[indexed_value]</t>
  </si>
  <si>
    <t>note_general[indexed]</t>
  </si>
  <si>
    <t>Other details &gt; (notes cluster) &gt; Notes: [label]: [value]</t>
  </si>
  <si>
    <t>All displayed notes not included in a more specific field, kept in catalog record order, with labels provided</t>
  </si>
  <si>
    <t>Whether the note value should be indexed. If not explicitly set to false, assume true.</t>
  </si>
  <si>
    <t>Displayed note value. Will be indexed if [indexed] is not false and [indexed_value] is not set.</t>
  </si>
  <si>
    <t>Note content that will be indexed, populated only if different from [value]</t>
  </si>
  <si>
    <t>field does NOT contain $5</t>
  </si>
  <si>
    <t>note_local[label]</t>
  </si>
  <si>
    <t>note_local[value]</t>
  </si>
  <si>
    <t>field contains whitelisted $5 value</t>
  </si>
  <si>
    <t>note_local[indexed_value]</t>
  </si>
  <si>
    <t>"label":"Source of acquisition"</t>
  </si>
  <si>
    <t>"label":"Ownership history"</t>
  </si>
  <si>
    <t>"label":"Ownership history: #{$3 value(s)}"</t>
  </si>
  <si>
    <t>ind1 != 0 and $3 NOT present</t>
  </si>
  <si>
    <t>ind1 != 0 and $3 present</t>
  </si>
  <si>
    <t>note_local[value]GEN590a.</t>
  </si>
  <si>
    <t>UNC: eventually: display if ind1=~[ 01]; index if ind1=~[ 02]</t>
  </si>
  <si>
    <t>note_with</t>
  </si>
  <si>
    <t>"With" note. Note indicating that more than one bibliographical work is contained in the physical item at the time of publishing, release, issue, or execution</t>
  </si>
  <si>
    <t>note_dissertation</t>
  </si>
  <si>
    <t>Other details &gt; (notes cluster) &gt; (no label/self labeled)</t>
  </si>
  <si>
    <t>Other details &gt; (physical description cluster) &gt; (no label/self labeled)</t>
  </si>
  <si>
    <t>value = false</t>
  </si>
  <si>
    <t>note_performer_credits</t>
  </si>
  <si>
    <t>Information about the participants, players, narrators, presenters, or performers.</t>
  </si>
  <si>
    <t>Performer Credits</t>
  </si>
  <si>
    <t>note_performer_credits[value]</t>
  </si>
  <si>
    <t>Other details &gt; (responsibility cluster) &gt; Performers/participants:</t>
  </si>
  <si>
    <t>note_scale</t>
  </si>
  <si>
    <t>abcdefg</t>
  </si>
  <si>
    <t>note_performer_credits[label]</t>
  </si>
  <si>
    <t>The value of the note</t>
  </si>
  <si>
    <t>Optional contextualizing label for note</t>
  </si>
  <si>
    <t>"label":"Cast"</t>
  </si>
  <si>
    <t>note_production_credits</t>
  </si>
  <si>
    <t>Other details &gt; (responsibility cluster) &gt; Credits:</t>
  </si>
  <si>
    <t>Credits for persons or organizations, other than members of the cast, who have participated in the creation and/or production of the work.</t>
  </si>
  <si>
    <t>Production Credits</t>
  </si>
  <si>
    <t>Cartographic Data;;;Indexed Notes</t>
  </si>
  <si>
    <t>note_report_type</t>
  </si>
  <si>
    <t>Other details &gt; (physical description cluster) &gt; Type of report:</t>
  </si>
  <si>
    <t>Type of report described by the record</t>
  </si>
  <si>
    <t>note_report_coverage</t>
  </si>
  <si>
    <t>Time period covered by the report</t>
  </si>
  <si>
    <t>argot-marc processor</t>
  </si>
  <si>
    <t>default</t>
  </si>
  <si>
    <t>Other details &gt; (publication cluster) &gt; Report covers:</t>
  </si>
  <si>
    <t>note_local</t>
  </si>
  <si>
    <t>note_local[indexed]</t>
  </si>
  <si>
    <t>Other details &gt; (item/copy specific cluster) &gt; (no label)</t>
  </si>
  <si>
    <t>Local notes, specific to a given institution</t>
  </si>
  <si>
    <t>The contextualizing label for this instance of the field</t>
  </si>
  <si>
    <t>The value of the note field. Is displayed. Is indexed if indexing is not turned off and there is not a separate indexed_value set.</t>
  </si>
  <si>
    <t>The value of the note to index, if different from what should be displayed</t>
  </si>
  <si>
    <t>Indexed Notes;;;Notes</t>
  </si>
  <si>
    <t>syndetics_id</t>
  </si>
  <si>
    <t>Syndetics-matchable id. Derived from ISBN (normalized, alternate length ISBNs provided), UPC, OCLC# properties</t>
  </si>
  <si>
    <t>Match for merging in ICE data and doing display time API query</t>
  </si>
  <si>
    <t>Syndetics ISBN</t>
  </si>
  <si>
    <t>format</t>
  </si>
  <si>
    <t>facet:Resource Type</t>
  </si>
  <si>
    <t>Resource Type</t>
  </si>
  <si>
    <t>General content type, as opposed to physical media</t>
  </si>
  <si>
    <t>Format</t>
  </si>
  <si>
    <t>https://trlnmain.atlassian.net/browse/TD-434</t>
  </si>
  <si>
    <t>physical_media</t>
  </si>
  <si>
    <t>{1,n)</t>
  </si>
  <si>
    <t>facet:Physical Media</t>
  </si>
  <si>
    <t>Physical Media</t>
  </si>
  <si>
    <t>Need to work out how this is best displayed</t>
  </si>
  <si>
    <t>Physical media type</t>
  </si>
  <si>
    <t>Flat (non-hierarchical list)</t>
  </si>
  <si>
    <t>Hierarchical list</t>
  </si>
  <si>
    <t>https://trlnmain.atlassian.net/browse/TD-435</t>
  </si>
  <si>
    <t>note_organization</t>
  </si>
  <si>
    <t>Other details &gt; (physical description cluster) &gt; Organization/arrangement of collection:</t>
  </si>
  <si>
    <t>Information about the organization and arrangement of a collection of items</t>
  </si>
  <si>
    <t>Important for archival materials</t>
  </si>
  <si>
    <t>Organization</t>
  </si>
  <si>
    <t>https://trlnmain.atlassian.net/browse/TD-477</t>
  </si>
  <si>
    <t>Create label from $3</t>
  </si>
  <si>
    <t>description_details_digital_file</t>
  </si>
  <si>
    <t>description_details_projection</t>
  </si>
  <si>
    <t>description_details_sound</t>
  </si>
  <si>
    <t>description_details_video</t>
  </si>
  <si>
    <t>musical_presentation_statement</t>
  </si>
  <si>
    <t>Material Details</t>
  </si>
  <si>
    <t>Musical Presentation</t>
  </si>
  <si>
    <t>https://trlnmain.atlassian.net/browse/TD-482</t>
  </si>
  <si>
    <t>https://trlnmain.atlassian.net/browse/TD-480</t>
  </si>
  <si>
    <t>https://trlnmain.atlassian.net/browse/TD-479</t>
  </si>
  <si>
    <t>https://trlnmain.atlassian.net/browse/TD-481</t>
  </si>
  <si>
    <t>https://trlnmain.atlassian.net/browse/TD-478</t>
  </si>
  <si>
    <t xml:space="preserve">Other details &gt; (physical description cluster) &gt; Digital file details: </t>
  </si>
  <si>
    <t xml:space="preserve">Other details &gt; (physical description cluster) &gt; Projection details: </t>
  </si>
  <si>
    <t xml:space="preserve">Other details &gt; (physical description cluster) &gt; Sound details: </t>
  </si>
  <si>
    <t xml:space="preserve">Other details &gt; (physical description cluster) &gt; Video details: </t>
  </si>
  <si>
    <t>A type of edition, but for music, so treate as an edition</t>
  </si>
  <si>
    <t>documentation needed</t>
  </si>
  <si>
    <t>local_id</t>
  </si>
  <si>
    <t>local_id[value]</t>
  </si>
  <si>
    <t>Local record id value used to create id (with prepended institution code)</t>
  </si>
  <si>
    <t>LocalId</t>
  </si>
  <si>
    <t>See linked documentation for question(s) about where this should be displayed</t>
  </si>
  <si>
    <t>Designation of an academic dissertation or thesis and the institution to which it was presented.</t>
  </si>
  <si>
    <t>Details of the scale of graphic materials, or the scale and other cartographic details of cartographic materials</t>
  </si>
  <si>
    <t>note_data_quality</t>
  </si>
  <si>
    <t>Other details &gt; (physical description cluster) &gt; Data quality:</t>
  </si>
  <si>
    <t>Provides a general assessment of the quality of the data set constituting the item.</t>
  </si>
  <si>
    <t>abcdefghijkmuz</t>
  </si>
  <si>
    <t>note_numbering</t>
  </si>
  <si>
    <t>Other details &gt; (serials cluster) &gt; Numbering peculiarities:</t>
  </si>
  <si>
    <t>Unformatted note giving irregularities and peculiarities in numbering or publishing patterns, report year coverage, revised editions, and/or issuance in parts.</t>
  </si>
  <si>
    <t>note_related_work</t>
  </si>
  <si>
    <t>note_related_work[value]</t>
  </si>
  <si>
    <t>The display value of the note</t>
  </si>
  <si>
    <t>note_related_work[indexed_value]</t>
  </si>
  <si>
    <t>note_related_work[label]</t>
  </si>
  <si>
    <t>The indexed part of the note value</t>
  </si>
  <si>
    <t>abcden</t>
  </si>
  <si>
    <t>{na}</t>
  </si>
  <si>
    <t>i1=blank</t>
  </si>
  <si>
    <t>DO NOT SET</t>
  </si>
  <si>
    <t>i1=blank AND !$3</t>
  </si>
  <si>
    <t>i1=1 AND !$3</t>
  </si>
  <si>
    <t>i1=~/[01]/ AND !$3</t>
  </si>
  <si>
    <t>i1=~/[01]/</t>
  </si>
  <si>
    <t>note_related_work[indexed]</t>
  </si>
  <si>
    <t>$d present</t>
  </si>
  <si>
    <t>By default, when not set, note will be indexed</t>
  </si>
  <si>
    <t>$d NOT present</t>
  </si>
  <si>
    <t>"indexed":"false"</t>
  </si>
  <si>
    <t>"label":"#{$3 value}: Related materials:"</t>
  </si>
  <si>
    <t>"label":"#{$3 value}:"</t>
  </si>
  <si>
    <t>"label":"Related materials:"</t>
  </si>
  <si>
    <t>Only $d should be indexed, so if it is not there, we don't want the rest of the displayed note indexed</t>
  </si>
  <si>
    <t>abcdefu3</t>
  </si>
  <si>
    <t>If $3 present, process as label</t>
  </si>
  <si>
    <t>$3 NOT present</t>
  </si>
  <si>
    <t>Set label based on i1 value</t>
  </si>
  <si>
    <t>Set label based on i1 value, prepend $3 value to this label</t>
  </si>
  <si>
    <t>Create source statement from $b; separate repeated $a with '; '</t>
  </si>
  <si>
    <t>"label":"Geographic coverage:"</t>
  </si>
  <si>
    <t>i1=8</t>
  </si>
  <si>
    <t>May want to show with the rest of the physical-ish item description details</t>
  </si>
  <si>
    <t>note_file_type</t>
  </si>
  <si>
    <t>General descriptor that characterizes the file (e.g., text, computer program, numeric). Specific information, such as the form or genre of textual material (e.g., biography, dictionaries, indexes) may be included.</t>
  </si>
  <si>
    <t>Other details &gt; (physical description cluster) &gt; File/data type:</t>
  </si>
  <si>
    <t>"label":"Documentation:"</t>
  </si>
  <si>
    <t>note_binding</t>
  </si>
  <si>
    <t>note_binding[value]</t>
  </si>
  <si>
    <t>note_binding[label]</t>
  </si>
  <si>
    <t>Other details &gt; (item/copy-specific description cluster) &gt; Binding details:</t>
  </si>
  <si>
    <t>Value of the field</t>
  </si>
  <si>
    <t>au</t>
  </si>
  <si>
    <t>note_copy_version</t>
  </si>
  <si>
    <t>Other details &gt; (item/copy-specific description cluster) &gt; (no label)</t>
  </si>
  <si>
    <t>"label":"Funding details:"</t>
  </si>
  <si>
    <t>abcdefgh</t>
  </si>
  <si>
    <t>i1=2 AND !$3</t>
  </si>
  <si>
    <t>"label":"Originals held by:"</t>
  </si>
  <si>
    <t>"label":"Duplicates held by:"</t>
  </si>
  <si>
    <t>i1=1 AND $3</t>
  </si>
  <si>
    <t>i1=2 AND $3</t>
  </si>
  <si>
    <t>"label":"#{$3 value}: Originals held by:"</t>
  </si>
  <si>
    <t>"label":"#{$3 value}: Duplicates held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</si>
</sst>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8" x14ac:knownFonts="1">
    <font>
      <sz val="11"/>
      <color theme="1"/>
      <name val="Calibri"/>
      <family val="2"/>
      <scheme val="minor"/>
    </font>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0"/>
      <color theme="1"/>
      <name val="Arial Unicode MS"/>
      <family val="2"/>
    </font>
    <font>
      <sz val="11"/>
      <name val="Times New Roman"/>
      <family val="1"/>
    </font>
  </fonts>
  <fills count="2">
    <fill>
      <patternFill patternType="none"/>
    </fill>
    <fill>
      <patternFill patternType="gray125"/>
    </fill>
  </fills>
  <borders count="6">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164" fontId="0" fillId="0" borderId="0" xfId="0" applyNumberFormat="1"/>
    <xf numFmtId="0" fontId="0" fillId="0" borderId="0" xfId="0" applyFill="1"/>
    <xf numFmtId="0" fontId="0" fillId="0" borderId="1" xfId="0" applyFont="1" applyFill="1" applyBorder="1"/>
    <xf numFmtId="0" fontId="0" fillId="0" borderId="2" xfId="0" applyFont="1" applyFill="1" applyBorder="1"/>
    <xf numFmtId="0" fontId="1" fillId="0" borderId="3" xfId="0" applyFont="1" applyFill="1" applyBorder="1"/>
    <xf numFmtId="0" fontId="0" fillId="0" borderId="0" xfId="0" applyFill="1" applyBorder="1"/>
    <xf numFmtId="0" fontId="1" fillId="0" borderId="4" xfId="0" applyFont="1" applyFill="1" applyBorder="1"/>
    <xf numFmtId="0" fontId="0" fillId="0" borderId="0" xfId="0" applyNumberFormat="1"/>
    <xf numFmtId="0" fontId="0" fillId="0" borderId="0" xfId="0" applyFont="1"/>
    <xf numFmtId="0" fontId="2" fillId="0" borderId="0" xfId="1"/>
    <xf numFmtId="0" fontId="0" fillId="0" borderId="0" xfId="0" applyAlignment="1">
      <alignment vertical="center" wrapText="1"/>
    </xf>
    <xf numFmtId="0" fontId="3" fillId="0" borderId="3" xfId="0" applyFont="1" applyFill="1" applyBorder="1"/>
    <xf numFmtId="0" fontId="3" fillId="0" borderId="4" xfId="0" applyFont="1" applyFill="1" applyBorder="1"/>
    <xf numFmtId="0" fontId="0" fillId="0" borderId="3" xfId="0" applyFont="1" applyFill="1" applyBorder="1"/>
    <xf numFmtId="0" fontId="0" fillId="0" borderId="4" xfId="0" applyFont="1" applyFill="1" applyBorder="1"/>
    <xf numFmtId="0" fontId="0" fillId="0" borderId="0" xfId="0" applyNumberFormat="1" applyFont="1"/>
    <xf numFmtId="0" fontId="0" fillId="0" borderId="0" xfId="0" applyBorder="1"/>
    <xf numFmtId="0" fontId="4" fillId="0" borderId="0" xfId="0" applyNumberFormat="1" applyFont="1" applyBorder="1"/>
    <xf numFmtId="0" fontId="4" fillId="0" borderId="0" xfId="0" applyFont="1" applyBorder="1"/>
    <xf numFmtId="0" fontId="5" fillId="0" borderId="0" xfId="0" applyNumberFormat="1" applyFont="1"/>
    <xf numFmtId="0" fontId="6" fillId="0" borderId="0" xfId="0" applyFont="1" applyAlignment="1">
      <alignment vertical="center"/>
    </xf>
    <xf numFmtId="0" fontId="2" fillId="0" borderId="0" xfId="1" applyFill="1" applyBorder="1"/>
    <xf numFmtId="0" fontId="7" fillId="0" borderId="0" xfId="0" applyFont="1" applyFill="1" applyBorder="1" applyAlignment="1">
      <alignment horizontal="left" vertical="top"/>
    </xf>
    <xf numFmtId="0" fontId="0" fillId="0" borderId="5" xfId="0" applyBorder="1"/>
  </cellXfs>
  <cellStyles count="2">
    <cellStyle name="Hyperlink" xfId="1" builtinId="8"/>
    <cellStyle name="Normal" xfId="0" builtinId="0"/>
  </cellStyles>
  <dxfs count="21">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0" formatCode="General"/>
    </dxf>
    <dxf>
      <font>
        <b val="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0"/>
    </dxf>
    <dxf>
      <fill>
        <patternFill patternType="none">
          <fgColor indexed="64"/>
          <bgColor indexed="65"/>
        </patternFill>
      </fill>
    </dxf>
    <dxf>
      <fill>
        <patternFill patternType="none">
          <bgColor auto="1"/>
        </patternFill>
      </fill>
    </dxf>
    <dxf>
      <font>
        <b val="0"/>
        <i val="0"/>
        <strike val="0"/>
        <condense val="0"/>
        <extend val="0"/>
        <outline val="0"/>
        <shadow val="0"/>
        <u val="none"/>
        <vertAlign val="baseline"/>
        <sz val="11"/>
        <color theme="1"/>
        <name val="Calibri"/>
        <scheme val="minor"/>
      </font>
      <fill>
        <patternFill patternType="none">
          <fgColor theme="9" tint="0.79998168889431442"/>
          <bgColor auto="1"/>
        </patternFill>
      </fill>
      <border diagonalUp="0" diagonalDown="0" outline="0">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scheme val="minor"/>
      </font>
      <fill>
        <patternFill patternType="none">
          <fgColor theme="9" tint="0.79998168889431442"/>
          <bgColor auto="1"/>
        </patternFill>
      </fill>
      <border diagonalUp="0" diagonalDown="0" outline="0">
        <left/>
        <right/>
        <top style="thin">
          <color theme="9" tint="0.39997558519241921"/>
        </top>
        <bottom style="thin">
          <color theme="9" tint="0.39997558519241921"/>
        </bottom>
      </border>
    </dxf>
    <dxf>
      <fill>
        <patternFill patternType="none">
          <bgColor auto="1"/>
        </patternFill>
      </fill>
    </dxf>
    <dxf>
      <fill>
        <patternFill patternType="none">
          <bgColor auto="1"/>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2" name="fields" displayName="fields" ref="A1:AA176" totalsRowShown="0">
  <autoFilter ref="A1:AA176"/>
  <sortState ref="A2:AA176">
    <sortCondition ref="A1:A176"/>
  </sortState>
  <tableColumns count="27">
    <tableColumn id="2" name="argot_field"/>
    <tableColumn id="9" name="argot-marc processor"/>
    <tableColumn id="25" name="intermediate_field"/>
    <tableColumn id="19" name="Solr_field"/>
    <tableColumn id="22" name="category"/>
    <tableColumn id="1" name="provisional"/>
    <tableColumn id="3" name="local"/>
    <tableColumn id="18" name="parent"/>
    <tableColumn id="24" name="obligation"/>
    <tableColumn id="5" name="searchable in"/>
    <tableColumn id="6" name="retain order"/>
    <tableColumn id="7" name="facet"/>
    <tableColumn id="26" name="Brief display"/>
    <tableColumn id="27" name="Full display"/>
    <tableColumn id="8" name="note on display"/>
    <tableColumn id="10" name="definition"/>
    <tableColumn id="11" name="rationale"/>
    <tableColumn id="12" name="relevance importance (1=most imp)"/>
    <tableColumn id="13" name="endeca equivalent"/>
    <tableColumn id="14" name="notes"/>
    <tableColumn id="15" name="implementation details"/>
    <tableColumn id="20" name="documentation"/>
    <tableColumn id="4" name="JIRA issue"/>
    <tableColumn id="16" name="issue ct" dataDxfId="20">
      <calculatedColumnFormula>IF(ISNUMBER(MATCH(fields[argot_field],issuesfield[field],0)),COUNTIF(issuesfield[field],fields[argot_field]),0)</calculatedColumnFormula>
    </tableColumn>
    <tableColumn id="17" name="mapping ct">
      <calculatedColumnFormula>IF(ISNUMBER(MATCH(fields[argot_field],mappings[field],0)),COUNTIF(mappings[field],fields[argot_field]),0)</calculatedColumnFormula>
    </tableColumn>
    <tableColumn id="21" name="done in mta?"/>
    <tableColumn id="23" name="tests?"/>
  </tableColumns>
  <tableStyleInfo name="TableStyleMedium7" showFirstColumn="0" showLastColumn="0" showRowStripes="1" showColumnStripes="0"/>
</table>
</file>

<file path=xl/tables/table2.xml><?xml version="1.0" encoding="utf-8"?>
<table xmlns="http://schemas.openxmlformats.org/spreadsheetml/2006/main" id="1" name="mappings" displayName="mappings" ref="A1:P282" totalsRowShown="0">
  <autoFilter ref="A1:P282"/>
  <sortState ref="A2:P276">
    <sortCondition ref="A2:A276"/>
    <sortCondition ref="E2:E276"/>
  </sortState>
  <tableColumns count="16">
    <tableColumn id="1" name="field"/>
    <tableColumn id="2" name="source data format"/>
    <tableColumn id="11" name="provisional?"/>
    <tableColumn id="3" name="institution"/>
    <tableColumn id="4" name="element/field" dataDxfId="13"/>
    <tableColumn id="5" name="subelement/field(s)"/>
    <tableColumn id="6" name="constraints"/>
    <tableColumn id="7" name="processing_type"/>
    <tableColumn id="8" name="processing instructions"/>
    <tableColumn id="9" name="notes"/>
    <tableColumn id="10" name="mapping_id" dataDxfId="12">
      <calculatedColumnFormula>mappings[field]&amp;mappings[institution]&amp;mappings[element/field]&amp;mappings[subelement/field(s)]&amp;mappings[constraints]</calculatedColumnFormula>
    </tableColumn>
    <tableColumn id="12" name="mapping issue ct" dataDxfId="11">
      <calculatedColumnFormula>IF(ISNUMBER(MATCH(mappings[mapping_id],issuesmap[mappingID],0)),COUNTIF(issuesmap[mappingID],mappings[mapping_id]),0)</calculatedColumnFormula>
    </tableColumn>
    <tableColumn id="13" name="field issue ct" dataDxfId="10">
      <calculatedColumnFormula>IF(ISNUMBER(MATCH(mappings[field],issuesfield[field],0)),COUNTIF(issuesfield[field],mappings[field]),0)</calculatedColumnFormula>
    </tableColumn>
    <tableColumn id="14" name="field defined?" dataDxfId="9">
      <calculatedColumnFormula>IF(ISNUMBER(MATCH(mappings[field],fields[argot_field],0)),"y","n")</calculatedColumnFormula>
    </tableColumn>
    <tableColumn id="15" name="done in mta?" dataDxfId="8"/>
    <tableColumn id="16" name="tests done?" dataDxfId="7"/>
  </tableColumns>
  <tableStyleInfo name="TableStyleMedium7" showFirstColumn="0" showLastColumn="0" showRowStripes="1" showColumnStripes="0"/>
</table>
</file>

<file path=xl/tables/table3.xml><?xml version="1.0" encoding="utf-8"?>
<table xmlns="http://schemas.openxmlformats.org/spreadsheetml/2006/main" id="4" name="issuesfield" displayName="issuesfield" ref="A1:D30" totalsRowShown="0" headerRowDxfId="19" dataDxfId="18">
  <autoFilter ref="A1:D30"/>
  <tableColumns count="4">
    <tableColumn id="1" name="field" dataDxfId="17"/>
    <tableColumn id="3" name="desc" dataDxfId="16"/>
    <tableColumn id="4" name="doc" dataDxfId="15"/>
    <tableColumn id="2" name="jira ref" dataDxfId="14"/>
  </tableColumns>
  <tableStyleInfo name="TableStyleMedium7" showFirstColumn="0" showLastColumn="0" showRowStripes="1" showColumnStripes="0"/>
</table>
</file>

<file path=xl/tables/table4.xml><?xml version="1.0" encoding="utf-8"?>
<table xmlns="http://schemas.openxmlformats.org/spreadsheetml/2006/main" id="3" name="issuesmap" displayName="issuesmap" ref="A1:D20" totalsRowDxfId="6">
  <autoFilter ref="A1:D20"/>
  <tableColumns count="4">
    <tableColumn id="1" name="mappingID" totalsRowLabel="isbn[qualifying_info]GEN20aif there is data in parentheses" totalsRowDxfId="5"/>
    <tableColumn id="2" name="element" totalsRowLabel="20" totalsRowDxfId="4"/>
    <tableColumn id="3" name="subelement" totalsRowLabel="." totalsRowDxfId="3"/>
    <tableColumn id="4" name="issue/question" totalsRowLabel="UNCb2224383: the colon should not be extracted as qualifying info" totalsRow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lnmain.atlassian.net/browse/TD-482" TargetMode="External"/><Relationship Id="rId1" Type="http://schemas.openxmlformats.org/officeDocument/2006/relationships/hyperlink" Target="https://trlnmain.atlassian.net/browse/TD-155"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trln/marc-to-argot/blob/master/spec/unc_oclc_number_spec.rb" TargetMode="External"/><Relationship Id="rId7" Type="http://schemas.openxmlformats.org/officeDocument/2006/relationships/hyperlink" Target="https://github.com/trln/data-documentation/blob/master/argot/spec_docs/related_x.adoc" TargetMode="External"/><Relationship Id="rId2" Type="http://schemas.openxmlformats.org/officeDocument/2006/relationships/hyperlink" Target="https://github.com/trln/marc-to-argot/blob/master/spec/unc_oclc_number_spec.rb" TargetMode="External"/><Relationship Id="rId1" Type="http://schemas.openxmlformats.org/officeDocument/2006/relationships/hyperlink" Target="https://github.com/trln/marc-to-argot/blob/master/spec/unc_oclc_number_spec.rb" TargetMode="External"/><Relationship Id="rId6" Type="http://schemas.openxmlformats.org/officeDocument/2006/relationships/hyperlink" Target="https://github.com/trln/data-documentation/blob/master/argot/spec_docs/related_x.adoc" TargetMode="External"/><Relationship Id="rId5" Type="http://schemas.openxmlformats.org/officeDocument/2006/relationships/hyperlink" Target="https://github.com/trln/data-documentation/blob/master/argot/spec_docs/related_x.adoc" TargetMode="External"/><Relationship Id="rId4" Type="http://schemas.openxmlformats.org/officeDocument/2006/relationships/hyperlink" Target="https://github.com/trln/marc-to-argot/blob/master/spec/unc_oclc_number_spec.rb" TargetMode="External"/><Relationship Id="rId9"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trlnmain.atlassian.net/browse/TD-504" TargetMode="External"/><Relationship Id="rId2" Type="http://schemas.openxmlformats.org/officeDocument/2006/relationships/hyperlink" Target="https://trlnmain.atlassian.net/browse/TD-502" TargetMode="External"/><Relationship Id="rId1" Type="http://schemas.openxmlformats.org/officeDocument/2006/relationships/hyperlink" Target="https://trlnmain.atlassian.net/browse/TD-501"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6"/>
  <sheetViews>
    <sheetView topLeftCell="A81" workbookViewId="0">
      <pane xSplit="1" topLeftCell="B1" activePane="topRight" state="frozen"/>
      <selection pane="topRight" activeCell="C89" sqref="C89"/>
    </sheetView>
  </sheetViews>
  <sheetFormatPr defaultRowHeight="15" x14ac:dyDescent="0.25"/>
  <cols>
    <col min="1" max="2" width="36.42578125" customWidth="1"/>
    <col min="3" max="3" width="17.28515625" customWidth="1"/>
    <col min="4" max="4" width="11.28515625" customWidth="1"/>
    <col min="5" max="5" width="36.42578125" customWidth="1"/>
    <col min="6" max="6" width="13" customWidth="1"/>
    <col min="8" max="9" width="14.85546875" customWidth="1"/>
    <col min="10" max="10" width="24.42578125" customWidth="1"/>
    <col min="11" max="14" width="14.85546875" customWidth="1"/>
    <col min="17" max="17" width="13.7109375" customWidth="1"/>
    <col min="19" max="19" width="11.7109375" customWidth="1"/>
    <col min="21" max="21" width="12" customWidth="1"/>
    <col min="22" max="22" width="11.140625" customWidth="1"/>
    <col min="23" max="24" width="24.85546875" customWidth="1"/>
    <col min="25" max="25" width="17" bestFit="1" customWidth="1"/>
    <col min="26" max="26" width="19.5703125" customWidth="1"/>
    <col min="27" max="27" width="23.42578125" customWidth="1"/>
    <col min="28" max="28" width="24" customWidth="1"/>
    <col min="29" max="29" width="9.85546875" bestFit="1" customWidth="1"/>
    <col min="30" max="30" width="11.42578125" customWidth="1"/>
  </cols>
  <sheetData>
    <row r="1" spans="1:27" x14ac:dyDescent="0.25">
      <c r="A1" t="s">
        <v>561</v>
      </c>
      <c r="B1" t="s">
        <v>1020</v>
      </c>
      <c r="C1" t="s">
        <v>562</v>
      </c>
      <c r="D1" t="s">
        <v>563</v>
      </c>
      <c r="E1" t="s">
        <v>165</v>
      </c>
      <c r="F1" t="s">
        <v>65</v>
      </c>
      <c r="G1" t="s">
        <v>67</v>
      </c>
      <c r="H1" t="s">
        <v>166</v>
      </c>
      <c r="I1" t="s">
        <v>346</v>
      </c>
      <c r="J1" t="s">
        <v>68</v>
      </c>
      <c r="K1" t="s">
        <v>69</v>
      </c>
      <c r="L1" t="s">
        <v>70</v>
      </c>
      <c r="M1" t="s">
        <v>615</v>
      </c>
      <c r="N1" t="s">
        <v>616</v>
      </c>
      <c r="O1" t="s">
        <v>722</v>
      </c>
      <c r="P1" t="s">
        <v>71</v>
      </c>
      <c r="Q1" t="s">
        <v>72</v>
      </c>
      <c r="R1" t="s">
        <v>73</v>
      </c>
      <c r="S1" t="s">
        <v>74</v>
      </c>
      <c r="T1" t="s">
        <v>63</v>
      </c>
      <c r="U1" t="s">
        <v>75</v>
      </c>
      <c r="V1" t="s">
        <v>162</v>
      </c>
      <c r="W1" t="s">
        <v>557</v>
      </c>
      <c r="X1" t="s">
        <v>126</v>
      </c>
      <c r="Y1" t="s">
        <v>125</v>
      </c>
      <c r="Z1" t="s">
        <v>300</v>
      </c>
      <c r="AA1" t="s">
        <v>301</v>
      </c>
    </row>
    <row r="2" spans="1:27" x14ac:dyDescent="0.25">
      <c r="A2" t="s">
        <v>213</v>
      </c>
      <c r="B2" t="s">
        <v>6</v>
      </c>
      <c r="C2" s="21" t="s">
        <v>650</v>
      </c>
      <c r="D2" s="21" t="s">
        <v>651</v>
      </c>
      <c r="E2" t="s">
        <v>212</v>
      </c>
      <c r="F2" t="s">
        <v>2</v>
      </c>
      <c r="G2" t="s">
        <v>2</v>
      </c>
      <c r="H2" t="s">
        <v>40</v>
      </c>
      <c r="I2" t="s">
        <v>347</v>
      </c>
      <c r="J2" t="s">
        <v>618</v>
      </c>
      <c r="K2" t="s">
        <v>40</v>
      </c>
      <c r="L2" t="s">
        <v>220</v>
      </c>
      <c r="M2" t="s">
        <v>40</v>
      </c>
      <c r="N2" t="s">
        <v>40</v>
      </c>
      <c r="O2" t="s">
        <v>6</v>
      </c>
      <c r="P2" t="s">
        <v>242</v>
      </c>
      <c r="Q2" t="s">
        <v>6</v>
      </c>
      <c r="R2" t="s">
        <v>6</v>
      </c>
      <c r="S2" t="s">
        <v>220</v>
      </c>
      <c r="T2" t="s">
        <v>40</v>
      </c>
      <c r="U2" t="s">
        <v>411</v>
      </c>
      <c r="V2" t="s">
        <v>164</v>
      </c>
      <c r="W2" t="s">
        <v>621</v>
      </c>
      <c r="X2" s="8">
        <f>IF(ISNUMBER(MATCH(fields[argot_field],issuesfield[field],0)),COUNTIF(issuesfield[field],fields[argot_field]),0)</f>
        <v>0</v>
      </c>
      <c r="Y2">
        <f>IF(ISNUMBER(MATCH(fields[argot_field],mappings[field],0)),COUNTIF(mappings[field],fields[argot_field]),0)</f>
        <v>7</v>
      </c>
      <c r="Z2" t="s">
        <v>6</v>
      </c>
      <c r="AA2" t="s">
        <v>6</v>
      </c>
    </row>
    <row r="3" spans="1:27" x14ac:dyDescent="0.25">
      <c r="A3" t="s">
        <v>464</v>
      </c>
      <c r="B3" t="s">
        <v>6</v>
      </c>
      <c r="C3" t="s">
        <v>6</v>
      </c>
      <c r="D3" t="s">
        <v>6</v>
      </c>
      <c r="E3" t="s">
        <v>212</v>
      </c>
      <c r="F3" s="9" t="s">
        <v>642</v>
      </c>
      <c r="G3" t="s">
        <v>2</v>
      </c>
      <c r="H3" t="s">
        <v>460</v>
      </c>
      <c r="I3" t="s">
        <v>347</v>
      </c>
      <c r="J3" t="s">
        <v>40</v>
      </c>
      <c r="K3" t="s">
        <v>3</v>
      </c>
      <c r="L3" t="s">
        <v>40</v>
      </c>
      <c r="M3" t="s">
        <v>40</v>
      </c>
      <c r="N3" t="s">
        <v>620</v>
      </c>
      <c r="O3" t="s">
        <v>6</v>
      </c>
      <c r="P3" t="s">
        <v>474</v>
      </c>
      <c r="Q3" t="s">
        <v>6</v>
      </c>
      <c r="R3" t="s">
        <v>6</v>
      </c>
      <c r="S3" t="s">
        <v>217</v>
      </c>
      <c r="T3" t="s">
        <v>6</v>
      </c>
      <c r="U3" t="s">
        <v>411</v>
      </c>
      <c r="V3" s="9" t="s">
        <v>635</v>
      </c>
      <c r="W3" t="s">
        <v>621</v>
      </c>
      <c r="X3" s="8">
        <f>IF(ISNUMBER(MATCH(fields[argot_field],issuesfield[field],0)),COUNTIF(issuesfield[field],fields[argot_field]),0)</f>
        <v>0</v>
      </c>
      <c r="Y3">
        <f>IF(ISNUMBER(MATCH(fields[argot_field],mappings[field],0)),COUNTIF(mappings[field],fields[argot_field]),0)</f>
        <v>0</v>
      </c>
      <c r="Z3" t="s">
        <v>6</v>
      </c>
      <c r="AA3" t="s">
        <v>6</v>
      </c>
    </row>
    <row r="4" spans="1:27" x14ac:dyDescent="0.25">
      <c r="A4" t="s">
        <v>465</v>
      </c>
      <c r="B4" t="s">
        <v>6</v>
      </c>
      <c r="C4" t="s">
        <v>6</v>
      </c>
      <c r="D4" t="s">
        <v>6</v>
      </c>
      <c r="E4" t="s">
        <v>212</v>
      </c>
      <c r="F4" s="9" t="s">
        <v>642</v>
      </c>
      <c r="G4" t="s">
        <v>2</v>
      </c>
      <c r="H4" t="s">
        <v>464</v>
      </c>
      <c r="I4" t="s">
        <v>349</v>
      </c>
      <c r="J4" t="s">
        <v>530</v>
      </c>
      <c r="K4" t="s">
        <v>40</v>
      </c>
      <c r="L4" t="s">
        <v>40</v>
      </c>
      <c r="M4" t="s">
        <v>40</v>
      </c>
      <c r="N4" t="s">
        <v>620</v>
      </c>
      <c r="O4" t="s">
        <v>6</v>
      </c>
      <c r="P4" t="s">
        <v>6</v>
      </c>
      <c r="Q4" t="s">
        <v>6</v>
      </c>
      <c r="R4" t="s">
        <v>6</v>
      </c>
      <c r="S4" t="s">
        <v>6</v>
      </c>
      <c r="T4" t="s">
        <v>6</v>
      </c>
      <c r="U4" t="s">
        <v>411</v>
      </c>
      <c r="V4" s="9" t="s">
        <v>635</v>
      </c>
      <c r="W4" t="s">
        <v>621</v>
      </c>
      <c r="X4" s="8">
        <f>IF(ISNUMBER(MATCH(fields[argot_field],issuesfield[field],0)),COUNTIF(issuesfield[field],fields[argot_field]),0)</f>
        <v>0</v>
      </c>
      <c r="Y4">
        <f>IF(ISNUMBER(MATCH(fields[argot_field],mappings[field],0)),COUNTIF(mappings[field],fields[argot_field]),0)</f>
        <v>0</v>
      </c>
      <c r="Z4" t="s">
        <v>6</v>
      </c>
      <c r="AA4" t="s">
        <v>6</v>
      </c>
    </row>
    <row r="5" spans="1:27" x14ac:dyDescent="0.25">
      <c r="A5" t="s">
        <v>466</v>
      </c>
      <c r="B5" t="s">
        <v>6</v>
      </c>
      <c r="C5" t="s">
        <v>6</v>
      </c>
      <c r="D5" t="s">
        <v>6</v>
      </c>
      <c r="E5" t="s">
        <v>212</v>
      </c>
      <c r="F5" s="9" t="s">
        <v>642</v>
      </c>
      <c r="G5" t="s">
        <v>2</v>
      </c>
      <c r="H5" t="s">
        <v>464</v>
      </c>
      <c r="I5" t="s">
        <v>348</v>
      </c>
      <c r="J5" t="s">
        <v>504</v>
      </c>
      <c r="K5" t="s">
        <v>40</v>
      </c>
      <c r="L5" t="s">
        <v>40</v>
      </c>
      <c r="M5" t="s">
        <v>40</v>
      </c>
      <c r="N5" t="s">
        <v>620</v>
      </c>
      <c r="O5" t="s">
        <v>6</v>
      </c>
      <c r="P5" t="s">
        <v>6</v>
      </c>
      <c r="Q5" t="s">
        <v>6</v>
      </c>
      <c r="R5" t="s">
        <v>6</v>
      </c>
      <c r="S5" t="s">
        <v>6</v>
      </c>
      <c r="T5" t="s">
        <v>6</v>
      </c>
      <c r="U5" t="s">
        <v>411</v>
      </c>
      <c r="V5" s="9" t="s">
        <v>635</v>
      </c>
      <c r="W5" t="s">
        <v>621</v>
      </c>
      <c r="X5" s="8">
        <f>IF(ISNUMBER(MATCH(fields[argot_field],issuesfield[field],0)),COUNTIF(issuesfield[field],fields[argot_field]),0)</f>
        <v>0</v>
      </c>
      <c r="Y5">
        <f>IF(ISNUMBER(MATCH(fields[argot_field],mappings[field],0)),COUNTIF(mappings[field],fields[argot_field]),0)</f>
        <v>0</v>
      </c>
      <c r="Z5" t="s">
        <v>6</v>
      </c>
      <c r="AA5" t="s">
        <v>6</v>
      </c>
    </row>
    <row r="6" spans="1:27" x14ac:dyDescent="0.25">
      <c r="A6" s="9" t="s">
        <v>468</v>
      </c>
      <c r="B6" t="s">
        <v>6</v>
      </c>
      <c r="C6" t="s">
        <v>6</v>
      </c>
      <c r="D6" t="s">
        <v>6</v>
      </c>
      <c r="E6" s="9" t="s">
        <v>212</v>
      </c>
      <c r="F6" s="9" t="s">
        <v>642</v>
      </c>
      <c r="G6" s="9" t="s">
        <v>2</v>
      </c>
      <c r="H6" s="9" t="s">
        <v>460</v>
      </c>
      <c r="I6" s="9" t="s">
        <v>347</v>
      </c>
      <c r="J6" t="s">
        <v>40</v>
      </c>
      <c r="K6" s="9" t="s">
        <v>3</v>
      </c>
      <c r="L6" t="s">
        <v>40</v>
      </c>
      <c r="M6" t="s">
        <v>40</v>
      </c>
      <c r="N6" t="s">
        <v>620</v>
      </c>
      <c r="O6" s="9" t="s">
        <v>6</v>
      </c>
      <c r="P6" t="s">
        <v>475</v>
      </c>
      <c r="Q6" s="9" t="s">
        <v>6</v>
      </c>
      <c r="R6" s="9" t="s">
        <v>6</v>
      </c>
      <c r="S6" s="9" t="s">
        <v>217</v>
      </c>
      <c r="T6" s="9" t="s">
        <v>6</v>
      </c>
      <c r="U6" t="s">
        <v>411</v>
      </c>
      <c r="V6" s="9" t="s">
        <v>635</v>
      </c>
      <c r="W6" t="s">
        <v>621</v>
      </c>
      <c r="X6" s="16">
        <f>IF(ISNUMBER(MATCH(fields[argot_field],issuesfield[field],0)),COUNTIF(issuesfield[field],fields[argot_field]),0)</f>
        <v>0</v>
      </c>
      <c r="Y6" s="9">
        <f>IF(ISNUMBER(MATCH(fields[argot_field],mappings[field],0)),COUNTIF(mappings[field],fields[argot_field]),0)</f>
        <v>0</v>
      </c>
      <c r="Z6" s="9" t="s">
        <v>6</v>
      </c>
      <c r="AA6" s="9" t="s">
        <v>6</v>
      </c>
    </row>
    <row r="7" spans="1:27" x14ac:dyDescent="0.25">
      <c r="A7" s="9" t="s">
        <v>469</v>
      </c>
      <c r="B7" t="s">
        <v>6</v>
      </c>
      <c r="C7" t="s">
        <v>6</v>
      </c>
      <c r="D7" t="s">
        <v>6</v>
      </c>
      <c r="E7" s="9" t="s">
        <v>212</v>
      </c>
      <c r="F7" s="9" t="s">
        <v>642</v>
      </c>
      <c r="G7" s="9" t="s">
        <v>2</v>
      </c>
      <c r="H7" s="9" t="s">
        <v>468</v>
      </c>
      <c r="I7" s="9" t="s">
        <v>349</v>
      </c>
      <c r="J7" t="s">
        <v>530</v>
      </c>
      <c r="K7" s="9" t="s">
        <v>40</v>
      </c>
      <c r="L7" t="s">
        <v>40</v>
      </c>
      <c r="M7" t="s">
        <v>40</v>
      </c>
      <c r="N7" t="s">
        <v>620</v>
      </c>
      <c r="O7" s="9" t="s">
        <v>6</v>
      </c>
      <c r="P7" s="9" t="s">
        <v>6</v>
      </c>
      <c r="Q7" s="9" t="s">
        <v>6</v>
      </c>
      <c r="R7" s="9" t="s">
        <v>6</v>
      </c>
      <c r="S7" s="9" t="s">
        <v>6</v>
      </c>
      <c r="T7" s="9" t="s">
        <v>6</v>
      </c>
      <c r="U7" t="s">
        <v>411</v>
      </c>
      <c r="V7" s="9" t="s">
        <v>635</v>
      </c>
      <c r="W7" t="s">
        <v>621</v>
      </c>
      <c r="X7" s="16">
        <f>IF(ISNUMBER(MATCH(fields[argot_field],issuesfield[field],0)),COUNTIF(issuesfield[field],fields[argot_field]),0)</f>
        <v>0</v>
      </c>
      <c r="Y7" s="9">
        <f>IF(ISNUMBER(MATCH(fields[argot_field],mappings[field],0)),COUNTIF(mappings[field],fields[argot_field]),0)</f>
        <v>0</v>
      </c>
      <c r="Z7" s="9" t="s">
        <v>6</v>
      </c>
      <c r="AA7" s="9" t="s">
        <v>6</v>
      </c>
    </row>
    <row r="8" spans="1:27" x14ac:dyDescent="0.25">
      <c r="A8" s="9" t="s">
        <v>470</v>
      </c>
      <c r="B8" t="s">
        <v>6</v>
      </c>
      <c r="C8" t="s">
        <v>6</v>
      </c>
      <c r="D8" t="s">
        <v>6</v>
      </c>
      <c r="E8" s="9" t="s">
        <v>212</v>
      </c>
      <c r="F8" s="9" t="s">
        <v>642</v>
      </c>
      <c r="G8" s="9" t="s">
        <v>2</v>
      </c>
      <c r="H8" s="9" t="s">
        <v>468</v>
      </c>
      <c r="I8" s="9" t="s">
        <v>348</v>
      </c>
      <c r="J8" t="s">
        <v>504</v>
      </c>
      <c r="K8" s="9" t="s">
        <v>40</v>
      </c>
      <c r="L8" t="s">
        <v>40</v>
      </c>
      <c r="M8" t="s">
        <v>40</v>
      </c>
      <c r="N8" t="s">
        <v>620</v>
      </c>
      <c r="O8" s="9" t="s">
        <v>6</v>
      </c>
      <c r="P8" s="9" t="s">
        <v>6</v>
      </c>
      <c r="Q8" s="9" t="s">
        <v>6</v>
      </c>
      <c r="R8" s="9" t="s">
        <v>6</v>
      </c>
      <c r="S8" s="9" t="s">
        <v>6</v>
      </c>
      <c r="T8" s="9" t="s">
        <v>6</v>
      </c>
      <c r="U8" t="s">
        <v>411</v>
      </c>
      <c r="V8" s="9" t="s">
        <v>635</v>
      </c>
      <c r="W8" t="s">
        <v>621</v>
      </c>
      <c r="X8" s="16">
        <f>IF(ISNUMBER(MATCH(fields[argot_field],issuesfield[field],0)),COUNTIF(issuesfield[field],fields[argot_field]),0)</f>
        <v>0</v>
      </c>
      <c r="Y8" s="9">
        <f>IF(ISNUMBER(MATCH(fields[argot_field],mappings[field],0)),COUNTIF(mappings[field],fields[argot_field]),0)</f>
        <v>0</v>
      </c>
      <c r="Z8" s="9" t="s">
        <v>6</v>
      </c>
      <c r="AA8" s="9" t="s">
        <v>6</v>
      </c>
    </row>
    <row r="9" spans="1:27" x14ac:dyDescent="0.25">
      <c r="A9" s="9" t="s">
        <v>461</v>
      </c>
      <c r="B9" t="s">
        <v>6</v>
      </c>
      <c r="C9" s="21" t="s">
        <v>622</v>
      </c>
      <c r="D9" s="21" t="s">
        <v>623</v>
      </c>
      <c r="E9" s="9" t="s">
        <v>212</v>
      </c>
      <c r="F9" s="9" t="s">
        <v>642</v>
      </c>
      <c r="G9" s="9" t="s">
        <v>2</v>
      </c>
      <c r="H9" s="9" t="s">
        <v>460</v>
      </c>
      <c r="I9" s="9" t="s">
        <v>348</v>
      </c>
      <c r="J9" t="s">
        <v>40</v>
      </c>
      <c r="K9" s="9" t="s">
        <v>40</v>
      </c>
      <c r="L9" t="s">
        <v>40</v>
      </c>
      <c r="M9" t="s">
        <v>40</v>
      </c>
      <c r="N9" t="s">
        <v>620</v>
      </c>
      <c r="O9" s="9" t="s">
        <v>6</v>
      </c>
      <c r="P9" t="s">
        <v>223</v>
      </c>
      <c r="Q9" t="s">
        <v>224</v>
      </c>
      <c r="R9" s="9" t="s">
        <v>6</v>
      </c>
      <c r="S9" t="s">
        <v>221</v>
      </c>
      <c r="T9" s="9" t="s">
        <v>6</v>
      </c>
      <c r="U9" t="s">
        <v>411</v>
      </c>
      <c r="V9" s="9" t="s">
        <v>635</v>
      </c>
      <c r="W9" t="s">
        <v>621</v>
      </c>
      <c r="X9" s="16">
        <f>IF(ISNUMBER(MATCH(fields[argot_field],issuesfield[field],0)),COUNTIF(issuesfield[field],fields[argot_field]),0)</f>
        <v>0</v>
      </c>
      <c r="Y9" s="9">
        <f>IF(ISNUMBER(MATCH(fields[argot_field],mappings[field],0)),COUNTIF(mappings[field],fields[argot_field]),0)</f>
        <v>0</v>
      </c>
      <c r="Z9" s="9" t="s">
        <v>6</v>
      </c>
      <c r="AA9" s="9" t="s">
        <v>6</v>
      </c>
    </row>
    <row r="10" spans="1:27" x14ac:dyDescent="0.25">
      <c r="A10" t="s">
        <v>462</v>
      </c>
      <c r="B10" t="s">
        <v>6</v>
      </c>
      <c r="C10" t="s">
        <v>6</v>
      </c>
      <c r="D10" t="s">
        <v>6</v>
      </c>
      <c r="E10" t="s">
        <v>212</v>
      </c>
      <c r="F10" s="9" t="s">
        <v>642</v>
      </c>
      <c r="G10" t="s">
        <v>2</v>
      </c>
      <c r="H10" t="s">
        <v>461</v>
      </c>
      <c r="I10" t="s">
        <v>349</v>
      </c>
      <c r="J10" t="s">
        <v>530</v>
      </c>
      <c r="K10" t="s">
        <v>40</v>
      </c>
      <c r="L10" t="s">
        <v>40</v>
      </c>
      <c r="M10" t="s">
        <v>40</v>
      </c>
      <c r="N10" t="s">
        <v>620</v>
      </c>
      <c r="O10" t="s">
        <v>6</v>
      </c>
      <c r="P10" t="s">
        <v>6</v>
      </c>
      <c r="Q10" t="s">
        <v>6</v>
      </c>
      <c r="R10" t="s">
        <v>6</v>
      </c>
      <c r="S10" t="s">
        <v>6</v>
      </c>
      <c r="T10" t="s">
        <v>6</v>
      </c>
      <c r="U10" t="s">
        <v>411</v>
      </c>
      <c r="V10" s="9" t="s">
        <v>635</v>
      </c>
      <c r="W10" t="s">
        <v>621</v>
      </c>
      <c r="X10" s="8">
        <f>IF(ISNUMBER(MATCH(fields[argot_field],issuesfield[field],0)),COUNTIF(issuesfield[field],fields[argot_field]),0)</f>
        <v>0</v>
      </c>
      <c r="Y10">
        <f>IF(ISNUMBER(MATCH(fields[argot_field],mappings[field],0)),COUNTIF(mappings[field],fields[argot_field]),0)</f>
        <v>3</v>
      </c>
      <c r="Z10" t="s">
        <v>6</v>
      </c>
      <c r="AA10" t="s">
        <v>6</v>
      </c>
    </row>
    <row r="11" spans="1:27" x14ac:dyDescent="0.25">
      <c r="A11" t="s">
        <v>463</v>
      </c>
      <c r="B11" t="s">
        <v>6</v>
      </c>
      <c r="C11" t="s">
        <v>6</v>
      </c>
      <c r="D11" t="s">
        <v>6</v>
      </c>
      <c r="E11" t="s">
        <v>212</v>
      </c>
      <c r="F11" s="9" t="s">
        <v>642</v>
      </c>
      <c r="G11" t="s">
        <v>2</v>
      </c>
      <c r="H11" t="s">
        <v>461</v>
      </c>
      <c r="I11" t="s">
        <v>348</v>
      </c>
      <c r="J11" t="s">
        <v>504</v>
      </c>
      <c r="K11" t="s">
        <v>40</v>
      </c>
      <c r="L11" t="s">
        <v>40</v>
      </c>
      <c r="M11" t="s">
        <v>40</v>
      </c>
      <c r="N11" t="s">
        <v>620</v>
      </c>
      <c r="O11" t="s">
        <v>6</v>
      </c>
      <c r="P11" t="s">
        <v>225</v>
      </c>
      <c r="Q11" t="s">
        <v>467</v>
      </c>
      <c r="R11" t="s">
        <v>40</v>
      </c>
      <c r="S11" t="s">
        <v>40</v>
      </c>
      <c r="T11" t="s">
        <v>6</v>
      </c>
      <c r="U11" t="s">
        <v>411</v>
      </c>
      <c r="V11" s="9" t="s">
        <v>635</v>
      </c>
      <c r="W11" t="s">
        <v>621</v>
      </c>
      <c r="X11" s="8">
        <f>IF(ISNUMBER(MATCH(fields[argot_field],issuesfield[field],0)),COUNTIF(issuesfield[field],fields[argot_field]),0)</f>
        <v>0</v>
      </c>
      <c r="Y11">
        <f>IF(ISNUMBER(MATCH(fields[argot_field],mappings[field],0)),COUNTIF(mappings[field],fields[argot_field]),0)</f>
        <v>3</v>
      </c>
      <c r="Z11" t="s">
        <v>6</v>
      </c>
      <c r="AA11" t="s">
        <v>6</v>
      </c>
    </row>
    <row r="12" spans="1:27" x14ac:dyDescent="0.25">
      <c r="A12" s="9" t="s">
        <v>477</v>
      </c>
      <c r="B12" t="s">
        <v>6</v>
      </c>
      <c r="C12" t="s">
        <v>6</v>
      </c>
      <c r="D12" t="s">
        <v>6</v>
      </c>
      <c r="E12" s="9" t="s">
        <v>212</v>
      </c>
      <c r="F12" s="9" t="s">
        <v>642</v>
      </c>
      <c r="G12" s="9" t="s">
        <v>2</v>
      </c>
      <c r="H12" s="9" t="s">
        <v>460</v>
      </c>
      <c r="I12" s="9" t="s">
        <v>347</v>
      </c>
      <c r="J12" t="s">
        <v>40</v>
      </c>
      <c r="K12" s="9" t="s">
        <v>3</v>
      </c>
      <c r="L12" t="s">
        <v>40</v>
      </c>
      <c r="M12" t="s">
        <v>40</v>
      </c>
      <c r="N12" t="s">
        <v>620</v>
      </c>
      <c r="O12" s="9" t="s">
        <v>6</v>
      </c>
      <c r="P12" t="s">
        <v>480</v>
      </c>
      <c r="Q12" s="9" t="s">
        <v>6</v>
      </c>
      <c r="R12" s="9" t="s">
        <v>6</v>
      </c>
      <c r="S12" s="9" t="s">
        <v>6</v>
      </c>
      <c r="T12" s="9" t="s">
        <v>6</v>
      </c>
      <c r="U12" t="s">
        <v>411</v>
      </c>
      <c r="V12" s="9" t="s">
        <v>635</v>
      </c>
      <c r="W12" t="s">
        <v>621</v>
      </c>
      <c r="X12" s="16">
        <f>IF(ISNUMBER(MATCH(fields[argot_field],issuesfield[field],0)),COUNTIF(issuesfield[field],fields[argot_field]),0)</f>
        <v>0</v>
      </c>
      <c r="Y12" s="9">
        <f>IF(ISNUMBER(MATCH(fields[argot_field],mappings[field],0)),COUNTIF(mappings[field],fields[argot_field]),0)</f>
        <v>0</v>
      </c>
      <c r="Z12" s="9" t="s">
        <v>6</v>
      </c>
      <c r="AA12" s="9" t="s">
        <v>6</v>
      </c>
    </row>
    <row r="13" spans="1:27" x14ac:dyDescent="0.25">
      <c r="A13" s="9" t="s">
        <v>478</v>
      </c>
      <c r="B13" t="s">
        <v>6</v>
      </c>
      <c r="C13" t="s">
        <v>6</v>
      </c>
      <c r="D13" t="s">
        <v>6</v>
      </c>
      <c r="E13" s="9" t="s">
        <v>212</v>
      </c>
      <c r="F13" s="9" t="s">
        <v>642</v>
      </c>
      <c r="G13" s="9" t="s">
        <v>2</v>
      </c>
      <c r="H13" s="9" t="s">
        <v>477</v>
      </c>
      <c r="I13" s="9" t="s">
        <v>349</v>
      </c>
      <c r="J13" t="s">
        <v>530</v>
      </c>
      <c r="K13" s="9" t="s">
        <v>40</v>
      </c>
      <c r="L13" t="s">
        <v>40</v>
      </c>
      <c r="M13" t="s">
        <v>40</v>
      </c>
      <c r="N13" t="s">
        <v>620</v>
      </c>
      <c r="O13" s="9" t="s">
        <v>6</v>
      </c>
      <c r="P13" s="9" t="s">
        <v>6</v>
      </c>
      <c r="Q13" s="9" t="s">
        <v>6</v>
      </c>
      <c r="R13" s="9" t="s">
        <v>6</v>
      </c>
      <c r="S13" s="9" t="s">
        <v>6</v>
      </c>
      <c r="T13" s="9" t="s">
        <v>6</v>
      </c>
      <c r="U13" t="s">
        <v>411</v>
      </c>
      <c r="V13" s="9" t="s">
        <v>635</v>
      </c>
      <c r="W13" t="s">
        <v>621</v>
      </c>
      <c r="X13" s="16">
        <f>IF(ISNUMBER(MATCH(fields[argot_field],issuesfield[field],0)),COUNTIF(issuesfield[field],fields[argot_field]),0)</f>
        <v>0</v>
      </c>
      <c r="Y13" s="9">
        <f>IF(ISNUMBER(MATCH(fields[argot_field],mappings[field],0)),COUNTIF(mappings[field],fields[argot_field]),0)</f>
        <v>0</v>
      </c>
      <c r="Z13" s="9" t="s">
        <v>6</v>
      </c>
      <c r="AA13" s="9" t="s">
        <v>6</v>
      </c>
    </row>
    <row r="14" spans="1:27" x14ac:dyDescent="0.25">
      <c r="A14" s="9" t="s">
        <v>479</v>
      </c>
      <c r="B14" t="s">
        <v>6</v>
      </c>
      <c r="C14" t="s">
        <v>6</v>
      </c>
      <c r="D14" t="s">
        <v>6</v>
      </c>
      <c r="E14" s="9" t="s">
        <v>212</v>
      </c>
      <c r="F14" s="9" t="s">
        <v>642</v>
      </c>
      <c r="G14" s="9" t="s">
        <v>2</v>
      </c>
      <c r="H14" s="9" t="s">
        <v>477</v>
      </c>
      <c r="I14" s="9" t="s">
        <v>348</v>
      </c>
      <c r="J14" t="s">
        <v>504</v>
      </c>
      <c r="K14" s="9" t="s">
        <v>40</v>
      </c>
      <c r="L14" t="s">
        <v>40</v>
      </c>
      <c r="M14" t="s">
        <v>40</v>
      </c>
      <c r="N14" t="s">
        <v>620</v>
      </c>
      <c r="O14" s="9" t="s">
        <v>6</v>
      </c>
      <c r="P14" s="9" t="s">
        <v>6</v>
      </c>
      <c r="Q14" s="9" t="s">
        <v>6</v>
      </c>
      <c r="R14" s="9" t="s">
        <v>6</v>
      </c>
      <c r="S14" s="9" t="s">
        <v>6</v>
      </c>
      <c r="T14" s="9" t="s">
        <v>6</v>
      </c>
      <c r="U14" t="s">
        <v>411</v>
      </c>
      <c r="V14" s="9" t="s">
        <v>635</v>
      </c>
      <c r="W14" t="s">
        <v>621</v>
      </c>
      <c r="X14" s="16">
        <f>IF(ISNUMBER(MATCH(fields[argot_field],issuesfield[field],0)),COUNTIF(issuesfield[field],fields[argot_field]),0)</f>
        <v>0</v>
      </c>
      <c r="Y14" s="9">
        <f>IF(ISNUMBER(MATCH(fields[argot_field],mappings[field],0)),COUNTIF(mappings[field],fields[argot_field]),0)</f>
        <v>0</v>
      </c>
      <c r="Z14" s="9" t="s">
        <v>6</v>
      </c>
      <c r="AA14" s="9" t="s">
        <v>6</v>
      </c>
    </row>
    <row r="15" spans="1:27" x14ac:dyDescent="0.25">
      <c r="A15" s="9" t="s">
        <v>471</v>
      </c>
      <c r="B15" t="s">
        <v>6</v>
      </c>
      <c r="C15" t="s">
        <v>6</v>
      </c>
      <c r="D15" t="s">
        <v>6</v>
      </c>
      <c r="E15" s="9" t="s">
        <v>212</v>
      </c>
      <c r="F15" s="9" t="s">
        <v>642</v>
      </c>
      <c r="G15" s="9" t="s">
        <v>2</v>
      </c>
      <c r="H15" s="9" t="s">
        <v>460</v>
      </c>
      <c r="I15" s="9" t="s">
        <v>347</v>
      </c>
      <c r="J15" t="s">
        <v>40</v>
      </c>
      <c r="K15" s="9" t="s">
        <v>3</v>
      </c>
      <c r="L15" t="s">
        <v>40</v>
      </c>
      <c r="M15" t="s">
        <v>40</v>
      </c>
      <c r="N15" t="s">
        <v>620</v>
      </c>
      <c r="O15" s="9" t="s">
        <v>6</v>
      </c>
      <c r="P15" t="s">
        <v>476</v>
      </c>
      <c r="Q15" s="9" t="s">
        <v>6</v>
      </c>
      <c r="R15" s="9" t="s">
        <v>6</v>
      </c>
      <c r="S15" s="9" t="s">
        <v>6</v>
      </c>
      <c r="T15" s="9" t="s">
        <v>6</v>
      </c>
      <c r="U15" t="s">
        <v>411</v>
      </c>
      <c r="V15" s="9" t="s">
        <v>635</v>
      </c>
      <c r="W15" t="s">
        <v>621</v>
      </c>
      <c r="X15" s="16">
        <f>IF(ISNUMBER(MATCH(fields[argot_field],issuesfield[field],0)),COUNTIF(issuesfield[field],fields[argot_field]),0)</f>
        <v>0</v>
      </c>
      <c r="Y15" s="9">
        <f>IF(ISNUMBER(MATCH(fields[argot_field],mappings[field],0)),COUNTIF(mappings[field],fields[argot_field]),0)</f>
        <v>0</v>
      </c>
      <c r="Z15" s="9" t="s">
        <v>6</v>
      </c>
      <c r="AA15" s="9" t="s">
        <v>6</v>
      </c>
    </row>
    <row r="16" spans="1:27" x14ac:dyDescent="0.25">
      <c r="A16" s="9" t="s">
        <v>472</v>
      </c>
      <c r="B16" t="s">
        <v>6</v>
      </c>
      <c r="C16" t="s">
        <v>6</v>
      </c>
      <c r="D16" t="s">
        <v>6</v>
      </c>
      <c r="E16" s="9" t="s">
        <v>212</v>
      </c>
      <c r="F16" s="9" t="s">
        <v>642</v>
      </c>
      <c r="G16" s="9" t="s">
        <v>2</v>
      </c>
      <c r="H16" s="9" t="s">
        <v>471</v>
      </c>
      <c r="I16" s="9" t="s">
        <v>349</v>
      </c>
      <c r="J16" t="s">
        <v>530</v>
      </c>
      <c r="K16" s="9" t="s">
        <v>40</v>
      </c>
      <c r="L16" t="s">
        <v>40</v>
      </c>
      <c r="M16" t="s">
        <v>40</v>
      </c>
      <c r="N16" t="s">
        <v>620</v>
      </c>
      <c r="O16" s="9" t="s">
        <v>6</v>
      </c>
      <c r="P16" s="9" t="s">
        <v>6</v>
      </c>
      <c r="Q16" s="9" t="s">
        <v>6</v>
      </c>
      <c r="R16" s="9" t="s">
        <v>6</v>
      </c>
      <c r="S16" s="9" t="s">
        <v>6</v>
      </c>
      <c r="T16" s="9" t="s">
        <v>6</v>
      </c>
      <c r="U16" t="s">
        <v>411</v>
      </c>
      <c r="V16" s="9" t="s">
        <v>635</v>
      </c>
      <c r="W16" t="s">
        <v>621</v>
      </c>
      <c r="X16" s="16">
        <f>IF(ISNUMBER(MATCH(fields[argot_field],issuesfield[field],0)),COUNTIF(issuesfield[field],fields[argot_field]),0)</f>
        <v>0</v>
      </c>
      <c r="Y16" s="9">
        <f>IF(ISNUMBER(MATCH(fields[argot_field],mappings[field],0)),COUNTIF(mappings[field],fields[argot_field]),0)</f>
        <v>0</v>
      </c>
      <c r="Z16" s="9" t="s">
        <v>6</v>
      </c>
      <c r="AA16" s="9" t="s">
        <v>6</v>
      </c>
    </row>
    <row r="17" spans="1:27" x14ac:dyDescent="0.25">
      <c r="A17" s="9" t="s">
        <v>473</v>
      </c>
      <c r="B17" t="s">
        <v>6</v>
      </c>
      <c r="C17" t="s">
        <v>6</v>
      </c>
      <c r="D17" t="s">
        <v>6</v>
      </c>
      <c r="E17" s="9" t="s">
        <v>212</v>
      </c>
      <c r="F17" s="9" t="s">
        <v>642</v>
      </c>
      <c r="G17" s="9" t="s">
        <v>2</v>
      </c>
      <c r="H17" s="9" t="s">
        <v>471</v>
      </c>
      <c r="I17" s="9" t="s">
        <v>348</v>
      </c>
      <c r="J17" t="s">
        <v>504</v>
      </c>
      <c r="K17" s="9" t="s">
        <v>40</v>
      </c>
      <c r="L17" t="s">
        <v>40</v>
      </c>
      <c r="M17" t="s">
        <v>40</v>
      </c>
      <c r="N17" t="s">
        <v>620</v>
      </c>
      <c r="O17" s="9" t="s">
        <v>6</v>
      </c>
      <c r="P17" s="9" t="s">
        <v>6</v>
      </c>
      <c r="Q17" s="9" t="s">
        <v>6</v>
      </c>
      <c r="R17" s="9" t="s">
        <v>6</v>
      </c>
      <c r="S17" s="9" t="s">
        <v>6</v>
      </c>
      <c r="T17" s="9" t="s">
        <v>6</v>
      </c>
      <c r="U17" t="s">
        <v>411</v>
      </c>
      <c r="V17" s="9" t="s">
        <v>635</v>
      </c>
      <c r="W17" t="s">
        <v>621</v>
      </c>
      <c r="X17" s="16">
        <f>IF(ISNUMBER(MATCH(fields[argot_field],issuesfield[field],0)),COUNTIF(issuesfield[field],fields[argot_field]),0)</f>
        <v>0</v>
      </c>
      <c r="Y17" s="9">
        <f>IF(ISNUMBER(MATCH(fields[argot_field],mappings[field],0)),COUNTIF(mappings[field],fields[argot_field]),0)</f>
        <v>0</v>
      </c>
      <c r="Z17" s="9" t="s">
        <v>6</v>
      </c>
      <c r="AA17" s="9" t="s">
        <v>6</v>
      </c>
    </row>
    <row r="18" spans="1:27" x14ac:dyDescent="0.25">
      <c r="A18" s="21" t="s">
        <v>603</v>
      </c>
      <c r="B18" t="s">
        <v>6</v>
      </c>
      <c r="C18" s="21" t="s">
        <v>624</v>
      </c>
      <c r="D18" s="21" t="s">
        <v>625</v>
      </c>
      <c r="E18" t="s">
        <v>6</v>
      </c>
      <c r="F18" t="s">
        <v>2</v>
      </c>
      <c r="G18" t="s">
        <v>3</v>
      </c>
      <c r="H18" t="s">
        <v>40</v>
      </c>
      <c r="I18" s="9" t="s">
        <v>348</v>
      </c>
      <c r="J18" t="s">
        <v>626</v>
      </c>
      <c r="K18" t="s">
        <v>40</v>
      </c>
      <c r="L18" t="s">
        <v>627</v>
      </c>
      <c r="M18" t="s">
        <v>40</v>
      </c>
      <c r="N18" t="s">
        <v>40</v>
      </c>
      <c r="O18" t="s">
        <v>6</v>
      </c>
      <c r="P18" t="s">
        <v>628</v>
      </c>
      <c r="Q18" t="s">
        <v>6</v>
      </c>
      <c r="R18" t="s">
        <v>40</v>
      </c>
      <c r="S18" t="s">
        <v>627</v>
      </c>
      <c r="T18" t="s">
        <v>6</v>
      </c>
      <c r="U18" t="s">
        <v>411</v>
      </c>
      <c r="V18" t="s">
        <v>629</v>
      </c>
      <c r="W18" t="s">
        <v>630</v>
      </c>
      <c r="X18" s="8">
        <f>IF(ISNUMBER(MATCH(fields[argot_field],issuesfield[field],0)),COUNTIF(issuesfield[field],fields[argot_field]),0)</f>
        <v>0</v>
      </c>
      <c r="Y18">
        <f>IF(ISNUMBER(MATCH(fields[argot_field],mappings[field],0)),COUNTIF(mappings[field],fields[argot_field]),0)</f>
        <v>0</v>
      </c>
    </row>
    <row r="19" spans="1:27" x14ac:dyDescent="0.25">
      <c r="A19" t="s">
        <v>492</v>
      </c>
      <c r="B19" t="s">
        <v>6</v>
      </c>
      <c r="C19" s="21" t="s">
        <v>631</v>
      </c>
      <c r="D19" s="21" t="s">
        <v>632</v>
      </c>
      <c r="E19" t="s">
        <v>210</v>
      </c>
      <c r="F19" t="s">
        <v>2</v>
      </c>
      <c r="G19" t="s">
        <v>3</v>
      </c>
      <c r="H19" t="s">
        <v>40</v>
      </c>
      <c r="I19" t="s">
        <v>347</v>
      </c>
      <c r="J19" t="s">
        <v>633</v>
      </c>
      <c r="K19" t="s">
        <v>40</v>
      </c>
      <c r="L19" t="s">
        <v>40</v>
      </c>
      <c r="M19" t="s">
        <v>40</v>
      </c>
      <c r="N19" t="s">
        <v>40</v>
      </c>
      <c r="O19" t="s">
        <v>6</v>
      </c>
      <c r="P19" t="s">
        <v>493</v>
      </c>
      <c r="Q19" t="s">
        <v>494</v>
      </c>
      <c r="R19" t="s">
        <v>6</v>
      </c>
      <c r="S19" t="s">
        <v>495</v>
      </c>
      <c r="T19" t="s">
        <v>40</v>
      </c>
      <c r="U19" t="s">
        <v>496</v>
      </c>
      <c r="V19" t="s">
        <v>629</v>
      </c>
      <c r="W19" t="s">
        <v>634</v>
      </c>
      <c r="X19" s="8">
        <f>IF(ISNUMBER(MATCH(fields[argot_field],issuesfield[field],0)),COUNTIF(issuesfield[field],fields[argot_field]),0)</f>
        <v>0</v>
      </c>
      <c r="Y19">
        <f>IF(ISNUMBER(MATCH(fields[argot_field],mappings[field],0)),COUNTIF(mappings[field],fields[argot_field]),0)</f>
        <v>1</v>
      </c>
      <c r="Z19" t="s">
        <v>6</v>
      </c>
      <c r="AA19" t="s">
        <v>6</v>
      </c>
    </row>
    <row r="20" spans="1:27" x14ac:dyDescent="0.25">
      <c r="A20" t="s">
        <v>295</v>
      </c>
      <c r="B20" t="s">
        <v>6</v>
      </c>
      <c r="C20" t="s">
        <v>6</v>
      </c>
      <c r="D20" t="s">
        <v>6</v>
      </c>
      <c r="E20" t="s">
        <v>6</v>
      </c>
      <c r="F20" t="s">
        <v>643</v>
      </c>
      <c r="G20" t="s">
        <v>3</v>
      </c>
      <c r="H20" t="s">
        <v>40</v>
      </c>
      <c r="I20" t="s">
        <v>348</v>
      </c>
      <c r="J20" t="s">
        <v>640</v>
      </c>
      <c r="K20" t="s">
        <v>40</v>
      </c>
      <c r="L20" t="s">
        <v>614</v>
      </c>
      <c r="M20" t="s">
        <v>40</v>
      </c>
      <c r="N20" t="s">
        <v>40</v>
      </c>
      <c r="O20" t="s">
        <v>6</v>
      </c>
      <c r="P20" t="s">
        <v>296</v>
      </c>
      <c r="Q20" t="s">
        <v>297</v>
      </c>
      <c r="R20" t="s">
        <v>40</v>
      </c>
      <c r="S20" t="s">
        <v>40</v>
      </c>
      <c r="T20" t="s">
        <v>40</v>
      </c>
      <c r="U20" t="s">
        <v>342</v>
      </c>
      <c r="V20" t="s">
        <v>6</v>
      </c>
      <c r="W20" t="s">
        <v>641</v>
      </c>
      <c r="X20" s="8">
        <f>IF(ISNUMBER(MATCH(fields[argot_field],issuesfield[field],0)),COUNTIF(issuesfield[field],fields[argot_field]),0)</f>
        <v>0</v>
      </c>
      <c r="Y20">
        <f>IF(ISNUMBER(MATCH(fields[argot_field],mappings[field],0)),COUNTIF(mappings[field],fields[argot_field]),0)</f>
        <v>0</v>
      </c>
      <c r="Z20" t="s">
        <v>6</v>
      </c>
      <c r="AA20" t="s">
        <v>6</v>
      </c>
    </row>
    <row r="21" spans="1:27" x14ac:dyDescent="0.25">
      <c r="A21" t="s">
        <v>604</v>
      </c>
      <c r="B21" t="s">
        <v>6</v>
      </c>
      <c r="C21" s="21" t="s">
        <v>605</v>
      </c>
      <c r="D21" s="21" t="s">
        <v>606</v>
      </c>
      <c r="E21" t="s">
        <v>607</v>
      </c>
      <c r="F21" t="s">
        <v>649</v>
      </c>
      <c r="G21" t="s">
        <v>2</v>
      </c>
      <c r="H21" t="s">
        <v>40</v>
      </c>
      <c r="I21" t="s">
        <v>347</v>
      </c>
      <c r="J21" t="s">
        <v>80</v>
      </c>
      <c r="K21" t="s">
        <v>40</v>
      </c>
      <c r="L21" t="s">
        <v>80</v>
      </c>
      <c r="M21" t="s">
        <v>80</v>
      </c>
      <c r="N21" t="s">
        <v>80</v>
      </c>
      <c r="O21" t="s">
        <v>6</v>
      </c>
      <c r="P21" t="s">
        <v>610</v>
      </c>
      <c r="Q21" t="s">
        <v>611</v>
      </c>
      <c r="R21" t="s">
        <v>80</v>
      </c>
      <c r="S21" t="s">
        <v>612</v>
      </c>
      <c r="T21" t="s">
        <v>40</v>
      </c>
      <c r="U21" t="s">
        <v>6</v>
      </c>
      <c r="V21" t="s">
        <v>6</v>
      </c>
      <c r="W21" t="s">
        <v>608</v>
      </c>
      <c r="X21" s="8">
        <f>IF(ISNUMBER(MATCH(fields[argot_field],issuesfield[field],0)),COUNTIF(issuesfield[field],fields[argot_field]),0)</f>
        <v>2</v>
      </c>
      <c r="Y21">
        <f>IF(ISNUMBER(MATCH(fields[argot_field],mappings[field],0)),COUNTIF(mappings[field],fields[argot_field]),0)</f>
        <v>0</v>
      </c>
      <c r="Z21" t="s">
        <v>3</v>
      </c>
      <c r="AA21" t="s">
        <v>6</v>
      </c>
    </row>
    <row r="22" spans="1:27" x14ac:dyDescent="0.25">
      <c r="A22" t="s">
        <v>51</v>
      </c>
      <c r="B22" t="s">
        <v>6</v>
      </c>
      <c r="C22" t="s">
        <v>6</v>
      </c>
      <c r="D22" t="s">
        <v>6</v>
      </c>
      <c r="E22" t="s">
        <v>607</v>
      </c>
      <c r="F22" t="s">
        <v>2</v>
      </c>
      <c r="G22" t="s">
        <v>3</v>
      </c>
      <c r="H22" t="s">
        <v>40</v>
      </c>
      <c r="I22" t="s">
        <v>348</v>
      </c>
      <c r="J22" t="s">
        <v>40</v>
      </c>
      <c r="K22" t="s">
        <v>40</v>
      </c>
      <c r="L22" t="s">
        <v>98</v>
      </c>
      <c r="M22" t="s">
        <v>40</v>
      </c>
      <c r="N22" t="s">
        <v>40</v>
      </c>
      <c r="O22" t="s">
        <v>6</v>
      </c>
      <c r="P22" t="s">
        <v>99</v>
      </c>
      <c r="Q22" t="s">
        <v>100</v>
      </c>
      <c r="R22" t="s">
        <v>40</v>
      </c>
      <c r="S22" t="s">
        <v>101</v>
      </c>
      <c r="T22" t="s">
        <v>40</v>
      </c>
      <c r="U22" t="s">
        <v>102</v>
      </c>
      <c r="V22" t="s">
        <v>654</v>
      </c>
      <c r="W22" t="s">
        <v>655</v>
      </c>
      <c r="X22">
        <f>IF(ISNUMBER(MATCH(fields[argot_field],issuesfield[field],0)),COUNTIF(issuesfield[field],fields[argot_field]),0)</f>
        <v>1</v>
      </c>
      <c r="Y22">
        <f>IF(ISNUMBER(MATCH(fields[argot_field],mappings[field],0)),COUNTIF(mappings[field],fields[argot_field]),0)</f>
        <v>4</v>
      </c>
      <c r="Z22" t="s">
        <v>6</v>
      </c>
      <c r="AA22" t="s">
        <v>6</v>
      </c>
    </row>
    <row r="23" spans="1:27" x14ac:dyDescent="0.25">
      <c r="A23" t="s">
        <v>507</v>
      </c>
      <c r="B23" t="s">
        <v>6</v>
      </c>
      <c r="C23" t="s">
        <v>6</v>
      </c>
      <c r="D23" t="s">
        <v>6</v>
      </c>
      <c r="E23" t="s">
        <v>503</v>
      </c>
      <c r="F23" t="s">
        <v>2</v>
      </c>
      <c r="G23" t="s">
        <v>2</v>
      </c>
      <c r="H23" t="s">
        <v>40</v>
      </c>
      <c r="I23" t="s">
        <v>347</v>
      </c>
      <c r="J23" t="s">
        <v>504</v>
      </c>
      <c r="K23" t="s">
        <v>3</v>
      </c>
      <c r="L23" t="s">
        <v>40</v>
      </c>
      <c r="M23" t="s">
        <v>40</v>
      </c>
      <c r="N23" t="s">
        <v>656</v>
      </c>
      <c r="O23" t="s">
        <v>6</v>
      </c>
      <c r="P23" t="s">
        <v>508</v>
      </c>
      <c r="Q23" t="s">
        <v>6</v>
      </c>
      <c r="R23" t="s">
        <v>6</v>
      </c>
      <c r="S23" t="s">
        <v>509</v>
      </c>
      <c r="T23" t="s">
        <v>40</v>
      </c>
      <c r="U23" t="s">
        <v>6</v>
      </c>
      <c r="V23" t="s">
        <v>6</v>
      </c>
      <c r="W23" t="s">
        <v>636</v>
      </c>
      <c r="X23" s="8">
        <f>IF(ISNUMBER(MATCH(fields[argot_field],issuesfield[field],0)),COUNTIF(issuesfield[field],fields[argot_field]),0)</f>
        <v>0</v>
      </c>
      <c r="Y23">
        <f>IF(ISNUMBER(MATCH(fields[argot_field],mappings[field],0)),COUNTIF(mappings[field],fields[argot_field]),0)</f>
        <v>1</v>
      </c>
      <c r="Z23" t="s">
        <v>6</v>
      </c>
      <c r="AA23" t="s">
        <v>6</v>
      </c>
    </row>
    <row r="24" spans="1:27" x14ac:dyDescent="0.25">
      <c r="A24" t="s">
        <v>1057</v>
      </c>
      <c r="B24" t="s">
        <v>6</v>
      </c>
      <c r="C24" t="s">
        <v>6</v>
      </c>
      <c r="D24" t="s">
        <v>6</v>
      </c>
      <c r="E24" t="s">
        <v>500</v>
      </c>
      <c r="F24" t="s">
        <v>2</v>
      </c>
      <c r="G24" t="s">
        <v>2</v>
      </c>
      <c r="H24" t="s">
        <v>40</v>
      </c>
      <c r="I24" t="s">
        <v>347</v>
      </c>
      <c r="J24" t="s">
        <v>40</v>
      </c>
      <c r="K24" t="s">
        <v>3</v>
      </c>
      <c r="L24" t="s">
        <v>40</v>
      </c>
      <c r="M24" t="s">
        <v>40</v>
      </c>
      <c r="N24" t="s">
        <v>1069</v>
      </c>
      <c r="O24" t="s">
        <v>6</v>
      </c>
      <c r="P24" t="s">
        <v>6</v>
      </c>
      <c r="Q24" t="s">
        <v>6</v>
      </c>
      <c r="R24" t="s">
        <v>40</v>
      </c>
      <c r="S24" t="s">
        <v>1062</v>
      </c>
      <c r="T24" t="s">
        <v>6</v>
      </c>
      <c r="U24" t="s">
        <v>6</v>
      </c>
      <c r="V24" t="s">
        <v>654</v>
      </c>
      <c r="W24" s="10" t="s">
        <v>1064</v>
      </c>
      <c r="X24" s="8">
        <f>IF(ISNUMBER(MATCH(fields[argot_field],issuesfield[field],0)),COUNTIF(issuesfield[field],fields[argot_field]),0)</f>
        <v>0</v>
      </c>
      <c r="Y24">
        <f>IF(ISNUMBER(MATCH(fields[argot_field],mappings[field],0)),COUNTIF(mappings[field],fields[argot_field]),0)</f>
        <v>1</v>
      </c>
    </row>
    <row r="25" spans="1:27" x14ac:dyDescent="0.25">
      <c r="A25" t="s">
        <v>1058</v>
      </c>
      <c r="B25" t="s">
        <v>6</v>
      </c>
      <c r="C25" t="s">
        <v>6</v>
      </c>
      <c r="D25" t="s">
        <v>6</v>
      </c>
      <c r="E25" t="s">
        <v>500</v>
      </c>
      <c r="F25" t="s">
        <v>2</v>
      </c>
      <c r="G25" t="s">
        <v>2</v>
      </c>
      <c r="H25" t="s">
        <v>40</v>
      </c>
      <c r="I25" t="s">
        <v>347</v>
      </c>
      <c r="J25" t="s">
        <v>40</v>
      </c>
      <c r="K25" t="s">
        <v>3</v>
      </c>
      <c r="L25" t="s">
        <v>40</v>
      </c>
      <c r="M25" t="s">
        <v>40</v>
      </c>
      <c r="N25" t="s">
        <v>1070</v>
      </c>
      <c r="O25" t="s">
        <v>6</v>
      </c>
      <c r="P25" t="s">
        <v>6</v>
      </c>
      <c r="Q25" t="s">
        <v>6</v>
      </c>
      <c r="R25" t="s">
        <v>40</v>
      </c>
      <c r="S25" t="s">
        <v>1062</v>
      </c>
      <c r="T25" t="s">
        <v>6</v>
      </c>
      <c r="U25" t="s">
        <v>6</v>
      </c>
      <c r="V25" t="s">
        <v>654</v>
      </c>
      <c r="W25" t="s">
        <v>1065</v>
      </c>
      <c r="X25" s="8">
        <f>IF(ISNUMBER(MATCH(fields[argot_field],issuesfield[field],0)),COUNTIF(issuesfield[field],fields[argot_field]),0)</f>
        <v>0</v>
      </c>
      <c r="Y25">
        <f>IF(ISNUMBER(MATCH(fields[argot_field],mappings[field],0)),COUNTIF(mappings[field],fields[argot_field]),0)</f>
        <v>1</v>
      </c>
    </row>
    <row r="26" spans="1:27" x14ac:dyDescent="0.25">
      <c r="A26" t="s">
        <v>1059</v>
      </c>
      <c r="B26" t="s">
        <v>6</v>
      </c>
      <c r="C26" t="s">
        <v>6</v>
      </c>
      <c r="D26" t="s">
        <v>6</v>
      </c>
      <c r="E26" t="s">
        <v>500</v>
      </c>
      <c r="F26" t="s">
        <v>2</v>
      </c>
      <c r="G26" t="s">
        <v>2</v>
      </c>
      <c r="H26" t="s">
        <v>40</v>
      </c>
      <c r="I26" t="s">
        <v>347</v>
      </c>
      <c r="J26" t="s">
        <v>40</v>
      </c>
      <c r="K26" t="s">
        <v>3</v>
      </c>
      <c r="L26" t="s">
        <v>40</v>
      </c>
      <c r="M26" t="s">
        <v>40</v>
      </c>
      <c r="N26" t="s">
        <v>1071</v>
      </c>
      <c r="O26" t="s">
        <v>6</v>
      </c>
      <c r="P26" t="s">
        <v>6</v>
      </c>
      <c r="Q26" t="s">
        <v>6</v>
      </c>
      <c r="R26" t="s">
        <v>40</v>
      </c>
      <c r="S26" t="s">
        <v>1062</v>
      </c>
      <c r="T26" t="s">
        <v>6</v>
      </c>
      <c r="U26" t="s">
        <v>6</v>
      </c>
      <c r="V26" t="s">
        <v>654</v>
      </c>
      <c r="W26" t="s">
        <v>1066</v>
      </c>
      <c r="X26" s="8">
        <f>IF(ISNUMBER(MATCH(fields[argot_field],issuesfield[field],0)),COUNTIF(issuesfield[field],fields[argot_field]),0)</f>
        <v>0</v>
      </c>
      <c r="Y26">
        <f>IF(ISNUMBER(MATCH(fields[argot_field],mappings[field],0)),COUNTIF(mappings[field],fields[argot_field]),0)</f>
        <v>1</v>
      </c>
    </row>
    <row r="27" spans="1:27" x14ac:dyDescent="0.25">
      <c r="A27" t="s">
        <v>1060</v>
      </c>
      <c r="B27" t="s">
        <v>6</v>
      </c>
      <c r="C27" t="s">
        <v>6</v>
      </c>
      <c r="D27" t="s">
        <v>6</v>
      </c>
      <c r="E27" t="s">
        <v>500</v>
      </c>
      <c r="F27" t="s">
        <v>2</v>
      </c>
      <c r="G27" t="s">
        <v>2</v>
      </c>
      <c r="H27" t="s">
        <v>40</v>
      </c>
      <c r="I27" t="s">
        <v>347</v>
      </c>
      <c r="J27" t="s">
        <v>40</v>
      </c>
      <c r="K27" t="s">
        <v>3</v>
      </c>
      <c r="L27" t="s">
        <v>40</v>
      </c>
      <c r="M27" t="s">
        <v>40</v>
      </c>
      <c r="N27" t="s">
        <v>1072</v>
      </c>
      <c r="O27" t="s">
        <v>6</v>
      </c>
      <c r="P27" t="s">
        <v>6</v>
      </c>
      <c r="Q27" t="s">
        <v>6</v>
      </c>
      <c r="R27" t="s">
        <v>40</v>
      </c>
      <c r="S27" t="s">
        <v>1062</v>
      </c>
      <c r="T27" t="s">
        <v>6</v>
      </c>
      <c r="U27" t="s">
        <v>6</v>
      </c>
      <c r="V27" t="s">
        <v>654</v>
      </c>
      <c r="W27" t="s">
        <v>1067</v>
      </c>
      <c r="X27" s="8">
        <f>IF(ISNUMBER(MATCH(fields[argot_field],issuesfield[field],0)),COUNTIF(issuesfield[field],fields[argot_field]),0)</f>
        <v>0</v>
      </c>
      <c r="Y27">
        <f>IF(ISNUMBER(MATCH(fields[argot_field],mappings[field],0)),COUNTIF(mappings[field],fields[argot_field]),0)</f>
        <v>1</v>
      </c>
    </row>
    <row r="28" spans="1:27" x14ac:dyDescent="0.25">
      <c r="A28" t="s">
        <v>207</v>
      </c>
      <c r="B28" t="s">
        <v>6</v>
      </c>
      <c r="C28" s="21" t="s">
        <v>661</v>
      </c>
      <c r="D28" s="21" t="s">
        <v>661</v>
      </c>
      <c r="E28" t="s">
        <v>212</v>
      </c>
      <c r="F28" t="s">
        <v>2</v>
      </c>
      <c r="G28" t="s">
        <v>2</v>
      </c>
      <c r="H28" t="s">
        <v>40</v>
      </c>
      <c r="I28" t="s">
        <v>347</v>
      </c>
      <c r="J28" t="s">
        <v>530</v>
      </c>
      <c r="K28" t="s">
        <v>3</v>
      </c>
      <c r="L28" t="s">
        <v>220</v>
      </c>
      <c r="M28" t="s">
        <v>662</v>
      </c>
      <c r="N28" t="s">
        <v>663</v>
      </c>
      <c r="O28" t="s">
        <v>6</v>
      </c>
      <c r="P28" t="s">
        <v>234</v>
      </c>
      <c r="Q28" t="s">
        <v>235</v>
      </c>
      <c r="R28" t="s">
        <v>238</v>
      </c>
      <c r="S28" t="s">
        <v>218</v>
      </c>
      <c r="T28" t="s">
        <v>665</v>
      </c>
      <c r="U28" t="s">
        <v>411</v>
      </c>
      <c r="V28" t="s">
        <v>654</v>
      </c>
      <c r="W28" t="s">
        <v>6</v>
      </c>
      <c r="X28" s="8">
        <f>IF(ISNUMBER(MATCH(fields[argot_field],issuesfield[field],0)),COUNTIF(issuesfield[field],fields[argot_field]),0)</f>
        <v>3</v>
      </c>
      <c r="Y28">
        <f>IF(ISNUMBER(MATCH(fields[argot_field],mappings[field],0)),COUNTIF(mappings[field],fields[argot_field]),0)</f>
        <v>3</v>
      </c>
      <c r="Z28" t="s">
        <v>6</v>
      </c>
      <c r="AA28" t="s">
        <v>6</v>
      </c>
    </row>
    <row r="29" spans="1:27" x14ac:dyDescent="0.25">
      <c r="A29" t="s">
        <v>215</v>
      </c>
      <c r="B29" t="s">
        <v>6</v>
      </c>
      <c r="C29" t="s">
        <v>6</v>
      </c>
      <c r="D29" t="s">
        <v>6</v>
      </c>
      <c r="E29" t="s">
        <v>212</v>
      </c>
      <c r="F29" t="s">
        <v>2</v>
      </c>
      <c r="G29" t="s">
        <v>3</v>
      </c>
      <c r="H29" t="s">
        <v>40</v>
      </c>
      <c r="I29" t="s">
        <v>347</v>
      </c>
      <c r="J29" t="s">
        <v>530</v>
      </c>
      <c r="K29" t="s">
        <v>3</v>
      </c>
      <c r="L29" t="s">
        <v>40</v>
      </c>
      <c r="M29" t="s">
        <v>40</v>
      </c>
      <c r="N29" t="s">
        <v>80</v>
      </c>
      <c r="O29" t="s">
        <v>6</v>
      </c>
      <c r="P29" t="s">
        <v>343</v>
      </c>
      <c r="Q29" t="s">
        <v>344</v>
      </c>
      <c r="R29" t="s">
        <v>6</v>
      </c>
      <c r="S29" t="s">
        <v>219</v>
      </c>
      <c r="T29" t="s">
        <v>40</v>
      </c>
      <c r="U29" t="s">
        <v>411</v>
      </c>
      <c r="V29" t="s">
        <v>654</v>
      </c>
      <c r="W29" t="s">
        <v>667</v>
      </c>
      <c r="X29" s="8">
        <f>IF(ISNUMBER(MATCH(fields[argot_field],issuesfield[field],0)),COUNTIF(issuesfield[field],fields[argot_field]),0)</f>
        <v>0</v>
      </c>
      <c r="Y29">
        <f>IF(ISNUMBER(MATCH(fields[argot_field],mappings[field],0)),COUNTIF(mappings[field],fields[argot_field]),0)</f>
        <v>0</v>
      </c>
      <c r="Z29" t="s">
        <v>6</v>
      </c>
      <c r="AA29" t="s">
        <v>6</v>
      </c>
    </row>
    <row r="30" spans="1:27" x14ac:dyDescent="0.25">
      <c r="A30" t="s">
        <v>859</v>
      </c>
      <c r="B30" t="s">
        <v>6</v>
      </c>
      <c r="C30" s="21" t="s">
        <v>860</v>
      </c>
      <c r="D30" s="21" t="s">
        <v>861</v>
      </c>
      <c r="E30" t="s">
        <v>6</v>
      </c>
      <c r="F30" t="s">
        <v>2</v>
      </c>
      <c r="G30" t="s">
        <v>2</v>
      </c>
      <c r="H30" t="s">
        <v>40</v>
      </c>
      <c r="I30" t="s">
        <v>347</v>
      </c>
      <c r="J30" t="s">
        <v>504</v>
      </c>
      <c r="K30" t="s">
        <v>3</v>
      </c>
      <c r="L30" t="s">
        <v>40</v>
      </c>
      <c r="M30" t="s">
        <v>619</v>
      </c>
      <c r="N30" t="s">
        <v>765</v>
      </c>
      <c r="O30" t="s">
        <v>6</v>
      </c>
      <c r="P30" t="s">
        <v>862</v>
      </c>
      <c r="Q30" t="s">
        <v>863</v>
      </c>
      <c r="R30" t="s">
        <v>80</v>
      </c>
      <c r="S30" t="s">
        <v>864</v>
      </c>
      <c r="X30" s="8">
        <f>IF(ISNUMBER(MATCH(fields[argot_field],issuesfield[field],0)),COUNTIF(issuesfield[field],fields[argot_field]),0)</f>
        <v>0</v>
      </c>
      <c r="Y30">
        <f>IF(ISNUMBER(MATCH(fields[argot_field],mappings[field],0)),COUNTIF(mappings[field],fields[argot_field]),0)</f>
        <v>1</v>
      </c>
    </row>
    <row r="31" spans="1:27" x14ac:dyDescent="0.25">
      <c r="A31" t="s">
        <v>208</v>
      </c>
      <c r="B31" t="s">
        <v>6</v>
      </c>
      <c r="C31" t="s">
        <v>6</v>
      </c>
      <c r="D31" t="s">
        <v>6</v>
      </c>
      <c r="E31" t="s">
        <v>212</v>
      </c>
      <c r="F31" t="s">
        <v>2</v>
      </c>
      <c r="G31" t="s">
        <v>2</v>
      </c>
      <c r="H31" t="s">
        <v>40</v>
      </c>
      <c r="I31" t="s">
        <v>347</v>
      </c>
      <c r="J31" t="s">
        <v>530</v>
      </c>
      <c r="K31" t="s">
        <v>3</v>
      </c>
      <c r="L31" t="s">
        <v>220</v>
      </c>
      <c r="M31" t="s">
        <v>40</v>
      </c>
      <c r="N31" t="s">
        <v>666</v>
      </c>
      <c r="O31" t="s">
        <v>6</v>
      </c>
      <c r="P31" t="s">
        <v>236</v>
      </c>
      <c r="Q31" t="s">
        <v>237</v>
      </c>
      <c r="R31" t="s">
        <v>238</v>
      </c>
      <c r="S31" t="s">
        <v>217</v>
      </c>
      <c r="T31" t="s">
        <v>668</v>
      </c>
      <c r="U31" t="s">
        <v>411</v>
      </c>
      <c r="V31" t="s">
        <v>654</v>
      </c>
      <c r="W31" t="s">
        <v>621</v>
      </c>
      <c r="X31" s="8">
        <f>IF(ISNUMBER(MATCH(fields[argot_field],issuesfield[field],0)),COUNTIF(issuesfield[field],fields[argot_field]),0)</f>
        <v>2</v>
      </c>
      <c r="Y31">
        <f>IF(ISNUMBER(MATCH(fields[argot_field],mappings[field],0)),COUNTIF(mappings[field],fields[argot_field]),0)</f>
        <v>2</v>
      </c>
      <c r="Z31" t="s">
        <v>6</v>
      </c>
      <c r="AA31" t="s">
        <v>6</v>
      </c>
    </row>
    <row r="32" spans="1:27" x14ac:dyDescent="0.25">
      <c r="A32" t="s">
        <v>392</v>
      </c>
      <c r="B32" t="s">
        <v>6</v>
      </c>
      <c r="C32" t="s">
        <v>6</v>
      </c>
      <c r="D32" t="s">
        <v>6</v>
      </c>
      <c r="E32" t="s">
        <v>671</v>
      </c>
      <c r="F32" t="s">
        <v>2</v>
      </c>
      <c r="G32" t="s">
        <v>2</v>
      </c>
      <c r="H32" t="s">
        <v>40</v>
      </c>
      <c r="I32" t="s">
        <v>348</v>
      </c>
      <c r="J32" t="s">
        <v>40</v>
      </c>
      <c r="K32" t="s">
        <v>40</v>
      </c>
      <c r="L32" t="s">
        <v>40</v>
      </c>
      <c r="M32" t="s">
        <v>40</v>
      </c>
      <c r="N32" t="s">
        <v>40</v>
      </c>
      <c r="O32" t="s">
        <v>6</v>
      </c>
      <c r="P32" t="s">
        <v>6</v>
      </c>
      <c r="Q32" t="s">
        <v>6</v>
      </c>
      <c r="R32" t="s">
        <v>6</v>
      </c>
      <c r="S32" t="s">
        <v>6</v>
      </c>
      <c r="T32" t="s">
        <v>6</v>
      </c>
      <c r="U32" t="s">
        <v>6</v>
      </c>
      <c r="V32" t="s">
        <v>6</v>
      </c>
      <c r="W32" t="s">
        <v>6</v>
      </c>
      <c r="X32" s="8">
        <f>IF(ISNUMBER(MATCH(fields[argot_field],issuesfield[field],0)),COUNTIF(issuesfield[field],fields[argot_field]),0)</f>
        <v>0</v>
      </c>
      <c r="Y32">
        <f>IF(ISNUMBER(MATCH(fields[argot_field],mappings[field],0)),COUNTIF(mappings[field],fields[argot_field]),0)</f>
        <v>0</v>
      </c>
      <c r="Z32" t="s">
        <v>6</v>
      </c>
      <c r="AA32" t="s">
        <v>6</v>
      </c>
    </row>
    <row r="33" spans="1:27" x14ac:dyDescent="0.25">
      <c r="A33" t="s">
        <v>393</v>
      </c>
      <c r="B33" t="s">
        <v>6</v>
      </c>
      <c r="C33" s="21" t="s">
        <v>672</v>
      </c>
      <c r="D33" s="21" t="s">
        <v>672</v>
      </c>
      <c r="E33" t="s">
        <v>671</v>
      </c>
      <c r="F33" t="s">
        <v>2</v>
      </c>
      <c r="G33" t="s">
        <v>2</v>
      </c>
      <c r="H33" t="s">
        <v>392</v>
      </c>
      <c r="I33" t="s">
        <v>348</v>
      </c>
      <c r="J33" t="s">
        <v>40</v>
      </c>
      <c r="K33" t="s">
        <v>40</v>
      </c>
      <c r="L33" t="s">
        <v>40</v>
      </c>
      <c r="M33" t="s">
        <v>40</v>
      </c>
      <c r="N33" t="s">
        <v>673</v>
      </c>
      <c r="O33" t="s">
        <v>6</v>
      </c>
      <c r="P33" t="s">
        <v>674</v>
      </c>
      <c r="Q33" t="s">
        <v>6</v>
      </c>
      <c r="R33" t="s">
        <v>40</v>
      </c>
      <c r="S33" t="s">
        <v>675</v>
      </c>
      <c r="T33" t="s">
        <v>40</v>
      </c>
      <c r="U33" t="s">
        <v>6</v>
      </c>
      <c r="V33" t="s">
        <v>654</v>
      </c>
      <c r="W33" t="s">
        <v>6</v>
      </c>
      <c r="X33" s="8">
        <f>IF(ISNUMBER(MATCH(fields[argot_field],issuesfield[field],0)),COUNTIF(issuesfield[field],fields[argot_field]),0)</f>
        <v>1</v>
      </c>
      <c r="Y33">
        <f>IF(ISNUMBER(MATCH(fields[argot_field],mappings[field],0)),COUNTIF(mappings[field],fields[argot_field]),0)</f>
        <v>1</v>
      </c>
      <c r="Z33" t="s">
        <v>6</v>
      </c>
      <c r="AA33" t="s">
        <v>6</v>
      </c>
    </row>
    <row r="34" spans="1:27" x14ac:dyDescent="0.25">
      <c r="A34" t="s">
        <v>394</v>
      </c>
      <c r="B34" t="s">
        <v>6</v>
      </c>
      <c r="C34" s="21" t="s">
        <v>677</v>
      </c>
      <c r="D34" s="21" t="s">
        <v>677</v>
      </c>
      <c r="E34" t="s">
        <v>671</v>
      </c>
      <c r="F34" t="s">
        <v>2</v>
      </c>
      <c r="G34" t="s">
        <v>2</v>
      </c>
      <c r="H34" t="s">
        <v>392</v>
      </c>
      <c r="I34" t="s">
        <v>347</v>
      </c>
      <c r="J34" t="s">
        <v>40</v>
      </c>
      <c r="K34" t="s">
        <v>40</v>
      </c>
      <c r="L34" t="s">
        <v>40</v>
      </c>
      <c r="M34" t="s">
        <v>40</v>
      </c>
      <c r="N34" t="s">
        <v>673</v>
      </c>
      <c r="O34" t="s">
        <v>6</v>
      </c>
      <c r="P34" t="s">
        <v>678</v>
      </c>
      <c r="Q34" t="s">
        <v>6</v>
      </c>
      <c r="R34" t="s">
        <v>40</v>
      </c>
      <c r="S34" t="s">
        <v>679</v>
      </c>
      <c r="T34" t="s">
        <v>40</v>
      </c>
      <c r="U34" t="s">
        <v>6</v>
      </c>
      <c r="V34" t="s">
        <v>654</v>
      </c>
      <c r="W34" t="s">
        <v>6</v>
      </c>
      <c r="X34" s="8">
        <f>IF(ISNUMBER(MATCH(fields[argot_field],issuesfield[field],0)),COUNTIF(issuesfield[field],fields[argot_field]),0)</f>
        <v>1</v>
      </c>
      <c r="Y34">
        <f>IF(ISNUMBER(MATCH(fields[argot_field],mappings[field],0)),COUNTIF(mappings[field],fields[argot_field]),0)</f>
        <v>1</v>
      </c>
      <c r="Z34" t="s">
        <v>6</v>
      </c>
      <c r="AA34" t="s">
        <v>6</v>
      </c>
    </row>
    <row r="35" spans="1:27" x14ac:dyDescent="0.25">
      <c r="A35" t="s">
        <v>457</v>
      </c>
      <c r="B35" t="s">
        <v>6</v>
      </c>
      <c r="C35" t="s">
        <v>6</v>
      </c>
      <c r="D35" t="s">
        <v>6</v>
      </c>
      <c r="E35" t="s">
        <v>209</v>
      </c>
      <c r="F35" t="s">
        <v>2</v>
      </c>
      <c r="G35" t="s">
        <v>2</v>
      </c>
      <c r="H35" t="s">
        <v>40</v>
      </c>
      <c r="I35" t="s">
        <v>347</v>
      </c>
      <c r="J35" t="s">
        <v>534</v>
      </c>
      <c r="K35" t="s">
        <v>3</v>
      </c>
      <c r="L35" t="s">
        <v>40</v>
      </c>
      <c r="M35" t="s">
        <v>40</v>
      </c>
      <c r="N35" t="s">
        <v>80</v>
      </c>
      <c r="O35" t="s">
        <v>6</v>
      </c>
      <c r="P35" t="s">
        <v>458</v>
      </c>
      <c r="Q35" t="s">
        <v>459</v>
      </c>
      <c r="R35" t="s">
        <v>40</v>
      </c>
      <c r="S35" t="s">
        <v>40</v>
      </c>
      <c r="T35" t="s">
        <v>40</v>
      </c>
      <c r="U35" t="s">
        <v>40</v>
      </c>
      <c r="V35" t="s">
        <v>40</v>
      </c>
      <c r="W35" t="s">
        <v>682</v>
      </c>
      <c r="X35" s="8">
        <f>IF(ISNUMBER(MATCH(fields[argot_field],issuesfield[field],0)),COUNTIF(issuesfield[field],fields[argot_field]),0)</f>
        <v>0</v>
      </c>
      <c r="Y35">
        <f>IF(ISNUMBER(MATCH(fields[argot_field],mappings[field],0)),COUNTIF(mappings[field],fields[argot_field]),0)</f>
        <v>2</v>
      </c>
      <c r="Z35" t="s">
        <v>6</v>
      </c>
      <c r="AA35" t="s">
        <v>6</v>
      </c>
    </row>
    <row r="36" spans="1:27" x14ac:dyDescent="0.25">
      <c r="A36" t="s">
        <v>173</v>
      </c>
      <c r="B36" t="s">
        <v>6</v>
      </c>
      <c r="C36" s="21" t="s">
        <v>683</v>
      </c>
      <c r="D36" s="21" t="s">
        <v>684</v>
      </c>
      <c r="E36" t="s">
        <v>211</v>
      </c>
      <c r="F36" t="s">
        <v>2</v>
      </c>
      <c r="G36" t="s">
        <v>3</v>
      </c>
      <c r="H36" t="s">
        <v>40</v>
      </c>
      <c r="I36" t="s">
        <v>348</v>
      </c>
      <c r="J36" t="s">
        <v>40</v>
      </c>
      <c r="K36" t="s">
        <v>3</v>
      </c>
      <c r="L36" t="s">
        <v>40</v>
      </c>
      <c r="M36" t="s">
        <v>619</v>
      </c>
      <c r="N36" t="s">
        <v>688</v>
      </c>
      <c r="O36" t="s">
        <v>6</v>
      </c>
      <c r="P36" t="s">
        <v>277</v>
      </c>
      <c r="Q36" t="s">
        <v>6</v>
      </c>
      <c r="R36" t="s">
        <v>40</v>
      </c>
      <c r="S36" t="s">
        <v>40</v>
      </c>
      <c r="T36" t="s">
        <v>40</v>
      </c>
      <c r="U36" t="s">
        <v>40</v>
      </c>
      <c r="V36" t="s">
        <v>717</v>
      </c>
      <c r="W36" t="s">
        <v>6</v>
      </c>
      <c r="X36" s="8">
        <f>IF(ISNUMBER(MATCH(fields[argot_field],issuesfield[field],0)),COUNTIF(issuesfield[field],fields[argot_field]),0)</f>
        <v>0</v>
      </c>
      <c r="Y36">
        <f>IF(ISNUMBER(MATCH(fields[argot_field],mappings[field],0)),COUNTIF(mappings[field],fields[argot_field]),0)</f>
        <v>0</v>
      </c>
      <c r="Z36" t="s">
        <v>6</v>
      </c>
      <c r="AA36" t="s">
        <v>6</v>
      </c>
    </row>
    <row r="37" spans="1:27" x14ac:dyDescent="0.25">
      <c r="A37" t="s">
        <v>591</v>
      </c>
      <c r="B37" t="s">
        <v>6</v>
      </c>
      <c r="C37" s="21" t="s">
        <v>683</v>
      </c>
      <c r="D37" s="21" t="s">
        <v>684</v>
      </c>
      <c r="E37" t="s">
        <v>211</v>
      </c>
      <c r="F37" t="s">
        <v>2</v>
      </c>
      <c r="G37" t="s">
        <v>3</v>
      </c>
      <c r="H37" t="s">
        <v>173</v>
      </c>
      <c r="I37" t="s">
        <v>348</v>
      </c>
      <c r="J37" t="s">
        <v>40</v>
      </c>
      <c r="K37" t="s">
        <v>40</v>
      </c>
      <c r="L37" t="s">
        <v>40</v>
      </c>
      <c r="M37" t="s">
        <v>689</v>
      </c>
      <c r="N37" t="s">
        <v>689</v>
      </c>
      <c r="O37" t="s">
        <v>6</v>
      </c>
      <c r="P37" t="s">
        <v>186</v>
      </c>
      <c r="Q37" t="s">
        <v>158</v>
      </c>
      <c r="R37" t="s">
        <v>40</v>
      </c>
      <c r="S37" t="s">
        <v>187</v>
      </c>
      <c r="T37" t="s">
        <v>40</v>
      </c>
      <c r="U37" t="s">
        <v>6</v>
      </c>
      <c r="V37" t="s">
        <v>717</v>
      </c>
      <c r="W37" t="s">
        <v>6</v>
      </c>
      <c r="X37" s="8">
        <f>IF(ISNUMBER(MATCH(fields[argot_field],issuesfield[field],0)),COUNTIF(issuesfield[field],fields[argot_field]),0)</f>
        <v>0</v>
      </c>
      <c r="Y37">
        <f>IF(ISNUMBER(MATCH(fields[argot_field],mappings[field],0)),COUNTIF(mappings[field],fields[argot_field]),0)</f>
        <v>1</v>
      </c>
      <c r="Z37" t="s">
        <v>6</v>
      </c>
      <c r="AA37" t="s">
        <v>6</v>
      </c>
    </row>
    <row r="38" spans="1:27" x14ac:dyDescent="0.25">
      <c r="A38" t="s">
        <v>590</v>
      </c>
      <c r="B38" t="s">
        <v>6</v>
      </c>
      <c r="C38" s="21" t="s">
        <v>683</v>
      </c>
      <c r="D38" s="21" t="s">
        <v>684</v>
      </c>
      <c r="E38" t="s">
        <v>211</v>
      </c>
      <c r="F38" t="s">
        <v>2</v>
      </c>
      <c r="G38" t="s">
        <v>3</v>
      </c>
      <c r="H38" t="s">
        <v>173</v>
      </c>
      <c r="I38" t="s">
        <v>348</v>
      </c>
      <c r="J38" t="s">
        <v>40</v>
      </c>
      <c r="K38" t="s">
        <v>40</v>
      </c>
      <c r="L38" t="s">
        <v>40</v>
      </c>
      <c r="M38" t="s">
        <v>40</v>
      </c>
      <c r="N38" t="s">
        <v>40</v>
      </c>
      <c r="O38" t="s">
        <v>6</v>
      </c>
      <c r="P38" t="s">
        <v>184</v>
      </c>
      <c r="Q38" t="s">
        <v>185</v>
      </c>
      <c r="R38" t="s">
        <v>40</v>
      </c>
      <c r="S38" t="s">
        <v>40</v>
      </c>
      <c r="T38" t="s">
        <v>40</v>
      </c>
      <c r="U38" t="s">
        <v>6</v>
      </c>
      <c r="V38" t="s">
        <v>717</v>
      </c>
      <c r="W38" t="s">
        <v>6</v>
      </c>
      <c r="X38" s="8">
        <f>IF(ISNUMBER(MATCH(fields[argot_field],issuesfield[field],0)),COUNTIF(issuesfield[field],fields[argot_field]),0)</f>
        <v>0</v>
      </c>
      <c r="Y38">
        <f>IF(ISNUMBER(MATCH(fields[argot_field],mappings[field],0)),COUNTIF(mappings[field],fields[argot_field]),0)</f>
        <v>1</v>
      </c>
      <c r="Z38" t="s">
        <v>6</v>
      </c>
      <c r="AA38" t="s">
        <v>6</v>
      </c>
    </row>
    <row r="39" spans="1:27" x14ac:dyDescent="0.25">
      <c r="A39" t="s">
        <v>592</v>
      </c>
      <c r="B39" t="s">
        <v>6</v>
      </c>
      <c r="C39" s="21" t="s">
        <v>683</v>
      </c>
      <c r="D39" s="21" t="s">
        <v>684</v>
      </c>
      <c r="E39" t="s">
        <v>211</v>
      </c>
      <c r="F39" t="s">
        <v>2</v>
      </c>
      <c r="G39" t="s">
        <v>3</v>
      </c>
      <c r="H39" t="s">
        <v>173</v>
      </c>
      <c r="I39" t="s">
        <v>349</v>
      </c>
      <c r="J39" t="s">
        <v>40</v>
      </c>
      <c r="K39" t="s">
        <v>40</v>
      </c>
      <c r="L39" t="s">
        <v>40</v>
      </c>
      <c r="M39" t="s">
        <v>685</v>
      </c>
      <c r="N39" t="s">
        <v>685</v>
      </c>
      <c r="O39" t="s">
        <v>6</v>
      </c>
      <c r="P39" t="s">
        <v>268</v>
      </c>
      <c r="Q39" t="s">
        <v>180</v>
      </c>
      <c r="R39" t="s">
        <v>40</v>
      </c>
      <c r="S39" t="s">
        <v>181</v>
      </c>
      <c r="T39" t="s">
        <v>40</v>
      </c>
      <c r="U39" t="s">
        <v>270</v>
      </c>
      <c r="V39" t="s">
        <v>717</v>
      </c>
      <c r="W39" t="s">
        <v>6</v>
      </c>
      <c r="X39" s="8">
        <f>IF(ISNUMBER(MATCH(fields[argot_field],issuesfield[field],0)),COUNTIF(issuesfield[field],fields[argot_field]),0)</f>
        <v>0</v>
      </c>
      <c r="Y39">
        <f>IF(ISNUMBER(MATCH(fields[argot_field],mappings[field],0)),COUNTIF(mappings[field],fields[argot_field]),0)</f>
        <v>1</v>
      </c>
      <c r="Z39" t="s">
        <v>6</v>
      </c>
      <c r="AA39" t="s">
        <v>6</v>
      </c>
    </row>
    <row r="40" spans="1:27" x14ac:dyDescent="0.25">
      <c r="A40" t="s">
        <v>593</v>
      </c>
      <c r="B40" t="s">
        <v>6</v>
      </c>
      <c r="C40" s="21" t="s">
        <v>683</v>
      </c>
      <c r="D40" s="21" t="s">
        <v>684</v>
      </c>
      <c r="E40" t="s">
        <v>211</v>
      </c>
      <c r="F40" t="s">
        <v>2</v>
      </c>
      <c r="G40" t="s">
        <v>3</v>
      </c>
      <c r="H40" t="s">
        <v>173</v>
      </c>
      <c r="I40" t="s">
        <v>349</v>
      </c>
      <c r="J40" t="s">
        <v>40</v>
      </c>
      <c r="K40" t="s">
        <v>40</v>
      </c>
      <c r="L40" t="s">
        <v>40</v>
      </c>
      <c r="M40" t="s">
        <v>686</v>
      </c>
      <c r="N40" t="s">
        <v>686</v>
      </c>
      <c r="O40" t="s">
        <v>6</v>
      </c>
      <c r="P40" t="s">
        <v>269</v>
      </c>
      <c r="Q40" t="s">
        <v>182</v>
      </c>
      <c r="R40" t="s">
        <v>40</v>
      </c>
      <c r="S40" t="s">
        <v>183</v>
      </c>
      <c r="T40" t="s">
        <v>40</v>
      </c>
      <c r="U40" t="s">
        <v>270</v>
      </c>
      <c r="V40" t="s">
        <v>717</v>
      </c>
      <c r="W40" t="s">
        <v>6</v>
      </c>
      <c r="X40" s="8">
        <f>IF(ISNUMBER(MATCH(fields[argot_field],issuesfield[field],0)),COUNTIF(issuesfield[field],fields[argot_field]),0)</f>
        <v>0</v>
      </c>
      <c r="Y40">
        <f>IF(ISNUMBER(MATCH(fields[argot_field],mappings[field],0)),COUNTIF(mappings[field],fields[argot_field]),0)</f>
        <v>1</v>
      </c>
      <c r="Z40" t="s">
        <v>6</v>
      </c>
      <c r="AA40" t="s">
        <v>6</v>
      </c>
    </row>
    <row r="41" spans="1:27" x14ac:dyDescent="0.25">
      <c r="A41" t="s">
        <v>594</v>
      </c>
      <c r="B41" t="s">
        <v>6</v>
      </c>
      <c r="C41" s="21" t="s">
        <v>683</v>
      </c>
      <c r="D41" s="21" t="s">
        <v>684</v>
      </c>
      <c r="E41" t="s">
        <v>211</v>
      </c>
      <c r="F41" t="s">
        <v>2</v>
      </c>
      <c r="G41" t="s">
        <v>3</v>
      </c>
      <c r="H41" t="s">
        <v>173</v>
      </c>
      <c r="I41" t="s">
        <v>347</v>
      </c>
      <c r="J41" t="s">
        <v>40</v>
      </c>
      <c r="K41" t="s">
        <v>3</v>
      </c>
      <c r="L41" t="s">
        <v>40</v>
      </c>
      <c r="M41" t="s">
        <v>80</v>
      </c>
      <c r="N41" t="s">
        <v>80</v>
      </c>
      <c r="O41" t="s">
        <v>6</v>
      </c>
      <c r="P41" t="s">
        <v>189</v>
      </c>
      <c r="Q41" t="s">
        <v>190</v>
      </c>
      <c r="R41" t="s">
        <v>40</v>
      </c>
      <c r="S41" t="s">
        <v>191</v>
      </c>
      <c r="T41" t="s">
        <v>40</v>
      </c>
      <c r="U41" t="s">
        <v>6</v>
      </c>
      <c r="V41" t="s">
        <v>717</v>
      </c>
      <c r="W41" t="s">
        <v>6</v>
      </c>
      <c r="X41" s="8">
        <f>IF(ISNUMBER(MATCH(fields[argot_field],issuesfield[field],0)),COUNTIF(issuesfield[field],fields[argot_field]),0)</f>
        <v>0</v>
      </c>
      <c r="Y41">
        <f>IF(ISNUMBER(MATCH(fields[argot_field],mappings[field],0)),COUNTIF(mappings[field],fields[argot_field]),0)</f>
        <v>1</v>
      </c>
      <c r="Z41" t="s">
        <v>6</v>
      </c>
      <c r="AA41" t="s">
        <v>6</v>
      </c>
    </row>
    <row r="42" spans="1:27" x14ac:dyDescent="0.25">
      <c r="A42" t="s">
        <v>595</v>
      </c>
      <c r="B42" t="s">
        <v>6</v>
      </c>
      <c r="C42" s="21" t="s">
        <v>683</v>
      </c>
      <c r="D42" s="21" t="s">
        <v>684</v>
      </c>
      <c r="E42" t="s">
        <v>211</v>
      </c>
      <c r="F42" t="s">
        <v>2</v>
      </c>
      <c r="G42" t="s">
        <v>3</v>
      </c>
      <c r="H42" t="s">
        <v>173</v>
      </c>
      <c r="I42" t="s">
        <v>348</v>
      </c>
      <c r="J42" t="s">
        <v>40</v>
      </c>
      <c r="K42" t="s">
        <v>3</v>
      </c>
      <c r="L42" t="s">
        <v>40</v>
      </c>
      <c r="M42" t="s">
        <v>687</v>
      </c>
      <c r="N42" t="s">
        <v>687</v>
      </c>
      <c r="O42" t="s">
        <v>6</v>
      </c>
      <c r="P42" t="s">
        <v>176</v>
      </c>
      <c r="Q42" t="s">
        <v>178</v>
      </c>
      <c r="R42" t="s">
        <v>40</v>
      </c>
      <c r="S42" t="s">
        <v>179</v>
      </c>
      <c r="T42" t="s">
        <v>40</v>
      </c>
      <c r="U42" t="s">
        <v>351</v>
      </c>
      <c r="V42" t="s">
        <v>717</v>
      </c>
      <c r="W42" t="s">
        <v>6</v>
      </c>
      <c r="X42" s="8">
        <f>IF(ISNUMBER(MATCH(fields[argot_field],issuesfield[field],0)),COUNTIF(issuesfield[field],fields[argot_field]),0)</f>
        <v>0</v>
      </c>
      <c r="Y42">
        <f>IF(ISNUMBER(MATCH(fields[argot_field],mappings[field],0)),COUNTIF(mappings[field],fields[argot_field]),0)</f>
        <v>1</v>
      </c>
      <c r="Z42" t="s">
        <v>6</v>
      </c>
      <c r="AA42" t="s">
        <v>6</v>
      </c>
    </row>
    <row r="43" spans="1:27" x14ac:dyDescent="0.25">
      <c r="A43" t="s">
        <v>345</v>
      </c>
      <c r="B43" t="s">
        <v>6</v>
      </c>
      <c r="C43" t="s">
        <v>345</v>
      </c>
      <c r="D43" t="s">
        <v>345</v>
      </c>
      <c r="E43" t="s">
        <v>310</v>
      </c>
      <c r="F43" t="s">
        <v>2</v>
      </c>
      <c r="G43" t="s">
        <v>3</v>
      </c>
      <c r="H43" t="s">
        <v>40</v>
      </c>
      <c r="I43" t="s">
        <v>349</v>
      </c>
      <c r="J43" t="s">
        <v>532</v>
      </c>
      <c r="K43" t="s">
        <v>40</v>
      </c>
      <c r="L43" t="s">
        <v>40</v>
      </c>
      <c r="M43" t="s">
        <v>40</v>
      </c>
      <c r="N43" t="s">
        <v>690</v>
      </c>
      <c r="O43" t="s">
        <v>6</v>
      </c>
      <c r="P43" t="s">
        <v>691</v>
      </c>
      <c r="Q43" t="s">
        <v>692</v>
      </c>
      <c r="R43" t="s">
        <v>40</v>
      </c>
      <c r="S43" s="23" t="s">
        <v>693</v>
      </c>
      <c r="T43" t="s">
        <v>40</v>
      </c>
      <c r="U43" t="s">
        <v>6</v>
      </c>
      <c r="V43" t="s">
        <v>6</v>
      </c>
      <c r="W43" t="s">
        <v>6</v>
      </c>
      <c r="X43" s="8">
        <f>IF(ISNUMBER(MATCH(fields[argot_field],issuesfield[field],0)),COUNTIF(issuesfield[field],fields[argot_field]),0)</f>
        <v>0</v>
      </c>
      <c r="Y43">
        <f>IF(ISNUMBER(MATCH(fields[argot_field],mappings[field],0)),COUNTIF(mappings[field],fields[argot_field]),0)</f>
        <v>0</v>
      </c>
      <c r="Z43" t="s">
        <v>6</v>
      </c>
      <c r="AA43" t="s">
        <v>6</v>
      </c>
    </row>
    <row r="44" spans="1:27" x14ac:dyDescent="0.25">
      <c r="A44" t="s">
        <v>395</v>
      </c>
      <c r="B44" t="s">
        <v>6</v>
      </c>
      <c r="C44" t="s">
        <v>6</v>
      </c>
      <c r="D44" t="s">
        <v>6</v>
      </c>
      <c r="E44" t="s">
        <v>397</v>
      </c>
      <c r="F44" t="s">
        <v>2</v>
      </c>
      <c r="G44" t="s">
        <v>2</v>
      </c>
      <c r="H44" t="s">
        <v>40</v>
      </c>
      <c r="I44" t="s">
        <v>348</v>
      </c>
      <c r="J44" t="s">
        <v>40</v>
      </c>
      <c r="K44" t="s">
        <v>40</v>
      </c>
      <c r="L44" t="s">
        <v>40</v>
      </c>
      <c r="M44" t="s">
        <v>619</v>
      </c>
      <c r="N44" t="s">
        <v>694</v>
      </c>
      <c r="O44" t="s">
        <v>6</v>
      </c>
      <c r="P44" t="s">
        <v>408</v>
      </c>
      <c r="Q44" t="s">
        <v>409</v>
      </c>
      <c r="R44" t="s">
        <v>40</v>
      </c>
      <c r="S44" s="24" t="s">
        <v>410</v>
      </c>
      <c r="T44" t="s">
        <v>695</v>
      </c>
      <c r="U44" t="s">
        <v>411</v>
      </c>
      <c r="V44" t="s">
        <v>412</v>
      </c>
      <c r="W44" t="s">
        <v>6</v>
      </c>
      <c r="X44" s="8">
        <f>IF(ISNUMBER(MATCH(fields[argot_field],issuesfield[field],0)),COUNTIF(issuesfield[field],fields[argot_field]),0)</f>
        <v>0</v>
      </c>
      <c r="Y44">
        <f>IF(ISNUMBER(MATCH(fields[argot_field],mappings[field],0)),COUNTIF(mappings[field],fields[argot_field]),0)</f>
        <v>0</v>
      </c>
      <c r="Z44" t="s">
        <v>6</v>
      </c>
      <c r="AA44" t="s">
        <v>6</v>
      </c>
    </row>
    <row r="45" spans="1:27" x14ac:dyDescent="0.25">
      <c r="A45" t="s">
        <v>421</v>
      </c>
      <c r="B45" t="s">
        <v>6</v>
      </c>
      <c r="C45" t="s">
        <v>6</v>
      </c>
      <c r="D45" t="s">
        <v>6</v>
      </c>
      <c r="E45" t="s">
        <v>397</v>
      </c>
      <c r="F45" t="s">
        <v>2</v>
      </c>
      <c r="G45" t="s">
        <v>2</v>
      </c>
      <c r="H45" t="s">
        <v>395</v>
      </c>
      <c r="I45" t="s">
        <v>348</v>
      </c>
      <c r="J45" t="s">
        <v>40</v>
      </c>
      <c r="K45" t="s">
        <v>40</v>
      </c>
      <c r="L45" t="s">
        <v>40</v>
      </c>
      <c r="M45" t="s">
        <v>6</v>
      </c>
      <c r="N45" t="s">
        <v>6</v>
      </c>
      <c r="O45" t="s">
        <v>6</v>
      </c>
      <c r="P45" t="s">
        <v>422</v>
      </c>
      <c r="Q45" t="s">
        <v>423</v>
      </c>
      <c r="R45" t="s">
        <v>40</v>
      </c>
      <c r="S45" t="s">
        <v>40</v>
      </c>
      <c r="T45" t="s">
        <v>40</v>
      </c>
      <c r="U45" t="s">
        <v>411</v>
      </c>
      <c r="V45" t="s">
        <v>412</v>
      </c>
      <c r="W45" t="s">
        <v>6</v>
      </c>
      <c r="X45" s="8">
        <f>IF(ISNUMBER(MATCH(fields[argot_field],issuesfield[field],0)),COUNTIF(issuesfield[field],fields[argot_field]),0)</f>
        <v>0</v>
      </c>
      <c r="Y45">
        <f>IF(ISNUMBER(MATCH(fields[argot_field],mappings[field],0)),COUNTIF(mappings[field],fields[argot_field]),0)</f>
        <v>2</v>
      </c>
      <c r="Z45" t="s">
        <v>6</v>
      </c>
      <c r="AA45" t="s">
        <v>6</v>
      </c>
    </row>
    <row r="46" spans="1:27" x14ac:dyDescent="0.25">
      <c r="A46" t="s">
        <v>416</v>
      </c>
      <c r="B46" t="s">
        <v>6</v>
      </c>
      <c r="C46" t="s">
        <v>6</v>
      </c>
      <c r="D46" t="s">
        <v>6</v>
      </c>
      <c r="E46" t="s">
        <v>397</v>
      </c>
      <c r="F46" t="s">
        <v>2</v>
      </c>
      <c r="G46" t="s">
        <v>2</v>
      </c>
      <c r="H46" t="s">
        <v>395</v>
      </c>
      <c r="I46" t="s">
        <v>349</v>
      </c>
      <c r="J46" t="s">
        <v>40</v>
      </c>
      <c r="K46" t="s">
        <v>40</v>
      </c>
      <c r="L46" t="s">
        <v>40</v>
      </c>
      <c r="M46" t="s">
        <v>6</v>
      </c>
      <c r="N46" t="s">
        <v>6</v>
      </c>
      <c r="O46" t="s">
        <v>6</v>
      </c>
      <c r="P46" t="s">
        <v>419</v>
      </c>
      <c r="Q46" t="s">
        <v>420</v>
      </c>
      <c r="R46" t="s">
        <v>40</v>
      </c>
      <c r="S46" t="s">
        <v>40</v>
      </c>
      <c r="T46" t="s">
        <v>696</v>
      </c>
      <c r="U46" t="s">
        <v>411</v>
      </c>
      <c r="V46" t="s">
        <v>412</v>
      </c>
      <c r="W46" t="s">
        <v>6</v>
      </c>
      <c r="X46" s="8">
        <f>IF(ISNUMBER(MATCH(fields[argot_field],issuesfield[field],0)),COUNTIF(issuesfield[field],fields[argot_field]),0)</f>
        <v>0</v>
      </c>
      <c r="Y46">
        <f>IF(ISNUMBER(MATCH(fields[argot_field],mappings[field],0)),COUNTIF(mappings[field],fields[argot_field]),0)</f>
        <v>5</v>
      </c>
      <c r="Z46" t="s">
        <v>6</v>
      </c>
      <c r="AA46" t="s">
        <v>6</v>
      </c>
    </row>
    <row r="47" spans="1:27" x14ac:dyDescent="0.25">
      <c r="A47" t="s">
        <v>426</v>
      </c>
      <c r="B47" t="s">
        <v>6</v>
      </c>
      <c r="C47" t="s">
        <v>6</v>
      </c>
      <c r="D47" t="s">
        <v>6</v>
      </c>
      <c r="E47" t="s">
        <v>397</v>
      </c>
      <c r="F47" t="s">
        <v>2</v>
      </c>
      <c r="G47" t="s">
        <v>2</v>
      </c>
      <c r="H47" t="s">
        <v>395</v>
      </c>
      <c r="I47" t="s">
        <v>349</v>
      </c>
      <c r="J47" t="s">
        <v>40</v>
      </c>
      <c r="K47" t="s">
        <v>40</v>
      </c>
      <c r="L47" t="s">
        <v>40</v>
      </c>
      <c r="M47" t="s">
        <v>6</v>
      </c>
      <c r="N47" t="s">
        <v>6</v>
      </c>
      <c r="O47" t="s">
        <v>6</v>
      </c>
      <c r="P47" t="s">
        <v>424</v>
      </c>
      <c r="Q47" t="s">
        <v>425</v>
      </c>
      <c r="R47" t="s">
        <v>40</v>
      </c>
      <c r="S47" s="17" t="s">
        <v>40</v>
      </c>
      <c r="T47" t="s">
        <v>40</v>
      </c>
      <c r="U47" t="s">
        <v>411</v>
      </c>
      <c r="V47" t="s">
        <v>412</v>
      </c>
      <c r="W47" t="s">
        <v>6</v>
      </c>
      <c r="X47" s="8">
        <f>IF(ISNUMBER(MATCH(fields[argot_field],issuesfield[field],0)),COUNTIF(issuesfield[field],fields[argot_field]),0)</f>
        <v>0</v>
      </c>
      <c r="Y47">
        <f>IF(ISNUMBER(MATCH(fields[argot_field],mappings[field],0)),COUNTIF(mappings[field],fields[argot_field]),0)</f>
        <v>2</v>
      </c>
      <c r="Z47" t="s">
        <v>6</v>
      </c>
      <c r="AA47" t="s">
        <v>6</v>
      </c>
    </row>
    <row r="48" spans="1:27" x14ac:dyDescent="0.25">
      <c r="A48" t="s">
        <v>396</v>
      </c>
      <c r="B48" t="s">
        <v>6</v>
      </c>
      <c r="C48" t="s">
        <v>6</v>
      </c>
      <c r="D48" t="s">
        <v>6</v>
      </c>
      <c r="E48" t="s">
        <v>397</v>
      </c>
      <c r="F48" t="s">
        <v>2</v>
      </c>
      <c r="G48" t="s">
        <v>2</v>
      </c>
      <c r="H48" t="s">
        <v>396</v>
      </c>
      <c r="I48" t="s">
        <v>413</v>
      </c>
      <c r="J48" t="s">
        <v>40</v>
      </c>
      <c r="K48" t="s">
        <v>3</v>
      </c>
      <c r="L48" t="s">
        <v>40</v>
      </c>
      <c r="M48" t="s">
        <v>40</v>
      </c>
      <c r="N48" t="s">
        <v>694</v>
      </c>
      <c r="O48" t="s">
        <v>6</v>
      </c>
      <c r="P48" t="s">
        <v>415</v>
      </c>
      <c r="Q48" t="s">
        <v>414</v>
      </c>
      <c r="R48" t="s">
        <v>40</v>
      </c>
      <c r="S48" t="s">
        <v>418</v>
      </c>
      <c r="T48" t="s">
        <v>697</v>
      </c>
      <c r="U48" t="s">
        <v>411</v>
      </c>
      <c r="V48" t="s">
        <v>412</v>
      </c>
      <c r="W48" t="s">
        <v>6</v>
      </c>
      <c r="X48" s="8">
        <f>IF(ISNUMBER(MATCH(fields[argot_field],issuesfield[field],0)),COUNTIF(issuesfield[field],fields[argot_field]),0)</f>
        <v>0</v>
      </c>
      <c r="Y48">
        <f>IF(ISNUMBER(MATCH(fields[argot_field],mappings[field],0)),COUNTIF(mappings[field],fields[argot_field]),0)</f>
        <v>0</v>
      </c>
      <c r="Z48" t="s">
        <v>6</v>
      </c>
      <c r="AA48" t="s">
        <v>6</v>
      </c>
    </row>
    <row r="49" spans="1:27" x14ac:dyDescent="0.25">
      <c r="A49" t="s">
        <v>428</v>
      </c>
      <c r="B49" t="s">
        <v>6</v>
      </c>
      <c r="C49" t="s">
        <v>6</v>
      </c>
      <c r="D49" t="s">
        <v>6</v>
      </c>
      <c r="E49" t="s">
        <v>397</v>
      </c>
      <c r="F49" t="s">
        <v>2</v>
      </c>
      <c r="G49" t="s">
        <v>2</v>
      </c>
      <c r="H49" t="s">
        <v>396</v>
      </c>
      <c r="I49" t="s">
        <v>348</v>
      </c>
      <c r="J49" t="s">
        <v>40</v>
      </c>
      <c r="K49" t="s">
        <v>40</v>
      </c>
      <c r="L49" t="s">
        <v>40</v>
      </c>
      <c r="M49" t="s">
        <v>6</v>
      </c>
      <c r="N49" t="s">
        <v>6</v>
      </c>
      <c r="O49" t="s">
        <v>6</v>
      </c>
      <c r="P49" t="s">
        <v>422</v>
      </c>
      <c r="Q49" t="s">
        <v>423</v>
      </c>
      <c r="R49" t="s">
        <v>40</v>
      </c>
      <c r="S49" t="s">
        <v>40</v>
      </c>
      <c r="T49" t="s">
        <v>40</v>
      </c>
      <c r="U49" t="s">
        <v>411</v>
      </c>
      <c r="V49" t="s">
        <v>412</v>
      </c>
      <c r="W49" t="s">
        <v>6</v>
      </c>
      <c r="X49" s="8">
        <f>IF(ISNUMBER(MATCH(fields[argot_field],issuesfield[field],0)),COUNTIF(issuesfield[field],fields[argot_field]),0)</f>
        <v>0</v>
      </c>
      <c r="Y49">
        <f>IF(ISNUMBER(MATCH(fields[argot_field],mappings[field],0)),COUNTIF(mappings[field],fields[argot_field]),0)</f>
        <v>2</v>
      </c>
      <c r="Z49" t="s">
        <v>6</v>
      </c>
      <c r="AA49" t="s">
        <v>6</v>
      </c>
    </row>
    <row r="50" spans="1:27" x14ac:dyDescent="0.25">
      <c r="A50" t="s">
        <v>427</v>
      </c>
      <c r="B50" t="s">
        <v>6</v>
      </c>
      <c r="C50" t="s">
        <v>6</v>
      </c>
      <c r="D50" t="s">
        <v>6</v>
      </c>
      <c r="E50" t="s">
        <v>397</v>
      </c>
      <c r="F50" t="s">
        <v>2</v>
      </c>
      <c r="G50" t="s">
        <v>2</v>
      </c>
      <c r="H50" t="s">
        <v>396</v>
      </c>
      <c r="I50" t="s">
        <v>349</v>
      </c>
      <c r="J50" t="s">
        <v>40</v>
      </c>
      <c r="K50" t="s">
        <v>40</v>
      </c>
      <c r="L50" t="s">
        <v>40</v>
      </c>
      <c r="M50" t="s">
        <v>6</v>
      </c>
      <c r="N50" t="s">
        <v>6</v>
      </c>
      <c r="O50" t="s">
        <v>6</v>
      </c>
      <c r="P50" t="s">
        <v>419</v>
      </c>
      <c r="Q50" t="s">
        <v>420</v>
      </c>
      <c r="R50" t="s">
        <v>40</v>
      </c>
      <c r="S50" t="s">
        <v>40</v>
      </c>
      <c r="T50" t="s">
        <v>696</v>
      </c>
      <c r="U50" t="s">
        <v>411</v>
      </c>
      <c r="V50" t="s">
        <v>412</v>
      </c>
      <c r="W50" t="s">
        <v>6</v>
      </c>
      <c r="X50" s="8">
        <f>IF(ISNUMBER(MATCH(fields[argot_field],issuesfield[field],0)),COUNTIF(issuesfield[field],fields[argot_field]),0)</f>
        <v>0</v>
      </c>
      <c r="Y50">
        <f>IF(ISNUMBER(MATCH(fields[argot_field],mappings[field],0)),COUNTIF(mappings[field],fields[argot_field]),0)</f>
        <v>6</v>
      </c>
      <c r="Z50" t="s">
        <v>6</v>
      </c>
      <c r="AA50" t="s">
        <v>6</v>
      </c>
    </row>
    <row r="51" spans="1:27" x14ac:dyDescent="0.25">
      <c r="A51" t="s">
        <v>429</v>
      </c>
      <c r="B51" t="s">
        <v>6</v>
      </c>
      <c r="C51" t="s">
        <v>6</v>
      </c>
      <c r="D51" t="s">
        <v>6</v>
      </c>
      <c r="E51" t="s">
        <v>397</v>
      </c>
      <c r="F51" t="s">
        <v>2</v>
      </c>
      <c r="G51" t="s">
        <v>2</v>
      </c>
      <c r="H51" t="s">
        <v>396</v>
      </c>
      <c r="I51" t="s">
        <v>349</v>
      </c>
      <c r="J51" t="s">
        <v>40</v>
      </c>
      <c r="K51" t="s">
        <v>40</v>
      </c>
      <c r="L51" t="s">
        <v>40</v>
      </c>
      <c r="M51" t="s">
        <v>6</v>
      </c>
      <c r="N51" t="s">
        <v>6</v>
      </c>
      <c r="O51" t="s">
        <v>6</v>
      </c>
      <c r="P51" t="s">
        <v>424</v>
      </c>
      <c r="Q51" t="s">
        <v>425</v>
      </c>
      <c r="R51" t="s">
        <v>40</v>
      </c>
      <c r="S51" t="s">
        <v>40</v>
      </c>
      <c r="T51" t="s">
        <v>40</v>
      </c>
      <c r="U51" t="s">
        <v>411</v>
      </c>
      <c r="V51" t="s">
        <v>412</v>
      </c>
      <c r="W51" t="s">
        <v>6</v>
      </c>
      <c r="X51" s="8">
        <f>IF(ISNUMBER(MATCH(fields[argot_field],issuesfield[field],0)),COUNTIF(issuesfield[field],fields[argot_field]),0)</f>
        <v>0</v>
      </c>
      <c r="Y51">
        <f>IF(ISNUMBER(MATCH(fields[argot_field],mappings[field],0)),COUNTIF(mappings[field],fields[argot_field]),0)</f>
        <v>2</v>
      </c>
      <c r="Z51" t="s">
        <v>6</v>
      </c>
      <c r="AA51" t="s">
        <v>6</v>
      </c>
    </row>
    <row r="52" spans="1:27" x14ac:dyDescent="0.25">
      <c r="A52" s="9" t="s">
        <v>808</v>
      </c>
      <c r="B52" t="s">
        <v>6</v>
      </c>
      <c r="C52" t="s">
        <v>6</v>
      </c>
      <c r="D52" t="s">
        <v>6</v>
      </c>
      <c r="E52" s="9" t="s">
        <v>212</v>
      </c>
      <c r="F52" s="9" t="s">
        <v>2</v>
      </c>
      <c r="G52" s="9" t="s">
        <v>2</v>
      </c>
      <c r="H52" s="9" t="s">
        <v>40</v>
      </c>
      <c r="I52" s="9" t="s">
        <v>347</v>
      </c>
      <c r="J52" t="s">
        <v>530</v>
      </c>
      <c r="K52" s="9" t="s">
        <v>40</v>
      </c>
      <c r="L52" t="s">
        <v>40</v>
      </c>
      <c r="M52" t="s">
        <v>40</v>
      </c>
      <c r="N52" t="s">
        <v>40</v>
      </c>
      <c r="O52" s="9" t="s">
        <v>6</v>
      </c>
      <c r="P52" s="9" t="s">
        <v>809</v>
      </c>
      <c r="Q52" s="9" t="s">
        <v>806</v>
      </c>
      <c r="R52" s="9" t="s">
        <v>807</v>
      </c>
      <c r="S52" s="9" t="s">
        <v>874</v>
      </c>
      <c r="T52" s="9" t="s">
        <v>40</v>
      </c>
      <c r="U52" t="s">
        <v>6</v>
      </c>
      <c r="V52" s="9" t="s">
        <v>635</v>
      </c>
      <c r="W52" t="s">
        <v>873</v>
      </c>
      <c r="X52" s="16">
        <f>IF(ISNUMBER(MATCH(fields[argot_field],issuesfield[field],0)),COUNTIF(issuesfield[field],fields[argot_field]),0)</f>
        <v>0</v>
      </c>
      <c r="Y52" s="9">
        <f>IF(ISNUMBER(MATCH(fields[argot_field],mappings[field],0)),COUNTIF(mappings[field],fields[argot_field]),0)</f>
        <v>0</v>
      </c>
      <c r="Z52" s="9"/>
      <c r="AA52" s="9"/>
    </row>
    <row r="53" spans="1:27" x14ac:dyDescent="0.25">
      <c r="A53" s="9" t="s">
        <v>810</v>
      </c>
      <c r="B53" t="s">
        <v>6</v>
      </c>
      <c r="C53" t="s">
        <v>6</v>
      </c>
      <c r="D53" t="s">
        <v>6</v>
      </c>
      <c r="E53" s="9" t="s">
        <v>216</v>
      </c>
      <c r="F53" s="9" t="s">
        <v>2</v>
      </c>
      <c r="G53" s="9" t="s">
        <v>2</v>
      </c>
      <c r="H53" s="9" t="s">
        <v>40</v>
      </c>
      <c r="I53" s="9" t="s">
        <v>347</v>
      </c>
      <c r="J53" t="s">
        <v>531</v>
      </c>
      <c r="K53" s="9" t="s">
        <v>40</v>
      </c>
      <c r="L53" t="s">
        <v>40</v>
      </c>
      <c r="M53" t="s">
        <v>40</v>
      </c>
      <c r="N53" t="s">
        <v>40</v>
      </c>
      <c r="O53" s="9" t="s">
        <v>6</v>
      </c>
      <c r="P53" s="9" t="s">
        <v>811</v>
      </c>
      <c r="Q53" s="9" t="s">
        <v>806</v>
      </c>
      <c r="R53" s="9" t="s">
        <v>807</v>
      </c>
      <c r="S53" s="9" t="s">
        <v>962</v>
      </c>
      <c r="T53" s="9" t="s">
        <v>40</v>
      </c>
      <c r="U53" t="s">
        <v>6</v>
      </c>
      <c r="V53" s="9" t="s">
        <v>635</v>
      </c>
      <c r="W53" t="s">
        <v>873</v>
      </c>
      <c r="X53" s="16">
        <f>IF(ISNUMBER(MATCH(fields[argot_field],issuesfield[field],0)),COUNTIF(issuesfield[field],fields[argot_field]),0)</f>
        <v>0</v>
      </c>
      <c r="Y53" s="9">
        <f>IF(ISNUMBER(MATCH(fields[argot_field],mappings[field],0)),COUNTIF(mappings[field],fields[argot_field]),0)</f>
        <v>0</v>
      </c>
      <c r="Z53" s="9"/>
      <c r="AA53" s="9"/>
    </row>
    <row r="54" spans="1:27" x14ac:dyDescent="0.25">
      <c r="A54" s="9" t="s">
        <v>875</v>
      </c>
      <c r="B54" t="s">
        <v>6</v>
      </c>
      <c r="C54" t="s">
        <v>6</v>
      </c>
      <c r="D54" t="s">
        <v>6</v>
      </c>
      <c r="E54" s="9" t="s">
        <v>877</v>
      </c>
      <c r="F54" t="s">
        <v>3</v>
      </c>
      <c r="G54" t="s">
        <v>2</v>
      </c>
      <c r="H54" t="s">
        <v>40</v>
      </c>
      <c r="I54" t="s">
        <v>347</v>
      </c>
      <c r="J54" t="s">
        <v>827</v>
      </c>
      <c r="K54" t="s">
        <v>3</v>
      </c>
      <c r="L54" t="s">
        <v>40</v>
      </c>
      <c r="M54" t="s">
        <v>40</v>
      </c>
      <c r="N54" t="s">
        <v>878</v>
      </c>
      <c r="O54" t="s">
        <v>6</v>
      </c>
      <c r="P54" t="s">
        <v>879</v>
      </c>
      <c r="Q54" t="s">
        <v>528</v>
      </c>
      <c r="R54" t="s">
        <v>239</v>
      </c>
      <c r="S54" s="9" t="s">
        <v>876</v>
      </c>
      <c r="T54" t="s">
        <v>833</v>
      </c>
      <c r="U54" t="s">
        <v>6</v>
      </c>
      <c r="V54" s="9"/>
      <c r="W54" t="s">
        <v>761</v>
      </c>
      <c r="X54" s="16">
        <f>IF(ISNUMBER(MATCH(fields[argot_field],issuesfield[field],0)),COUNTIF(issuesfield[field],fields[argot_field]),0)</f>
        <v>0</v>
      </c>
      <c r="Y54" s="9">
        <f>IF(ISNUMBER(MATCH(fields[argot_field],mappings[field],0)),COUNTIF(mappings[field],fields[argot_field]),0)</f>
        <v>0</v>
      </c>
      <c r="Z54" s="9" t="s">
        <v>2</v>
      </c>
      <c r="AA54" s="9" t="s">
        <v>2</v>
      </c>
    </row>
    <row r="55" spans="1:27" x14ac:dyDescent="0.25">
      <c r="A55" s="9" t="s">
        <v>57</v>
      </c>
      <c r="B55" t="s">
        <v>6</v>
      </c>
      <c r="C55" t="s">
        <v>6</v>
      </c>
      <c r="D55" t="s">
        <v>6</v>
      </c>
      <c r="E55" s="9" t="s">
        <v>399</v>
      </c>
      <c r="F55" s="9" t="s">
        <v>2</v>
      </c>
      <c r="G55" s="9" t="s">
        <v>2</v>
      </c>
      <c r="H55" s="9" t="s">
        <v>40</v>
      </c>
      <c r="I55" s="9" t="s">
        <v>868</v>
      </c>
      <c r="J55" t="s">
        <v>40</v>
      </c>
      <c r="K55" s="9" t="s">
        <v>40</v>
      </c>
      <c r="L55" t="s">
        <v>847</v>
      </c>
      <c r="M55" t="s">
        <v>40</v>
      </c>
      <c r="N55" t="s">
        <v>40</v>
      </c>
      <c r="O55" s="9" t="s">
        <v>6</v>
      </c>
      <c r="P55" s="9" t="s">
        <v>869</v>
      </c>
      <c r="Q55" s="9" t="s">
        <v>870</v>
      </c>
      <c r="R55" s="9" t="s">
        <v>40</v>
      </c>
      <c r="S55" s="9" t="s">
        <v>871</v>
      </c>
      <c r="T55" s="9" t="s">
        <v>6</v>
      </c>
      <c r="U55" t="s">
        <v>872</v>
      </c>
      <c r="V55" s="9" t="s">
        <v>654</v>
      </c>
      <c r="W55" t="s">
        <v>6</v>
      </c>
      <c r="X55" s="16">
        <f>IF(ISNUMBER(MATCH(fields[argot_field],issuesfield[field],0)),COUNTIF(issuesfield[field],fields[argot_field]),0)</f>
        <v>0</v>
      </c>
      <c r="Y55" s="9">
        <f>IF(ISNUMBER(MATCH(fields[argot_field],mappings[field],0)),COUNTIF(mappings[field],fields[argot_field]),0)</f>
        <v>0</v>
      </c>
      <c r="Z55" s="9"/>
      <c r="AA55" s="9"/>
    </row>
    <row r="56" spans="1:27" x14ac:dyDescent="0.25">
      <c r="A56" t="s">
        <v>329</v>
      </c>
      <c r="B56" t="s">
        <v>6</v>
      </c>
      <c r="C56" t="s">
        <v>6</v>
      </c>
      <c r="D56" t="s">
        <v>6</v>
      </c>
      <c r="E56" t="s">
        <v>310</v>
      </c>
      <c r="F56" t="s">
        <v>2</v>
      </c>
      <c r="G56" t="s">
        <v>2</v>
      </c>
      <c r="H56" t="s">
        <v>40</v>
      </c>
      <c r="I56" t="s">
        <v>347</v>
      </c>
      <c r="J56" t="s">
        <v>40</v>
      </c>
      <c r="K56" t="s">
        <v>3</v>
      </c>
      <c r="L56" t="s">
        <v>40</v>
      </c>
      <c r="M56" t="s">
        <v>40</v>
      </c>
      <c r="N56" t="s">
        <v>700</v>
      </c>
      <c r="O56" t="s">
        <v>6</v>
      </c>
      <c r="P56" t="s">
        <v>483</v>
      </c>
      <c r="Q56" t="s">
        <v>330</v>
      </c>
      <c r="R56" t="s">
        <v>6</v>
      </c>
      <c r="S56" t="s">
        <v>331</v>
      </c>
      <c r="T56" t="s">
        <v>40</v>
      </c>
      <c r="U56" t="s">
        <v>332</v>
      </c>
      <c r="V56" t="s">
        <v>654</v>
      </c>
      <c r="W56" t="s">
        <v>6</v>
      </c>
      <c r="X56" s="8">
        <f>IF(ISNUMBER(MATCH(fields[argot_field],issuesfield[field],0)),COUNTIF(issuesfield[field],fields[argot_field]),0)</f>
        <v>0</v>
      </c>
      <c r="Y56">
        <f>IF(ISNUMBER(MATCH(fields[argot_field],mappings[field],0)),COUNTIF(mappings[field],fields[argot_field]),0)</f>
        <v>0</v>
      </c>
      <c r="Z56" t="s">
        <v>6</v>
      </c>
      <c r="AA56" t="s">
        <v>6</v>
      </c>
    </row>
    <row r="57" spans="1:27" x14ac:dyDescent="0.25">
      <c r="A57" t="s">
        <v>481</v>
      </c>
      <c r="B57" t="s">
        <v>6</v>
      </c>
      <c r="C57" t="s">
        <v>6</v>
      </c>
      <c r="D57" t="s">
        <v>6</v>
      </c>
      <c r="E57" t="s">
        <v>310</v>
      </c>
      <c r="F57" t="s">
        <v>2</v>
      </c>
      <c r="G57" t="s">
        <v>2</v>
      </c>
      <c r="H57" t="s">
        <v>329</v>
      </c>
      <c r="I57" t="s">
        <v>349</v>
      </c>
      <c r="J57" t="s">
        <v>532</v>
      </c>
      <c r="K57" t="s">
        <v>40</v>
      </c>
      <c r="L57" t="s">
        <v>40</v>
      </c>
      <c r="M57" t="s">
        <v>6</v>
      </c>
      <c r="N57" t="s">
        <v>6</v>
      </c>
      <c r="O57" t="s">
        <v>6</v>
      </c>
      <c r="P57" t="s">
        <v>333</v>
      </c>
      <c r="Q57" t="s">
        <v>334</v>
      </c>
      <c r="R57" t="s">
        <v>239</v>
      </c>
      <c r="S57" t="s">
        <v>335</v>
      </c>
      <c r="T57" t="s">
        <v>40</v>
      </c>
      <c r="U57" t="s">
        <v>40</v>
      </c>
      <c r="V57" t="s">
        <v>654</v>
      </c>
      <c r="W57" t="s">
        <v>6</v>
      </c>
      <c r="X57" s="8">
        <f>IF(ISNUMBER(MATCH(fields[argot_field],issuesfield[field],0)),COUNTIF(issuesfield[field],fields[argot_field]),0)</f>
        <v>0</v>
      </c>
      <c r="Y57">
        <f>IF(ISNUMBER(MATCH(fields[argot_field],mappings[field],0)),COUNTIF(mappings[field],fields[argot_field]),0)</f>
        <v>1</v>
      </c>
      <c r="Z57" t="s">
        <v>6</v>
      </c>
      <c r="AA57" t="s">
        <v>6</v>
      </c>
    </row>
    <row r="58" spans="1:27" x14ac:dyDescent="0.25">
      <c r="A58" t="s">
        <v>482</v>
      </c>
      <c r="B58" t="s">
        <v>6</v>
      </c>
      <c r="C58" t="s">
        <v>6</v>
      </c>
      <c r="D58" t="s">
        <v>6</v>
      </c>
      <c r="E58" t="s">
        <v>310</v>
      </c>
      <c r="F58" t="s">
        <v>2</v>
      </c>
      <c r="G58" t="s">
        <v>2</v>
      </c>
      <c r="H58" t="s">
        <v>329</v>
      </c>
      <c r="I58" t="s">
        <v>348</v>
      </c>
      <c r="J58" t="s">
        <v>40</v>
      </c>
      <c r="K58" t="s">
        <v>40</v>
      </c>
      <c r="L58" t="s">
        <v>40</v>
      </c>
      <c r="M58" t="s">
        <v>6</v>
      </c>
      <c r="N58" t="s">
        <v>6</v>
      </c>
      <c r="O58" t="s">
        <v>6</v>
      </c>
      <c r="P58" t="s">
        <v>701</v>
      </c>
      <c r="Q58" t="s">
        <v>6</v>
      </c>
      <c r="R58" t="s">
        <v>40</v>
      </c>
      <c r="S58" t="s">
        <v>77</v>
      </c>
      <c r="T58" t="s">
        <v>40</v>
      </c>
      <c r="U58" t="s">
        <v>40</v>
      </c>
      <c r="V58" t="s">
        <v>654</v>
      </c>
      <c r="W58" t="s">
        <v>6</v>
      </c>
      <c r="X58" s="8">
        <f>IF(ISNUMBER(MATCH(fields[argot_field],issuesfield[field],0)),COUNTIF(issuesfield[field],fields[argot_field]),0)</f>
        <v>1</v>
      </c>
      <c r="Y58">
        <f>IF(ISNUMBER(MATCH(fields[argot_field],mappings[field],0)),COUNTIF(mappings[field],fields[argot_field]),0)</f>
        <v>2</v>
      </c>
      <c r="Z58" t="s">
        <v>6</v>
      </c>
      <c r="AA58" t="s">
        <v>6</v>
      </c>
    </row>
    <row r="59" spans="1:27" x14ac:dyDescent="0.25">
      <c r="A59" t="s">
        <v>888</v>
      </c>
      <c r="B59" t="s">
        <v>6</v>
      </c>
      <c r="C59" t="s">
        <v>6</v>
      </c>
      <c r="D59" t="s">
        <v>6</v>
      </c>
      <c r="E59" t="s">
        <v>310</v>
      </c>
      <c r="F59" t="s">
        <v>2</v>
      </c>
      <c r="G59" t="s">
        <v>2</v>
      </c>
      <c r="H59" t="s">
        <v>40</v>
      </c>
      <c r="I59" t="s">
        <v>347</v>
      </c>
      <c r="J59" t="s">
        <v>40</v>
      </c>
      <c r="K59" t="s">
        <v>3</v>
      </c>
      <c r="L59" t="s">
        <v>40</v>
      </c>
      <c r="M59" t="s">
        <v>40</v>
      </c>
      <c r="N59" t="s">
        <v>890</v>
      </c>
      <c r="O59" t="s">
        <v>6</v>
      </c>
      <c r="P59" t="s">
        <v>894</v>
      </c>
      <c r="Q59" t="s">
        <v>6</v>
      </c>
      <c r="R59" t="s">
        <v>40</v>
      </c>
      <c r="S59" t="s">
        <v>898</v>
      </c>
      <c r="T59" t="s">
        <v>40</v>
      </c>
      <c r="U59" t="s">
        <v>40</v>
      </c>
      <c r="V59" t="s">
        <v>654</v>
      </c>
      <c r="W59" t="s">
        <v>899</v>
      </c>
      <c r="X59" s="8">
        <f>IF(ISNUMBER(MATCH(fields[argot_field],issuesfield[field],0)),COUNTIF(issuesfield[field],fields[argot_field]),0)</f>
        <v>0</v>
      </c>
      <c r="Y59">
        <f>IF(ISNUMBER(MATCH(fields[argot_field],mappings[field],0)),COUNTIF(mappings[field],fields[argot_field]),0)</f>
        <v>0</v>
      </c>
      <c r="Z59" t="s">
        <v>6</v>
      </c>
      <c r="AA59" t="s">
        <v>6</v>
      </c>
    </row>
    <row r="60" spans="1:27" x14ac:dyDescent="0.25">
      <c r="A60" t="s">
        <v>889</v>
      </c>
      <c r="B60" t="s">
        <v>6</v>
      </c>
      <c r="C60" t="s">
        <v>6</v>
      </c>
      <c r="D60" t="s">
        <v>6</v>
      </c>
      <c r="E60" t="s">
        <v>310</v>
      </c>
      <c r="F60" t="s">
        <v>2</v>
      </c>
      <c r="G60" t="s">
        <v>2</v>
      </c>
      <c r="H60" t="s">
        <v>888</v>
      </c>
      <c r="I60" t="s">
        <v>348</v>
      </c>
      <c r="J60" t="s">
        <v>40</v>
      </c>
      <c r="K60" t="s">
        <v>40</v>
      </c>
      <c r="L60" t="s">
        <v>40</v>
      </c>
      <c r="M60" t="s">
        <v>40</v>
      </c>
      <c r="N60" t="s">
        <v>892</v>
      </c>
      <c r="O60" t="s">
        <v>893</v>
      </c>
      <c r="P60" t="s">
        <v>896</v>
      </c>
      <c r="Q60" t="s">
        <v>897</v>
      </c>
      <c r="R60" t="s">
        <v>40</v>
      </c>
      <c r="S60" t="s">
        <v>77</v>
      </c>
      <c r="T60" t="s">
        <v>40</v>
      </c>
      <c r="U60" t="s">
        <v>40</v>
      </c>
      <c r="V60" t="s">
        <v>654</v>
      </c>
      <c r="W60" t="s">
        <v>899</v>
      </c>
      <c r="X60" s="8">
        <f>IF(ISNUMBER(MATCH(fields[argot_field],issuesfield[field],0)),COUNTIF(issuesfield[field],fields[argot_field]),0)</f>
        <v>0</v>
      </c>
      <c r="Y60">
        <f>IF(ISNUMBER(MATCH(fields[argot_field],mappings[field],0)),COUNTIF(mappings[field],fields[argot_field]),0)</f>
        <v>0</v>
      </c>
      <c r="Z60" t="s">
        <v>6</v>
      </c>
      <c r="AA60" t="s">
        <v>6</v>
      </c>
    </row>
    <row r="61" spans="1:27" x14ac:dyDescent="0.25">
      <c r="A61" t="s">
        <v>881</v>
      </c>
      <c r="B61" t="s">
        <v>6</v>
      </c>
      <c r="C61" t="s">
        <v>6</v>
      </c>
      <c r="D61" t="s">
        <v>6</v>
      </c>
      <c r="E61" t="s">
        <v>310</v>
      </c>
      <c r="F61" t="s">
        <v>2</v>
      </c>
      <c r="G61" t="s">
        <v>2</v>
      </c>
      <c r="H61" t="s">
        <v>888</v>
      </c>
      <c r="I61" t="s">
        <v>348</v>
      </c>
      <c r="J61" t="s">
        <v>532</v>
      </c>
      <c r="K61" t="s">
        <v>40</v>
      </c>
      <c r="L61" t="s">
        <v>40</v>
      </c>
      <c r="M61" t="s">
        <v>40</v>
      </c>
      <c r="N61" t="s">
        <v>891</v>
      </c>
      <c r="O61" t="s">
        <v>6</v>
      </c>
      <c r="P61" t="s">
        <v>895</v>
      </c>
      <c r="Q61" t="s">
        <v>6</v>
      </c>
      <c r="R61" t="s">
        <v>239</v>
      </c>
      <c r="S61" t="s">
        <v>77</v>
      </c>
      <c r="T61" t="s">
        <v>40</v>
      </c>
      <c r="U61" t="s">
        <v>40</v>
      </c>
      <c r="V61" t="s">
        <v>654</v>
      </c>
      <c r="W61" t="s">
        <v>899</v>
      </c>
      <c r="X61" s="8">
        <f>IF(ISNUMBER(MATCH(fields[argot_field],issuesfield[field],0)),COUNTIF(issuesfield[field],fields[argot_field]),0)</f>
        <v>0</v>
      </c>
      <c r="Y61">
        <f>IF(ISNUMBER(MATCH(fields[argot_field],mappings[field],0)),COUNTIF(mappings[field],fields[argot_field]),0)</f>
        <v>5</v>
      </c>
      <c r="Z61" t="s">
        <v>6</v>
      </c>
      <c r="AA61" t="s">
        <v>6</v>
      </c>
    </row>
    <row r="62" spans="1:27" x14ac:dyDescent="0.25">
      <c r="A62" t="s">
        <v>167</v>
      </c>
      <c r="B62" t="s">
        <v>6</v>
      </c>
      <c r="C62" t="s">
        <v>6</v>
      </c>
      <c r="D62" t="s">
        <v>6</v>
      </c>
      <c r="E62" t="s">
        <v>210</v>
      </c>
      <c r="F62" t="s">
        <v>2</v>
      </c>
      <c r="G62" t="s">
        <v>3</v>
      </c>
      <c r="H62" t="s">
        <v>40</v>
      </c>
      <c r="I62" t="s">
        <v>348</v>
      </c>
      <c r="J62" t="s">
        <v>40</v>
      </c>
      <c r="K62" t="s">
        <v>3</v>
      </c>
      <c r="L62" t="s">
        <v>40</v>
      </c>
      <c r="M62" t="s">
        <v>702</v>
      </c>
      <c r="N62" t="s">
        <v>688</v>
      </c>
      <c r="O62" t="s">
        <v>6</v>
      </c>
      <c r="P62" t="s">
        <v>278</v>
      </c>
      <c r="Q62" t="s">
        <v>6</v>
      </c>
      <c r="R62" t="s">
        <v>40</v>
      </c>
      <c r="S62" t="s">
        <v>40</v>
      </c>
      <c r="T62" t="s">
        <v>40</v>
      </c>
      <c r="U62" t="s">
        <v>40</v>
      </c>
      <c r="V62" t="s">
        <v>716</v>
      </c>
      <c r="W62" t="s">
        <v>6</v>
      </c>
      <c r="X62" s="8">
        <f>IF(ISNUMBER(MATCH(fields[argot_field],issuesfield[field],0)),COUNTIF(issuesfield[field],fields[argot_field]),0)</f>
        <v>0</v>
      </c>
      <c r="Y62">
        <f>IF(ISNUMBER(MATCH(fields[argot_field],mappings[field],0)),COUNTIF(mappings[field],fields[argot_field]),0)</f>
        <v>0</v>
      </c>
      <c r="Z62" t="s">
        <v>6</v>
      </c>
      <c r="AA62" t="s">
        <v>6</v>
      </c>
    </row>
    <row r="63" spans="1:27" x14ac:dyDescent="0.25">
      <c r="A63" t="s">
        <v>580</v>
      </c>
      <c r="B63" t="s">
        <v>6</v>
      </c>
      <c r="C63" t="s">
        <v>6</v>
      </c>
      <c r="D63" t="s">
        <v>6</v>
      </c>
      <c r="E63" t="s">
        <v>210</v>
      </c>
      <c r="F63" t="s">
        <v>2</v>
      </c>
      <c r="G63" t="s">
        <v>3</v>
      </c>
      <c r="H63" t="s">
        <v>167</v>
      </c>
      <c r="I63" t="s">
        <v>348</v>
      </c>
      <c r="J63" t="s">
        <v>151</v>
      </c>
      <c r="K63" t="s">
        <v>40</v>
      </c>
      <c r="L63" t="s">
        <v>40</v>
      </c>
      <c r="M63" t="s">
        <v>703</v>
      </c>
      <c r="N63" t="s">
        <v>703</v>
      </c>
      <c r="O63" t="s">
        <v>6</v>
      </c>
      <c r="P63" t="s">
        <v>152</v>
      </c>
      <c r="Q63" t="s">
        <v>177</v>
      </c>
      <c r="R63" t="s">
        <v>6</v>
      </c>
      <c r="S63" t="s">
        <v>160</v>
      </c>
      <c r="T63" t="s">
        <v>6</v>
      </c>
      <c r="U63" t="s">
        <v>6</v>
      </c>
      <c r="V63" t="s">
        <v>716</v>
      </c>
      <c r="W63" t="s">
        <v>6</v>
      </c>
      <c r="X63" s="8">
        <f>IF(ISNUMBER(MATCH(fields[argot_field],issuesfield[field],0)),COUNTIF(issuesfield[field],fields[argot_field]),0)</f>
        <v>0</v>
      </c>
      <c r="Y63">
        <f>IF(ISNUMBER(MATCH(fields[argot_field],mappings[field],0)),COUNTIF(mappings[field],fields[argot_field]),0)</f>
        <v>1</v>
      </c>
      <c r="Z63" t="s">
        <v>6</v>
      </c>
      <c r="AA63" t="s">
        <v>6</v>
      </c>
    </row>
    <row r="64" spans="1:27" x14ac:dyDescent="0.25">
      <c r="A64" t="s">
        <v>581</v>
      </c>
      <c r="B64" t="s">
        <v>6</v>
      </c>
      <c r="C64" t="s">
        <v>6</v>
      </c>
      <c r="D64" t="s">
        <v>6</v>
      </c>
      <c r="E64" t="s">
        <v>210</v>
      </c>
      <c r="F64" t="s">
        <v>2</v>
      </c>
      <c r="G64" t="s">
        <v>3</v>
      </c>
      <c r="H64" t="s">
        <v>167</v>
      </c>
      <c r="I64" t="s">
        <v>348</v>
      </c>
      <c r="J64" t="s">
        <v>40</v>
      </c>
      <c r="K64" t="s">
        <v>40</v>
      </c>
      <c r="L64" t="s">
        <v>40</v>
      </c>
      <c r="M64" t="s">
        <v>40</v>
      </c>
      <c r="N64" t="s">
        <v>40</v>
      </c>
      <c r="O64" t="s">
        <v>6</v>
      </c>
      <c r="P64" t="s">
        <v>157</v>
      </c>
      <c r="Q64" t="s">
        <v>159</v>
      </c>
      <c r="R64" t="s">
        <v>40</v>
      </c>
      <c r="S64" t="s">
        <v>193</v>
      </c>
      <c r="T64" t="s">
        <v>40</v>
      </c>
      <c r="U64" t="s">
        <v>40</v>
      </c>
      <c r="V64" t="s">
        <v>716</v>
      </c>
      <c r="W64" t="s">
        <v>6</v>
      </c>
      <c r="X64" s="8">
        <f>IF(ISNUMBER(MATCH(fields[argot_field],issuesfield[field],0)),COUNTIF(issuesfield[field],fields[argot_field]),0)</f>
        <v>0</v>
      </c>
      <c r="Y64">
        <f>IF(ISNUMBER(MATCH(fields[argot_field],mappings[field],0)),COUNTIF(mappings[field],fields[argot_field]),0)</f>
        <v>0</v>
      </c>
      <c r="Z64" t="s">
        <v>6</v>
      </c>
      <c r="AA64" t="s">
        <v>6</v>
      </c>
    </row>
    <row r="65" spans="1:27" x14ac:dyDescent="0.25">
      <c r="A65" t="s">
        <v>582</v>
      </c>
      <c r="B65" t="s">
        <v>6</v>
      </c>
      <c r="C65" t="s">
        <v>6</v>
      </c>
      <c r="D65" t="s">
        <v>6</v>
      </c>
      <c r="E65" t="s">
        <v>210</v>
      </c>
      <c r="F65" t="s">
        <v>2</v>
      </c>
      <c r="G65" t="s">
        <v>3</v>
      </c>
      <c r="H65" t="s">
        <v>167</v>
      </c>
      <c r="I65" t="s">
        <v>348</v>
      </c>
      <c r="J65" t="s">
        <v>40</v>
      </c>
      <c r="K65" t="s">
        <v>40</v>
      </c>
      <c r="L65" t="s">
        <v>40</v>
      </c>
      <c r="M65" t="s">
        <v>703</v>
      </c>
      <c r="N65" t="s">
        <v>703</v>
      </c>
      <c r="O65" t="s">
        <v>6</v>
      </c>
      <c r="P65" t="s">
        <v>281</v>
      </c>
      <c r="Q65" t="s">
        <v>282</v>
      </c>
      <c r="R65" t="s">
        <v>40</v>
      </c>
      <c r="S65" t="s">
        <v>40</v>
      </c>
      <c r="T65" t="s">
        <v>40</v>
      </c>
      <c r="U65" t="s">
        <v>6</v>
      </c>
      <c r="V65" t="s">
        <v>716</v>
      </c>
      <c r="W65" t="s">
        <v>6</v>
      </c>
      <c r="X65" s="8">
        <f>IF(ISNUMBER(MATCH(fields[argot_field],issuesfield[field],0)),COUNTIF(issuesfield[field],fields[argot_field]),0)</f>
        <v>1</v>
      </c>
      <c r="Y65">
        <f>IF(ISNUMBER(MATCH(fields[argot_field],mappings[field],0)),COUNTIF(mappings[field],fields[argot_field]),0)</f>
        <v>1</v>
      </c>
      <c r="Z65" t="s">
        <v>6</v>
      </c>
      <c r="AA65" t="s">
        <v>6</v>
      </c>
    </row>
    <row r="66" spans="1:27" x14ac:dyDescent="0.25">
      <c r="A66" t="s">
        <v>583</v>
      </c>
      <c r="B66" t="s">
        <v>6</v>
      </c>
      <c r="C66" t="s">
        <v>6</v>
      </c>
      <c r="D66" t="s">
        <v>6</v>
      </c>
      <c r="E66" t="s">
        <v>210</v>
      </c>
      <c r="F66" t="s">
        <v>2</v>
      </c>
      <c r="G66" t="s">
        <v>3</v>
      </c>
      <c r="H66" t="s">
        <v>167</v>
      </c>
      <c r="I66" t="s">
        <v>348</v>
      </c>
      <c r="J66" t="s">
        <v>40</v>
      </c>
      <c r="K66" t="s">
        <v>40</v>
      </c>
      <c r="L66" t="s">
        <v>40</v>
      </c>
      <c r="M66" t="s">
        <v>706</v>
      </c>
      <c r="N66" t="s">
        <v>706</v>
      </c>
      <c r="O66" t="s">
        <v>6</v>
      </c>
      <c r="P66" t="s">
        <v>131</v>
      </c>
      <c r="Q66" t="s">
        <v>132</v>
      </c>
      <c r="R66" t="s">
        <v>40</v>
      </c>
      <c r="S66" t="s">
        <v>133</v>
      </c>
      <c r="T66" t="s">
        <v>272</v>
      </c>
      <c r="U66" t="s">
        <v>134</v>
      </c>
      <c r="V66" t="s">
        <v>716</v>
      </c>
      <c r="W66" t="s">
        <v>6</v>
      </c>
      <c r="X66" s="8">
        <f>IF(ISNUMBER(MATCH(fields[argot_field],issuesfield[field],0)),COUNTIF(issuesfield[field],fields[argot_field]),0)</f>
        <v>1</v>
      </c>
      <c r="Y66">
        <f>IF(ISNUMBER(MATCH(fields[argot_field],mappings[field],0)),COUNTIF(mappings[field],fields[argot_field]),0)</f>
        <v>1</v>
      </c>
      <c r="Z66" t="s">
        <v>6</v>
      </c>
      <c r="AA66" t="s">
        <v>6</v>
      </c>
    </row>
    <row r="67" spans="1:27" x14ac:dyDescent="0.25">
      <c r="A67" t="s">
        <v>579</v>
      </c>
      <c r="B67" t="s">
        <v>6</v>
      </c>
      <c r="C67" t="s">
        <v>6</v>
      </c>
      <c r="D67" t="s">
        <v>6</v>
      </c>
      <c r="E67" t="s">
        <v>210</v>
      </c>
      <c r="F67" t="s">
        <v>2</v>
      </c>
      <c r="G67" t="s">
        <v>3</v>
      </c>
      <c r="H67" t="s">
        <v>167</v>
      </c>
      <c r="I67" t="s">
        <v>348</v>
      </c>
      <c r="J67" t="s">
        <v>40</v>
      </c>
      <c r="K67" t="s">
        <v>40</v>
      </c>
      <c r="L67" t="s">
        <v>40</v>
      </c>
      <c r="M67" t="s">
        <v>40</v>
      </c>
      <c r="N67" t="s">
        <v>40</v>
      </c>
      <c r="O67" t="s">
        <v>6</v>
      </c>
      <c r="P67" t="s">
        <v>127</v>
      </c>
      <c r="Q67" t="s">
        <v>150</v>
      </c>
      <c r="R67" t="s">
        <v>40</v>
      </c>
      <c r="S67" t="s">
        <v>128</v>
      </c>
      <c r="T67" t="s">
        <v>40</v>
      </c>
      <c r="U67" t="s">
        <v>40</v>
      </c>
      <c r="V67" t="s">
        <v>716</v>
      </c>
      <c r="W67" t="s">
        <v>6</v>
      </c>
      <c r="X67" s="8">
        <f>IF(ISNUMBER(MATCH(fields[argot_field],issuesfield[field],0)),COUNTIF(issuesfield[field],fields[argot_field]),0)</f>
        <v>0</v>
      </c>
      <c r="Y67">
        <f>IF(ISNUMBER(MATCH(fields[argot_field],mappings[field],0)),COUNTIF(mappings[field],fields[argot_field]),0)</f>
        <v>1</v>
      </c>
      <c r="Z67" t="s">
        <v>6</v>
      </c>
      <c r="AA67" t="s">
        <v>6</v>
      </c>
    </row>
    <row r="68" spans="1:27" x14ac:dyDescent="0.25">
      <c r="A68" t="s">
        <v>584</v>
      </c>
      <c r="B68" t="s">
        <v>6</v>
      </c>
      <c r="C68" t="s">
        <v>6</v>
      </c>
      <c r="D68" t="s">
        <v>6</v>
      </c>
      <c r="E68" t="s">
        <v>210</v>
      </c>
      <c r="F68" t="s">
        <v>2</v>
      </c>
      <c r="G68" t="s">
        <v>3</v>
      </c>
      <c r="H68" t="s">
        <v>167</v>
      </c>
      <c r="I68" t="s">
        <v>349</v>
      </c>
      <c r="J68" t="s">
        <v>40</v>
      </c>
      <c r="K68" t="s">
        <v>40</v>
      </c>
      <c r="L68" t="s">
        <v>40</v>
      </c>
      <c r="M68" t="s">
        <v>707</v>
      </c>
      <c r="N68" t="s">
        <v>707</v>
      </c>
      <c r="O68" t="s">
        <v>6</v>
      </c>
      <c r="P68" t="s">
        <v>268</v>
      </c>
      <c r="Q68" t="s">
        <v>153</v>
      </c>
      <c r="R68" t="s">
        <v>40</v>
      </c>
      <c r="S68" t="s">
        <v>154</v>
      </c>
      <c r="T68" t="s">
        <v>40</v>
      </c>
      <c r="U68" t="s">
        <v>270</v>
      </c>
      <c r="V68" t="s">
        <v>716</v>
      </c>
      <c r="W68" t="s">
        <v>6</v>
      </c>
      <c r="X68" s="8">
        <f>IF(ISNUMBER(MATCH(fields[argot_field],issuesfield[field],0)),COUNTIF(issuesfield[field],fields[argot_field]),0)</f>
        <v>0</v>
      </c>
      <c r="Y68">
        <f>IF(ISNUMBER(MATCH(fields[argot_field],mappings[field],0)),COUNTIF(mappings[field],fields[argot_field]),0)</f>
        <v>2</v>
      </c>
      <c r="Z68" t="s">
        <v>6</v>
      </c>
      <c r="AA68" t="s">
        <v>6</v>
      </c>
    </row>
    <row r="69" spans="1:27" x14ac:dyDescent="0.25">
      <c r="A69" t="s">
        <v>585</v>
      </c>
      <c r="B69" t="s">
        <v>6</v>
      </c>
      <c r="C69" t="s">
        <v>6</v>
      </c>
      <c r="D69" t="s">
        <v>6</v>
      </c>
      <c r="E69" t="s">
        <v>210</v>
      </c>
      <c r="F69" t="s">
        <v>2</v>
      </c>
      <c r="G69" t="s">
        <v>3</v>
      </c>
      <c r="H69" t="s">
        <v>167</v>
      </c>
      <c r="I69" t="s">
        <v>349</v>
      </c>
      <c r="J69" t="s">
        <v>40</v>
      </c>
      <c r="K69" t="s">
        <v>40</v>
      </c>
      <c r="L69" t="s">
        <v>40</v>
      </c>
      <c r="M69" t="s">
        <v>708</v>
      </c>
      <c r="N69" t="s">
        <v>708</v>
      </c>
      <c r="O69" t="s">
        <v>6</v>
      </c>
      <c r="P69" t="s">
        <v>271</v>
      </c>
      <c r="Q69" t="s">
        <v>137</v>
      </c>
      <c r="R69" t="s">
        <v>40</v>
      </c>
      <c r="S69" t="s">
        <v>138</v>
      </c>
      <c r="T69" t="s">
        <v>40</v>
      </c>
      <c r="U69" t="s">
        <v>270</v>
      </c>
      <c r="V69" t="s">
        <v>716</v>
      </c>
      <c r="W69" t="s">
        <v>6</v>
      </c>
      <c r="X69" s="8">
        <f>IF(ISNUMBER(MATCH(fields[argot_field],issuesfield[field],0)),COUNTIF(issuesfield[field],fields[argot_field]),0)</f>
        <v>0</v>
      </c>
      <c r="Y69">
        <f>IF(ISNUMBER(MATCH(fields[argot_field],mappings[field],0)),COUNTIF(mappings[field],fields[argot_field]),0)</f>
        <v>2</v>
      </c>
      <c r="Z69" t="s">
        <v>6</v>
      </c>
      <c r="AA69" t="s">
        <v>6</v>
      </c>
    </row>
    <row r="70" spans="1:27" x14ac:dyDescent="0.25">
      <c r="A70" t="s">
        <v>586</v>
      </c>
      <c r="B70" t="s">
        <v>6</v>
      </c>
      <c r="C70" t="s">
        <v>6</v>
      </c>
      <c r="D70" t="s">
        <v>6</v>
      </c>
      <c r="E70" t="s">
        <v>210</v>
      </c>
      <c r="F70" t="s">
        <v>2</v>
      </c>
      <c r="G70" t="s">
        <v>3</v>
      </c>
      <c r="H70" t="s">
        <v>167</v>
      </c>
      <c r="I70" t="s">
        <v>347</v>
      </c>
      <c r="J70" t="s">
        <v>40</v>
      </c>
      <c r="K70" t="s">
        <v>3</v>
      </c>
      <c r="L70" t="s">
        <v>40</v>
      </c>
      <c r="M70" t="s">
        <v>710</v>
      </c>
      <c r="N70" t="s">
        <v>710</v>
      </c>
      <c r="O70" t="s">
        <v>6</v>
      </c>
      <c r="P70" t="s">
        <v>188</v>
      </c>
      <c r="Q70" t="s">
        <v>140</v>
      </c>
      <c r="R70" t="s">
        <v>40</v>
      </c>
      <c r="S70" t="s">
        <v>141</v>
      </c>
      <c r="T70" t="s">
        <v>40</v>
      </c>
      <c r="U70" t="s">
        <v>161</v>
      </c>
      <c r="V70" t="s">
        <v>716</v>
      </c>
      <c r="W70" t="s">
        <v>6</v>
      </c>
      <c r="X70" s="8">
        <f>IF(ISNUMBER(MATCH(fields[argot_field],issuesfield[field],0)),COUNTIF(issuesfield[field],fields[argot_field]),0)</f>
        <v>1</v>
      </c>
      <c r="Y70">
        <f>IF(ISNUMBER(MATCH(fields[argot_field],mappings[field],0)),COUNTIF(mappings[field],fields[argot_field]),0)</f>
        <v>1</v>
      </c>
      <c r="Z70" t="s">
        <v>6</v>
      </c>
      <c r="AA70" t="s">
        <v>6</v>
      </c>
    </row>
    <row r="71" spans="1:27" x14ac:dyDescent="0.25">
      <c r="A71" t="s">
        <v>587</v>
      </c>
      <c r="B71" t="s">
        <v>6</v>
      </c>
      <c r="C71" t="s">
        <v>6</v>
      </c>
      <c r="D71" t="s">
        <v>6</v>
      </c>
      <c r="E71" t="s">
        <v>210</v>
      </c>
      <c r="F71" t="s">
        <v>2</v>
      </c>
      <c r="G71" t="s">
        <v>3</v>
      </c>
      <c r="H71" t="s">
        <v>167</v>
      </c>
      <c r="I71" t="s">
        <v>349</v>
      </c>
      <c r="J71" t="s">
        <v>40</v>
      </c>
      <c r="K71" t="s">
        <v>40</v>
      </c>
      <c r="L71" t="s">
        <v>40</v>
      </c>
      <c r="M71" t="s">
        <v>711</v>
      </c>
      <c r="N71" t="s">
        <v>711</v>
      </c>
      <c r="O71" t="s">
        <v>6</v>
      </c>
      <c r="P71" t="s">
        <v>168</v>
      </c>
      <c r="Q71" t="s">
        <v>169</v>
      </c>
      <c r="R71" t="s">
        <v>40</v>
      </c>
      <c r="S71" t="s">
        <v>170</v>
      </c>
      <c r="T71" t="s">
        <v>40</v>
      </c>
      <c r="U71" t="s">
        <v>273</v>
      </c>
      <c r="V71" t="s">
        <v>716</v>
      </c>
      <c r="W71" t="s">
        <v>6</v>
      </c>
      <c r="X71" s="8">
        <f>IF(ISNUMBER(MATCH(fields[argot_field],issuesfield[field],0)),COUNTIF(issuesfield[field],fields[argot_field]),0)</f>
        <v>0</v>
      </c>
      <c r="Y71">
        <f>IF(ISNUMBER(MATCH(fields[argot_field],mappings[field],0)),COUNTIF(mappings[field],fields[argot_field]),0)</f>
        <v>3</v>
      </c>
      <c r="Z71" t="s">
        <v>6</v>
      </c>
      <c r="AA71" t="s">
        <v>6</v>
      </c>
    </row>
    <row r="72" spans="1:27" x14ac:dyDescent="0.25">
      <c r="A72" t="s">
        <v>588</v>
      </c>
      <c r="B72" t="s">
        <v>6</v>
      </c>
      <c r="C72" t="s">
        <v>6</v>
      </c>
      <c r="D72" t="s">
        <v>6</v>
      </c>
      <c r="E72" t="s">
        <v>210</v>
      </c>
      <c r="F72" t="s">
        <v>2</v>
      </c>
      <c r="G72" t="s">
        <v>3</v>
      </c>
      <c r="H72" t="s">
        <v>167</v>
      </c>
      <c r="I72" t="s">
        <v>348</v>
      </c>
      <c r="J72" t="s">
        <v>40</v>
      </c>
      <c r="K72" t="s">
        <v>40</v>
      </c>
      <c r="L72" t="s">
        <v>40</v>
      </c>
      <c r="M72" t="s">
        <v>40</v>
      </c>
      <c r="N72" t="s">
        <v>40</v>
      </c>
      <c r="O72" t="s">
        <v>6</v>
      </c>
      <c r="P72" t="s">
        <v>171</v>
      </c>
      <c r="Q72" t="s">
        <v>80</v>
      </c>
      <c r="R72" t="s">
        <v>40</v>
      </c>
      <c r="S72" t="s">
        <v>172</v>
      </c>
      <c r="T72" t="s">
        <v>40</v>
      </c>
      <c r="U72" t="s">
        <v>6</v>
      </c>
      <c r="V72" t="s">
        <v>716</v>
      </c>
      <c r="W72" t="s">
        <v>6</v>
      </c>
      <c r="X72" s="8">
        <f>IF(ISNUMBER(MATCH(fields[argot_field],issuesfield[field],0)),COUNTIF(issuesfield[field],fields[argot_field]),0)</f>
        <v>0</v>
      </c>
      <c r="Y72">
        <f>IF(ISNUMBER(MATCH(fields[argot_field],mappings[field],0)),COUNTIF(mappings[field],fields[argot_field]),0)</f>
        <v>0</v>
      </c>
      <c r="Z72" t="s">
        <v>6</v>
      </c>
      <c r="AA72" t="s">
        <v>6</v>
      </c>
    </row>
    <row r="73" spans="1:27" x14ac:dyDescent="0.25">
      <c r="A73" t="s">
        <v>589</v>
      </c>
      <c r="B73" t="s">
        <v>6</v>
      </c>
      <c r="C73" t="s">
        <v>6</v>
      </c>
      <c r="D73" t="s">
        <v>6</v>
      </c>
      <c r="E73" t="s">
        <v>210</v>
      </c>
      <c r="F73" t="s">
        <v>2</v>
      </c>
      <c r="G73" t="s">
        <v>3</v>
      </c>
      <c r="H73" t="s">
        <v>167</v>
      </c>
      <c r="I73" t="s">
        <v>348</v>
      </c>
      <c r="J73" t="s">
        <v>40</v>
      </c>
      <c r="K73" t="s">
        <v>40</v>
      </c>
      <c r="L73" t="s">
        <v>40</v>
      </c>
      <c r="M73" t="s">
        <v>703</v>
      </c>
      <c r="N73" t="s">
        <v>703</v>
      </c>
      <c r="O73" t="s">
        <v>6</v>
      </c>
      <c r="P73" t="s">
        <v>279</v>
      </c>
      <c r="Q73" t="s">
        <v>280</v>
      </c>
      <c r="R73" t="s">
        <v>40</v>
      </c>
      <c r="S73" t="s">
        <v>40</v>
      </c>
      <c r="T73" t="s">
        <v>40</v>
      </c>
      <c r="U73" t="s">
        <v>6</v>
      </c>
      <c r="V73" t="s">
        <v>716</v>
      </c>
      <c r="W73" t="s">
        <v>6</v>
      </c>
      <c r="X73" s="8">
        <f>IF(ISNUMBER(MATCH(fields[argot_field],issuesfield[field],0)),COUNTIF(issuesfield[field],fields[argot_field]),0)</f>
        <v>1</v>
      </c>
      <c r="Y73">
        <f>IF(ISNUMBER(MATCH(fields[argot_field],mappings[field],0)),COUNTIF(mappings[field],fields[argot_field]),0)</f>
        <v>1</v>
      </c>
      <c r="Z73" t="s">
        <v>6</v>
      </c>
      <c r="AA73" t="s">
        <v>6</v>
      </c>
    </row>
    <row r="74" spans="1:27" x14ac:dyDescent="0.25">
      <c r="A74" t="s">
        <v>598</v>
      </c>
      <c r="B74" t="s">
        <v>6</v>
      </c>
      <c r="C74" t="s">
        <v>6</v>
      </c>
      <c r="D74" t="s">
        <v>6</v>
      </c>
      <c r="E74" t="s">
        <v>6</v>
      </c>
      <c r="F74" t="s">
        <v>2</v>
      </c>
      <c r="G74" t="s">
        <v>2</v>
      </c>
      <c r="H74" t="s">
        <v>40</v>
      </c>
      <c r="I74" t="s">
        <v>347</v>
      </c>
      <c r="J74" t="s">
        <v>713</v>
      </c>
      <c r="K74" t="s">
        <v>3</v>
      </c>
      <c r="L74" t="s">
        <v>103</v>
      </c>
      <c r="M74" t="s">
        <v>40</v>
      </c>
      <c r="N74" t="s">
        <v>714</v>
      </c>
      <c r="O74" t="s">
        <v>6</v>
      </c>
      <c r="P74" t="s">
        <v>104</v>
      </c>
      <c r="Q74" t="s">
        <v>149</v>
      </c>
      <c r="R74" t="s">
        <v>40</v>
      </c>
      <c r="S74" t="s">
        <v>103</v>
      </c>
      <c r="T74" t="s">
        <v>40</v>
      </c>
      <c r="U74" t="s">
        <v>163</v>
      </c>
      <c r="V74" t="s">
        <v>654</v>
      </c>
      <c r="W74" t="s">
        <v>6</v>
      </c>
      <c r="X74">
        <f>IF(ISNUMBER(MATCH(fields[argot_field],issuesfield[field],0)),COUNTIF(issuesfield[field],fields[argot_field]),0)</f>
        <v>0</v>
      </c>
      <c r="Y74">
        <f>IF(ISNUMBER(MATCH(fields[argot_field],mappings[field],0)),COUNTIF(mappings[field],fields[argot_field]),0)</f>
        <v>0</v>
      </c>
      <c r="Z74" t="s">
        <v>6</v>
      </c>
      <c r="AA74" t="s">
        <v>6</v>
      </c>
    </row>
    <row r="75" spans="1:27" x14ac:dyDescent="0.25">
      <c r="A75" t="s">
        <v>1075</v>
      </c>
      <c r="B75" t="s">
        <v>6</v>
      </c>
      <c r="C75" t="s">
        <v>6</v>
      </c>
      <c r="D75" t="s">
        <v>6</v>
      </c>
      <c r="E75" t="s">
        <v>310</v>
      </c>
      <c r="F75" t="s">
        <v>2</v>
      </c>
      <c r="G75" t="s">
        <v>3</v>
      </c>
      <c r="H75" t="s">
        <v>40</v>
      </c>
      <c r="I75" t="s">
        <v>349</v>
      </c>
      <c r="J75" t="s">
        <v>40</v>
      </c>
      <c r="K75" t="s">
        <v>40</v>
      </c>
      <c r="L75" t="s">
        <v>40</v>
      </c>
      <c r="M75" t="s">
        <v>40</v>
      </c>
      <c r="N75" t="s">
        <v>40</v>
      </c>
      <c r="O75" t="s">
        <v>6</v>
      </c>
      <c r="P75" t="s">
        <v>1077</v>
      </c>
      <c r="Q75" t="s">
        <v>6</v>
      </c>
      <c r="R75" t="s">
        <v>40</v>
      </c>
      <c r="S75" t="s">
        <v>1078</v>
      </c>
      <c r="T75" t="s">
        <v>6</v>
      </c>
      <c r="U75" t="s">
        <v>6</v>
      </c>
      <c r="V75" t="s">
        <v>654</v>
      </c>
      <c r="W75" t="s">
        <v>6</v>
      </c>
      <c r="X75" s="8">
        <f>IF(ISNUMBER(MATCH(fields[argot_field],issuesfield[field],0)),COUNTIF(issuesfield[field],fields[argot_field]),0)</f>
        <v>0</v>
      </c>
      <c r="Y75">
        <f>IF(ISNUMBER(MATCH(fields[argot_field],mappings[field],0)),COUNTIF(mappings[field],fields[argot_field]),0)</f>
        <v>0</v>
      </c>
      <c r="Z75" t="s">
        <v>3</v>
      </c>
      <c r="AA75" t="s">
        <v>6</v>
      </c>
    </row>
    <row r="76" spans="1:27" x14ac:dyDescent="0.25">
      <c r="A76" t="s">
        <v>1076</v>
      </c>
      <c r="B76" t="s">
        <v>6</v>
      </c>
      <c r="C76" t="s">
        <v>6</v>
      </c>
      <c r="D76" t="s">
        <v>6</v>
      </c>
      <c r="E76" t="s">
        <v>310</v>
      </c>
      <c r="F76" t="s">
        <v>2</v>
      </c>
      <c r="G76" t="s">
        <v>3</v>
      </c>
      <c r="H76" t="s">
        <v>1075</v>
      </c>
      <c r="I76" t="s">
        <v>349</v>
      </c>
      <c r="J76" t="s">
        <v>40</v>
      </c>
      <c r="K76" t="s">
        <v>40</v>
      </c>
      <c r="L76" t="s">
        <v>40</v>
      </c>
      <c r="M76" t="s">
        <v>40</v>
      </c>
      <c r="N76" t="s">
        <v>40</v>
      </c>
      <c r="O76" t="s">
        <v>6</v>
      </c>
      <c r="P76" t="s">
        <v>6</v>
      </c>
      <c r="Q76" t="s">
        <v>6</v>
      </c>
      <c r="R76" t="s">
        <v>40</v>
      </c>
      <c r="X76" s="8">
        <f>IF(ISNUMBER(MATCH(fields[argot_field],issuesfield[field],0)),COUNTIF(issuesfield[field],fields[argot_field]),0)</f>
        <v>0</v>
      </c>
      <c r="Y76">
        <f>IF(ISNUMBER(MATCH(fields[argot_field],mappings[field],0)),COUNTIF(mappings[field],fields[argot_field]),0)</f>
        <v>0</v>
      </c>
    </row>
    <row r="77" spans="1:27" x14ac:dyDescent="0.25">
      <c r="A77" t="s">
        <v>290</v>
      </c>
      <c r="B77" t="s">
        <v>6</v>
      </c>
      <c r="C77" t="s">
        <v>6</v>
      </c>
      <c r="D77" t="s">
        <v>6</v>
      </c>
      <c r="E77" t="s">
        <v>6</v>
      </c>
      <c r="F77" t="s">
        <v>2</v>
      </c>
      <c r="G77" t="s">
        <v>3</v>
      </c>
      <c r="H77" t="s">
        <v>40</v>
      </c>
      <c r="I77" t="s">
        <v>347</v>
      </c>
      <c r="J77" t="s">
        <v>715</v>
      </c>
      <c r="K77" t="s">
        <v>40</v>
      </c>
      <c r="L77" t="s">
        <v>204</v>
      </c>
      <c r="M77" t="s">
        <v>40</v>
      </c>
      <c r="N77" t="s">
        <v>40</v>
      </c>
      <c r="O77" t="s">
        <v>6</v>
      </c>
      <c r="P77" t="s">
        <v>205</v>
      </c>
      <c r="Q77" t="s">
        <v>275</v>
      </c>
      <c r="R77" t="s">
        <v>40</v>
      </c>
      <c r="S77" t="s">
        <v>204</v>
      </c>
      <c r="T77" t="s">
        <v>40</v>
      </c>
      <c r="U77" t="s">
        <v>40</v>
      </c>
      <c r="V77" t="s">
        <v>718</v>
      </c>
      <c r="W77" t="s">
        <v>6</v>
      </c>
      <c r="X77" s="8">
        <f>IF(ISNUMBER(MATCH(fields[argot_field],issuesfield[field],0)),COUNTIF(issuesfield[field],fields[argot_field]),0)</f>
        <v>0</v>
      </c>
      <c r="Y77">
        <f>IF(ISNUMBER(MATCH(fields[argot_field],mappings[field],0)),COUNTIF(mappings[field],fields[argot_field]),0)</f>
        <v>1</v>
      </c>
      <c r="Z77" t="s">
        <v>6</v>
      </c>
      <c r="AA77" t="s">
        <v>6</v>
      </c>
    </row>
    <row r="78" spans="1:27" x14ac:dyDescent="0.25">
      <c r="A78" t="s">
        <v>337</v>
      </c>
      <c r="B78" t="s">
        <v>6</v>
      </c>
      <c r="C78" t="s">
        <v>6</v>
      </c>
      <c r="D78" t="s">
        <v>6</v>
      </c>
      <c r="E78" t="s">
        <v>310</v>
      </c>
      <c r="F78" t="s">
        <v>2</v>
      </c>
      <c r="G78" t="s">
        <v>2</v>
      </c>
      <c r="H78" t="s">
        <v>40</v>
      </c>
      <c r="I78" t="s">
        <v>347</v>
      </c>
      <c r="J78" t="s">
        <v>40</v>
      </c>
      <c r="K78" t="s">
        <v>3</v>
      </c>
      <c r="L78" t="s">
        <v>40</v>
      </c>
      <c r="M78" t="s">
        <v>40</v>
      </c>
      <c r="N78" t="s">
        <v>721</v>
      </c>
      <c r="O78" t="s">
        <v>6</v>
      </c>
      <c r="P78" t="s">
        <v>449</v>
      </c>
      <c r="Q78" t="s">
        <v>338</v>
      </c>
      <c r="R78" t="s">
        <v>6</v>
      </c>
      <c r="S78" t="s">
        <v>341</v>
      </c>
      <c r="T78" t="s">
        <v>40</v>
      </c>
      <c r="U78" t="s">
        <v>40</v>
      </c>
      <c r="V78" t="s">
        <v>720</v>
      </c>
      <c r="W78" t="s">
        <v>719</v>
      </c>
      <c r="X78" s="8">
        <f>IF(ISNUMBER(MATCH(fields[argot_field],issuesfield[field],0)),COUNTIF(issuesfield[field],fields[argot_field]),0)</f>
        <v>0</v>
      </c>
      <c r="Y78">
        <f>IF(ISNUMBER(MATCH(fields[argot_field],mappings[field],0)),COUNTIF(mappings[field],fields[argot_field]),0)</f>
        <v>0</v>
      </c>
      <c r="Z78" t="s">
        <v>6</v>
      </c>
      <c r="AA78" t="s">
        <v>6</v>
      </c>
    </row>
    <row r="79" spans="1:27" x14ac:dyDescent="0.25">
      <c r="A79" t="s">
        <v>446</v>
      </c>
      <c r="B79" t="s">
        <v>6</v>
      </c>
      <c r="C79" t="s">
        <v>6</v>
      </c>
      <c r="D79" t="s">
        <v>6</v>
      </c>
      <c r="E79" t="s">
        <v>310</v>
      </c>
      <c r="F79" t="s">
        <v>2</v>
      </c>
      <c r="G79" t="s">
        <v>2</v>
      </c>
      <c r="H79" t="s">
        <v>337</v>
      </c>
      <c r="I79" t="s">
        <v>348</v>
      </c>
      <c r="J79" t="s">
        <v>40</v>
      </c>
      <c r="K79" t="s">
        <v>40</v>
      </c>
      <c r="L79" t="s">
        <v>40</v>
      </c>
      <c r="M79" t="s">
        <v>40</v>
      </c>
      <c r="N79" t="s">
        <v>721</v>
      </c>
      <c r="O79" t="s">
        <v>723</v>
      </c>
      <c r="P79" t="s">
        <v>450</v>
      </c>
      <c r="Q79" t="s">
        <v>339</v>
      </c>
      <c r="R79" t="s">
        <v>40</v>
      </c>
      <c r="S79" t="s">
        <v>40</v>
      </c>
      <c r="T79" t="s">
        <v>40</v>
      </c>
      <c r="U79" t="s">
        <v>40</v>
      </c>
      <c r="V79" t="s">
        <v>720</v>
      </c>
      <c r="W79" t="s">
        <v>719</v>
      </c>
      <c r="X79" s="8">
        <f>IF(ISNUMBER(MATCH(fields[argot_field],issuesfield[field],0)),COUNTIF(issuesfield[field],fields[argot_field]),0)</f>
        <v>0</v>
      </c>
      <c r="Y79">
        <f>IF(ISNUMBER(MATCH(fields[argot_field],mappings[field],0)),COUNTIF(mappings[field],fields[argot_field]),0)</f>
        <v>1</v>
      </c>
      <c r="Z79" t="s">
        <v>6</v>
      </c>
      <c r="AA79" t="s">
        <v>6</v>
      </c>
    </row>
    <row r="80" spans="1:27" x14ac:dyDescent="0.25">
      <c r="A80" t="s">
        <v>447</v>
      </c>
      <c r="B80" t="s">
        <v>6</v>
      </c>
      <c r="C80" t="s">
        <v>6</v>
      </c>
      <c r="D80" t="s">
        <v>6</v>
      </c>
      <c r="E80" t="s">
        <v>310</v>
      </c>
      <c r="F80" t="s">
        <v>2</v>
      </c>
      <c r="G80" t="s">
        <v>2</v>
      </c>
      <c r="H80" t="s">
        <v>337</v>
      </c>
      <c r="I80" t="s">
        <v>349</v>
      </c>
      <c r="J80" t="s">
        <v>40</v>
      </c>
      <c r="K80" t="s">
        <v>40</v>
      </c>
      <c r="L80" t="s">
        <v>40</v>
      </c>
      <c r="M80" t="s">
        <v>40</v>
      </c>
      <c r="N80" t="s">
        <v>721</v>
      </c>
      <c r="O80" t="s">
        <v>724</v>
      </c>
      <c r="P80" t="s">
        <v>451</v>
      </c>
      <c r="Q80" t="s">
        <v>340</v>
      </c>
      <c r="R80" t="s">
        <v>40</v>
      </c>
      <c r="S80" t="s">
        <v>40</v>
      </c>
      <c r="T80" t="s">
        <v>40</v>
      </c>
      <c r="U80" t="s">
        <v>40</v>
      </c>
      <c r="V80" t="s">
        <v>720</v>
      </c>
      <c r="W80" t="s">
        <v>719</v>
      </c>
      <c r="X80" s="8">
        <f>IF(ISNUMBER(MATCH(fields[argot_field],issuesfield[field],0)),COUNTIF(issuesfield[field],fields[argot_field]),0)</f>
        <v>0</v>
      </c>
      <c r="Y80">
        <f>IF(ISNUMBER(MATCH(fields[argot_field],mappings[field],0)),COUNTIF(mappings[field],fields[argot_field]),0)</f>
        <v>1</v>
      </c>
      <c r="Z80" t="s">
        <v>6</v>
      </c>
      <c r="AA80" t="s">
        <v>6</v>
      </c>
    </row>
    <row r="81" spans="1:27" x14ac:dyDescent="0.25">
      <c r="A81" t="s">
        <v>448</v>
      </c>
      <c r="B81" t="s">
        <v>6</v>
      </c>
      <c r="C81" t="s">
        <v>6</v>
      </c>
      <c r="D81" t="s">
        <v>6</v>
      </c>
      <c r="E81" t="s">
        <v>310</v>
      </c>
      <c r="F81" t="s">
        <v>2</v>
      </c>
      <c r="G81" t="s">
        <v>2</v>
      </c>
      <c r="H81" t="s">
        <v>337</v>
      </c>
      <c r="I81" t="s">
        <v>349</v>
      </c>
      <c r="J81" t="s">
        <v>532</v>
      </c>
      <c r="K81" t="s">
        <v>40</v>
      </c>
      <c r="L81" t="s">
        <v>40</v>
      </c>
      <c r="M81" t="s">
        <v>40</v>
      </c>
      <c r="N81" t="s">
        <v>721</v>
      </c>
      <c r="O81" t="s">
        <v>6</v>
      </c>
      <c r="P81" t="s">
        <v>452</v>
      </c>
      <c r="Q81" t="s">
        <v>40</v>
      </c>
      <c r="R81" t="s">
        <v>40</v>
      </c>
      <c r="S81" t="s">
        <v>40</v>
      </c>
      <c r="T81" t="s">
        <v>40</v>
      </c>
      <c r="U81" t="s">
        <v>40</v>
      </c>
      <c r="V81" t="s">
        <v>720</v>
      </c>
      <c r="W81" t="s">
        <v>719</v>
      </c>
      <c r="X81" s="8">
        <f>IF(ISNUMBER(MATCH(fields[argot_field],issuesfield[field],0)),COUNTIF(issuesfield[field],fields[argot_field]),0)</f>
        <v>0</v>
      </c>
      <c r="Y81">
        <f>IF(ISNUMBER(MATCH(fields[argot_field],mappings[field],0)),COUNTIF(mappings[field],fields[argot_field]),0)</f>
        <v>3</v>
      </c>
      <c r="Z81" t="s">
        <v>6</v>
      </c>
      <c r="AA81" t="s">
        <v>6</v>
      </c>
    </row>
    <row r="82" spans="1:27" x14ac:dyDescent="0.25">
      <c r="A82" t="s">
        <v>1061</v>
      </c>
      <c r="B82" t="s">
        <v>6</v>
      </c>
      <c r="C82" t="s">
        <v>6</v>
      </c>
      <c r="D82" t="s">
        <v>6</v>
      </c>
      <c r="E82" t="s">
        <v>500</v>
      </c>
      <c r="F82" t="s">
        <v>2</v>
      </c>
      <c r="G82" t="s">
        <v>2</v>
      </c>
      <c r="H82" t="s">
        <v>40</v>
      </c>
      <c r="I82" t="s">
        <v>347</v>
      </c>
      <c r="J82" t="s">
        <v>40</v>
      </c>
      <c r="K82" t="s">
        <v>3</v>
      </c>
      <c r="L82" t="s">
        <v>40</v>
      </c>
      <c r="M82" t="s">
        <v>619</v>
      </c>
      <c r="N82" t="s">
        <v>765</v>
      </c>
      <c r="O82" t="s">
        <v>1073</v>
      </c>
      <c r="P82" t="s">
        <v>6</v>
      </c>
      <c r="Q82" t="s">
        <v>6</v>
      </c>
      <c r="R82" t="s">
        <v>40</v>
      </c>
      <c r="S82" t="s">
        <v>1063</v>
      </c>
      <c r="T82" t="s">
        <v>6</v>
      </c>
      <c r="U82" t="s">
        <v>6</v>
      </c>
      <c r="V82" t="s">
        <v>654</v>
      </c>
      <c r="W82" t="s">
        <v>1068</v>
      </c>
      <c r="X82" s="8">
        <f>IF(ISNUMBER(MATCH(fields[argot_field],issuesfield[field],0)),COUNTIF(issuesfield[field],fields[argot_field]),0)</f>
        <v>0</v>
      </c>
      <c r="Y82">
        <f>IF(ISNUMBER(MATCH(fields[argot_field],mappings[field],0)),COUNTIF(mappings[field],fields[argot_field]),0)</f>
        <v>1</v>
      </c>
    </row>
    <row r="83" spans="1:27" x14ac:dyDescent="0.25">
      <c r="A83" t="s">
        <v>519</v>
      </c>
      <c r="B83" t="s">
        <v>63</v>
      </c>
      <c r="C83" t="s">
        <v>6</v>
      </c>
      <c r="D83" t="s">
        <v>6</v>
      </c>
      <c r="E83" t="s">
        <v>63</v>
      </c>
      <c r="F83" t="s">
        <v>2</v>
      </c>
      <c r="G83" t="s">
        <v>2</v>
      </c>
      <c r="H83" t="s">
        <v>40</v>
      </c>
      <c r="I83" t="s">
        <v>347</v>
      </c>
      <c r="J83" t="s">
        <v>40</v>
      </c>
      <c r="K83" t="s">
        <v>40</v>
      </c>
      <c r="L83" t="s">
        <v>40</v>
      </c>
      <c r="M83" t="s">
        <v>80</v>
      </c>
      <c r="N83" t="s">
        <v>80</v>
      </c>
      <c r="O83" t="s">
        <v>725</v>
      </c>
      <c r="P83" t="s">
        <v>520</v>
      </c>
      <c r="Q83" t="s">
        <v>521</v>
      </c>
      <c r="R83" t="s">
        <v>40</v>
      </c>
      <c r="S83" t="s">
        <v>522</v>
      </c>
      <c r="T83" t="s">
        <v>40</v>
      </c>
      <c r="U83" t="s">
        <v>411</v>
      </c>
      <c r="V83" t="s">
        <v>512</v>
      </c>
      <c r="W83" t="s">
        <v>636</v>
      </c>
      <c r="X83" s="8">
        <f>IF(ISNUMBER(MATCH(fields[argot_field],issuesfield[field],0)),COUNTIF(issuesfield[field],fields[argot_field]),0)</f>
        <v>0</v>
      </c>
      <c r="Y83">
        <f>IF(ISNUMBER(MATCH(fields[argot_field],mappings[field],0)),COUNTIF(mappings[field],fields[argot_field]),0)</f>
        <v>1</v>
      </c>
      <c r="Z83" t="s">
        <v>6</v>
      </c>
      <c r="AA83" t="s">
        <v>6</v>
      </c>
    </row>
    <row r="84" spans="1:27" x14ac:dyDescent="0.25">
      <c r="A84" t="s">
        <v>900</v>
      </c>
      <c r="B84" t="s">
        <v>6</v>
      </c>
      <c r="C84" t="s">
        <v>6</v>
      </c>
      <c r="D84" t="s">
        <v>6</v>
      </c>
      <c r="E84" t="s">
        <v>63</v>
      </c>
      <c r="F84" t="s">
        <v>3</v>
      </c>
      <c r="G84" t="s">
        <v>3</v>
      </c>
      <c r="H84" t="s">
        <v>40</v>
      </c>
      <c r="I84" t="s">
        <v>347</v>
      </c>
      <c r="J84" t="s">
        <v>40</v>
      </c>
      <c r="K84" t="s">
        <v>3</v>
      </c>
      <c r="L84" t="s">
        <v>40</v>
      </c>
      <c r="M84" t="s">
        <v>40</v>
      </c>
      <c r="N84" t="s">
        <v>901</v>
      </c>
      <c r="O84" t="s">
        <v>6</v>
      </c>
      <c r="P84" t="s">
        <v>902</v>
      </c>
      <c r="Q84" t="s">
        <v>903</v>
      </c>
      <c r="R84" t="s">
        <v>6</v>
      </c>
      <c r="S84" t="s">
        <v>904</v>
      </c>
      <c r="T84" t="s">
        <v>906</v>
      </c>
      <c r="U84" t="s">
        <v>6</v>
      </c>
      <c r="V84" t="s">
        <v>512</v>
      </c>
      <c r="W84" t="s">
        <v>636</v>
      </c>
      <c r="X84" s="8">
        <f>IF(ISNUMBER(MATCH(fields[argot_field],issuesfield[field],0)),COUNTIF(issuesfield[field],fields[argot_field]),0)</f>
        <v>0</v>
      </c>
      <c r="Y84">
        <f>IF(ISNUMBER(MATCH(fields[argot_field],mappings[field],0)),COUNTIF(mappings[field],fields[argot_field]),0)</f>
        <v>0</v>
      </c>
    </row>
    <row r="85" spans="1:27" x14ac:dyDescent="0.25">
      <c r="A85" t="s">
        <v>732</v>
      </c>
      <c r="B85" t="s">
        <v>1021</v>
      </c>
      <c r="C85" t="s">
        <v>6</v>
      </c>
      <c r="D85" t="s">
        <v>6</v>
      </c>
      <c r="E85" t="s">
        <v>63</v>
      </c>
      <c r="F85" t="s">
        <v>2</v>
      </c>
      <c r="G85" t="s">
        <v>2</v>
      </c>
      <c r="H85" t="s">
        <v>40</v>
      </c>
      <c r="I85" t="s">
        <v>347</v>
      </c>
      <c r="J85" t="s">
        <v>504</v>
      </c>
      <c r="K85" t="s">
        <v>3</v>
      </c>
      <c r="L85" t="s">
        <v>40</v>
      </c>
      <c r="M85" t="s">
        <v>40</v>
      </c>
      <c r="N85" t="s">
        <v>734</v>
      </c>
      <c r="O85" t="s">
        <v>6</v>
      </c>
      <c r="P85" t="s">
        <v>733</v>
      </c>
      <c r="Q85" t="s">
        <v>40</v>
      </c>
      <c r="R85" t="s">
        <v>6</v>
      </c>
      <c r="S85" t="s">
        <v>40</v>
      </c>
      <c r="T85" t="s">
        <v>40</v>
      </c>
      <c r="U85" t="s">
        <v>40</v>
      </c>
      <c r="V85" t="s">
        <v>512</v>
      </c>
      <c r="W85" t="s">
        <v>636</v>
      </c>
      <c r="X85" s="8">
        <f>IF(ISNUMBER(MATCH(fields[argot_field],issuesfield[field],0)),COUNTIF(issuesfield[field],fields[argot_field]),0)</f>
        <v>0</v>
      </c>
      <c r="Y85">
        <f>IF(ISNUMBER(MATCH(fields[argot_field],mappings[field],0)),COUNTIF(mappings[field],fields[argot_field]),0)</f>
        <v>1</v>
      </c>
      <c r="Z85" t="s">
        <v>2</v>
      </c>
      <c r="AA85" t="s">
        <v>6</v>
      </c>
    </row>
    <row r="86" spans="1:27" x14ac:dyDescent="0.25">
      <c r="A86" t="s">
        <v>1125</v>
      </c>
      <c r="B86" t="s">
        <v>63</v>
      </c>
      <c r="C86" t="s">
        <v>6</v>
      </c>
      <c r="D86" t="s">
        <v>6</v>
      </c>
      <c r="E86" t="s">
        <v>63</v>
      </c>
      <c r="F86" t="s">
        <v>2</v>
      </c>
      <c r="G86" t="s">
        <v>2</v>
      </c>
      <c r="H86" t="s">
        <v>40</v>
      </c>
      <c r="I86" t="s">
        <v>347</v>
      </c>
      <c r="J86" t="s">
        <v>40</v>
      </c>
      <c r="K86" t="s">
        <v>3</v>
      </c>
      <c r="L86" t="s">
        <v>40</v>
      </c>
      <c r="M86" t="s">
        <v>40</v>
      </c>
      <c r="N86" t="s">
        <v>40</v>
      </c>
      <c r="O86" t="s">
        <v>6</v>
      </c>
      <c r="P86" t="s">
        <v>637</v>
      </c>
      <c r="Q86" t="s">
        <v>639</v>
      </c>
      <c r="R86" t="s">
        <v>6</v>
      </c>
      <c r="S86" t="s">
        <v>40</v>
      </c>
      <c r="T86" t="s">
        <v>411</v>
      </c>
      <c r="U86" t="s">
        <v>411</v>
      </c>
      <c r="V86" t="s">
        <v>512</v>
      </c>
      <c r="W86" t="s">
        <v>636</v>
      </c>
      <c r="X86" s="8">
        <f>IF(ISNUMBER(MATCH(fields[argot_field],issuesfield[field],0)),COUNTIF(issuesfield[field],fields[argot_field]),0)</f>
        <v>0</v>
      </c>
      <c r="Y86">
        <f>IF(ISNUMBER(MATCH(fields[argot_field],mappings[field],0)),COUNTIF(mappings[field],fields[argot_field]),0)</f>
        <v>0</v>
      </c>
      <c r="Z86" t="s">
        <v>6</v>
      </c>
      <c r="AA86" t="s">
        <v>6</v>
      </c>
    </row>
    <row r="87" spans="1:27" x14ac:dyDescent="0.25">
      <c r="A87" t="s">
        <v>1127</v>
      </c>
      <c r="B87" t="s">
        <v>63</v>
      </c>
      <c r="C87" t="s">
        <v>6</v>
      </c>
      <c r="D87" t="s">
        <v>6</v>
      </c>
      <c r="E87" t="s">
        <v>63</v>
      </c>
      <c r="F87" t="s">
        <v>2</v>
      </c>
      <c r="G87" t="s">
        <v>2</v>
      </c>
      <c r="H87" t="s">
        <v>1125</v>
      </c>
      <c r="I87" t="s">
        <v>348</v>
      </c>
      <c r="J87" t="s">
        <v>40</v>
      </c>
      <c r="K87" t="s">
        <v>40</v>
      </c>
      <c r="L87" t="s">
        <v>40</v>
      </c>
      <c r="M87" t="s">
        <v>40</v>
      </c>
      <c r="N87" t="s">
        <v>1128</v>
      </c>
      <c r="O87" t="s">
        <v>6</v>
      </c>
      <c r="P87" t="s">
        <v>938</v>
      </c>
      <c r="Q87" t="s">
        <v>6</v>
      </c>
      <c r="R87" t="s">
        <v>40</v>
      </c>
      <c r="S87" t="s">
        <v>40</v>
      </c>
      <c r="T87" t="s">
        <v>411</v>
      </c>
      <c r="U87" t="s">
        <v>411</v>
      </c>
      <c r="V87" t="s">
        <v>512</v>
      </c>
      <c r="W87" t="s">
        <v>636</v>
      </c>
      <c r="X87" s="8">
        <f>IF(ISNUMBER(MATCH(fields[argot_field],issuesfield[field],0)),COUNTIF(issuesfield[field],fields[argot_field]),0)</f>
        <v>0</v>
      </c>
      <c r="Y87">
        <f>IF(ISNUMBER(MATCH(fields[argot_field],mappings[field],0)),COUNTIF(mappings[field],fields[argot_field]),0)</f>
        <v>1</v>
      </c>
    </row>
    <row r="88" spans="1:27" x14ac:dyDescent="0.25">
      <c r="A88" t="s">
        <v>1126</v>
      </c>
      <c r="B88" t="s">
        <v>63</v>
      </c>
      <c r="C88" t="s">
        <v>6</v>
      </c>
      <c r="D88" t="s">
        <v>6</v>
      </c>
      <c r="E88" t="s">
        <v>63</v>
      </c>
      <c r="F88" t="s">
        <v>2</v>
      </c>
      <c r="G88" t="s">
        <v>2</v>
      </c>
      <c r="H88" t="s">
        <v>1125</v>
      </c>
      <c r="I88" t="s">
        <v>349</v>
      </c>
      <c r="J88" t="s">
        <v>504</v>
      </c>
      <c r="K88" t="s">
        <v>40</v>
      </c>
      <c r="L88" t="s">
        <v>40</v>
      </c>
      <c r="M88" t="s">
        <v>40</v>
      </c>
      <c r="N88" t="s">
        <v>1128</v>
      </c>
      <c r="O88" t="s">
        <v>6</v>
      </c>
      <c r="P88" t="s">
        <v>1129</v>
      </c>
      <c r="Q88" t="s">
        <v>6</v>
      </c>
      <c r="R88" t="s">
        <v>6</v>
      </c>
      <c r="S88" t="s">
        <v>509</v>
      </c>
      <c r="T88" t="s">
        <v>411</v>
      </c>
      <c r="U88" t="s">
        <v>411</v>
      </c>
      <c r="V88" t="s">
        <v>512</v>
      </c>
      <c r="W88" t="s">
        <v>636</v>
      </c>
      <c r="X88" s="8">
        <f>IF(ISNUMBER(MATCH(fields[argot_field],issuesfield[field],0)),COUNTIF(issuesfield[field],fields[argot_field]),0)</f>
        <v>0</v>
      </c>
      <c r="Y88">
        <f>IF(ISNUMBER(MATCH(fields[argot_field],mappings[field],0)),COUNTIF(mappings[field],fields[argot_field]),0)</f>
        <v>1</v>
      </c>
    </row>
    <row r="89" spans="1:27" x14ac:dyDescent="0.25">
      <c r="A89" t="s">
        <v>389</v>
      </c>
      <c r="B89" t="s">
        <v>1021</v>
      </c>
      <c r="C89" t="s">
        <v>6</v>
      </c>
      <c r="D89" t="s">
        <v>6</v>
      </c>
      <c r="E89" t="s">
        <v>63</v>
      </c>
      <c r="F89" t="s">
        <v>2</v>
      </c>
      <c r="G89" t="s">
        <v>2</v>
      </c>
      <c r="H89" t="s">
        <v>40</v>
      </c>
      <c r="I89" t="s">
        <v>347</v>
      </c>
      <c r="J89" t="s">
        <v>504</v>
      </c>
      <c r="K89" t="s">
        <v>3</v>
      </c>
      <c r="L89" t="s">
        <v>40</v>
      </c>
      <c r="M89" t="s">
        <v>40</v>
      </c>
      <c r="N89" t="s">
        <v>727</v>
      </c>
      <c r="O89" t="s">
        <v>6</v>
      </c>
      <c r="P89" t="s">
        <v>728</v>
      </c>
      <c r="Q89" t="s">
        <v>40</v>
      </c>
      <c r="R89" t="s">
        <v>6</v>
      </c>
      <c r="S89" t="s">
        <v>729</v>
      </c>
      <c r="T89" t="s">
        <v>40</v>
      </c>
      <c r="U89" t="s">
        <v>40</v>
      </c>
      <c r="V89" t="s">
        <v>512</v>
      </c>
      <c r="W89" t="s">
        <v>636</v>
      </c>
      <c r="X89" s="8">
        <f>IF(ISNUMBER(MATCH(fields[argot_field],issuesfield[field],0)),COUNTIF(issuesfield[field],fields[argot_field]),0)</f>
        <v>0</v>
      </c>
      <c r="Y89">
        <f>IF(ISNUMBER(MATCH(fields[argot_field],mappings[field],0)),COUNTIF(mappings[field],fields[argot_field]),0)</f>
        <v>1</v>
      </c>
      <c r="Z89" t="s">
        <v>2</v>
      </c>
      <c r="AA89" t="s">
        <v>6</v>
      </c>
    </row>
    <row r="90" spans="1:27" x14ac:dyDescent="0.25">
      <c r="A90" t="s">
        <v>1131</v>
      </c>
      <c r="B90" t="s">
        <v>1021</v>
      </c>
      <c r="C90" t="s">
        <v>6</v>
      </c>
      <c r="D90" t="s">
        <v>6</v>
      </c>
      <c r="E90" t="s">
        <v>63</v>
      </c>
      <c r="F90" t="s">
        <v>2</v>
      </c>
      <c r="G90" t="s">
        <v>2</v>
      </c>
      <c r="H90" t="s">
        <v>40</v>
      </c>
      <c r="I90" t="s">
        <v>347</v>
      </c>
      <c r="J90" t="s">
        <v>617</v>
      </c>
      <c r="K90" t="s">
        <v>3</v>
      </c>
      <c r="L90" t="s">
        <v>40</v>
      </c>
      <c r="M90" t="s">
        <v>40</v>
      </c>
      <c r="N90" t="s">
        <v>1132</v>
      </c>
      <c r="O90" t="s">
        <v>6</v>
      </c>
      <c r="P90" t="s">
        <v>645</v>
      </c>
      <c r="Q90" t="s">
        <v>646</v>
      </c>
      <c r="R90" t="s">
        <v>40</v>
      </c>
      <c r="S90" t="s">
        <v>40</v>
      </c>
      <c r="T90" t="s">
        <v>647</v>
      </c>
      <c r="U90" t="s">
        <v>411</v>
      </c>
      <c r="V90" t="s">
        <v>512</v>
      </c>
      <c r="W90" t="s">
        <v>636</v>
      </c>
      <c r="X90" s="8">
        <f>IF(ISNUMBER(MATCH(fields[argot_field],issuesfield[field],0)),COUNTIF(issuesfield[field],fields[argot_field]),0)</f>
        <v>0</v>
      </c>
      <c r="Y90">
        <f>IF(ISNUMBER(MATCH(fields[argot_field],mappings[field],0)),COUNTIF(mappings[field],fields[argot_field]),0)</f>
        <v>1</v>
      </c>
      <c r="Z90" t="s">
        <v>6</v>
      </c>
      <c r="AA90" t="s">
        <v>6</v>
      </c>
    </row>
    <row r="91" spans="1:27" x14ac:dyDescent="0.25">
      <c r="A91" t="s">
        <v>1082</v>
      </c>
      <c r="B91" t="s">
        <v>1021</v>
      </c>
      <c r="C91" t="s">
        <v>6</v>
      </c>
      <c r="D91" t="s">
        <v>6</v>
      </c>
      <c r="E91" t="s">
        <v>63</v>
      </c>
      <c r="F91" t="s">
        <v>2</v>
      </c>
      <c r="G91" t="s">
        <v>2</v>
      </c>
      <c r="H91" t="s">
        <v>40</v>
      </c>
      <c r="I91" t="s">
        <v>347</v>
      </c>
      <c r="J91" t="s">
        <v>40</v>
      </c>
      <c r="K91" t="s">
        <v>40</v>
      </c>
      <c r="L91" t="s">
        <v>40</v>
      </c>
      <c r="M91" t="s">
        <v>40</v>
      </c>
      <c r="N91" t="s">
        <v>1083</v>
      </c>
      <c r="O91" t="s">
        <v>6</v>
      </c>
      <c r="P91" t="s">
        <v>1084</v>
      </c>
      <c r="Q91" t="s">
        <v>6</v>
      </c>
      <c r="R91" t="s">
        <v>40</v>
      </c>
      <c r="S91" t="s">
        <v>505</v>
      </c>
      <c r="T91" t="s">
        <v>411</v>
      </c>
      <c r="U91" t="s">
        <v>411</v>
      </c>
      <c r="V91" t="s">
        <v>512</v>
      </c>
      <c r="W91" t="s">
        <v>636</v>
      </c>
      <c r="X91" s="8">
        <f>IF(ISNUMBER(MATCH(fields[argot_field],issuesfield[field],0)),COUNTIF(issuesfield[field],fields[argot_field]),0)</f>
        <v>0</v>
      </c>
      <c r="Y91">
        <f>IF(ISNUMBER(MATCH(fields[argot_field],mappings[field],0)),COUNTIF(mappings[field],fields[argot_field]),0)</f>
        <v>1</v>
      </c>
      <c r="Z91" t="s">
        <v>2</v>
      </c>
      <c r="AA91" t="s">
        <v>2</v>
      </c>
    </row>
    <row r="92" spans="1:27" x14ac:dyDescent="0.25">
      <c r="A92" t="s">
        <v>995</v>
      </c>
      <c r="B92" t="s">
        <v>1021</v>
      </c>
      <c r="C92" t="s">
        <v>6</v>
      </c>
      <c r="D92" t="s">
        <v>6</v>
      </c>
      <c r="E92" t="s">
        <v>63</v>
      </c>
      <c r="F92" t="s">
        <v>2</v>
      </c>
      <c r="G92" t="s">
        <v>2</v>
      </c>
      <c r="H92" t="s">
        <v>40</v>
      </c>
      <c r="I92" t="s">
        <v>347</v>
      </c>
      <c r="J92" t="s">
        <v>504</v>
      </c>
      <c r="K92" t="s">
        <v>3</v>
      </c>
      <c r="L92" t="s">
        <v>40</v>
      </c>
      <c r="M92" t="s">
        <v>40</v>
      </c>
      <c r="N92" t="s">
        <v>996</v>
      </c>
      <c r="O92" t="s">
        <v>40</v>
      </c>
      <c r="P92" t="s">
        <v>1080</v>
      </c>
      <c r="Q92" t="s">
        <v>6</v>
      </c>
      <c r="R92" t="s">
        <v>6</v>
      </c>
      <c r="S92" t="s">
        <v>40</v>
      </c>
      <c r="T92" t="s">
        <v>411</v>
      </c>
      <c r="U92" t="s">
        <v>411</v>
      </c>
      <c r="V92" t="s">
        <v>512</v>
      </c>
      <c r="W92" t="s">
        <v>636</v>
      </c>
      <c r="X92" s="8">
        <f>IF(ISNUMBER(MATCH(fields[argot_field],issuesfield[field],0)),COUNTIF(issuesfield[field],fields[argot_field]),0)</f>
        <v>0</v>
      </c>
      <c r="Y92">
        <f>IF(ISNUMBER(MATCH(fields[argot_field],mappings[field],0)),COUNTIF(mappings[field],fields[argot_field]),0)</f>
        <v>1</v>
      </c>
      <c r="Z92" t="s">
        <v>2</v>
      </c>
      <c r="AA92" t="s">
        <v>2</v>
      </c>
    </row>
    <row r="93" spans="1:27" x14ac:dyDescent="0.25">
      <c r="A93" t="s">
        <v>1121</v>
      </c>
      <c r="B93" t="s">
        <v>1021</v>
      </c>
      <c r="C93" t="s">
        <v>6</v>
      </c>
      <c r="D93" t="s">
        <v>6</v>
      </c>
      <c r="E93" t="s">
        <v>63</v>
      </c>
      <c r="F93" t="s">
        <v>2</v>
      </c>
      <c r="G93" t="s">
        <v>2</v>
      </c>
      <c r="H93" t="s">
        <v>40</v>
      </c>
      <c r="I93" t="s">
        <v>347</v>
      </c>
      <c r="J93" t="s">
        <v>40</v>
      </c>
      <c r="K93" t="s">
        <v>3</v>
      </c>
      <c r="L93" t="s">
        <v>40</v>
      </c>
      <c r="M93" t="s">
        <v>40</v>
      </c>
      <c r="N93" t="s">
        <v>1123</v>
      </c>
      <c r="O93" t="s">
        <v>40</v>
      </c>
      <c r="P93" t="s">
        <v>1122</v>
      </c>
      <c r="Q93" t="s">
        <v>1120</v>
      </c>
      <c r="R93" t="s">
        <v>6</v>
      </c>
      <c r="S93" t="s">
        <v>40</v>
      </c>
      <c r="T93" t="s">
        <v>411</v>
      </c>
      <c r="U93" t="s">
        <v>411</v>
      </c>
      <c r="V93" t="s">
        <v>512</v>
      </c>
      <c r="W93" t="s">
        <v>636</v>
      </c>
      <c r="X93" s="8">
        <f>IF(ISNUMBER(MATCH(fields[argot_field],issuesfield[field],0)),COUNTIF(issuesfield[field],fields[argot_field]),0)</f>
        <v>0</v>
      </c>
      <c r="Y93">
        <f>IF(ISNUMBER(MATCH(fields[argot_field],mappings[field],0)),COUNTIF(mappings[field],fields[argot_field]),0)</f>
        <v>1</v>
      </c>
      <c r="Z93" t="s">
        <v>2</v>
      </c>
      <c r="AA93" t="s">
        <v>2</v>
      </c>
    </row>
    <row r="94" spans="1:27" x14ac:dyDescent="0.25">
      <c r="A94" t="s">
        <v>971</v>
      </c>
      <c r="B94" t="s">
        <v>63</v>
      </c>
      <c r="C94" t="s">
        <v>6</v>
      </c>
      <c r="D94" t="s">
        <v>6</v>
      </c>
      <c r="E94" t="s">
        <v>63</v>
      </c>
      <c r="F94" t="s">
        <v>2</v>
      </c>
      <c r="G94" t="s">
        <v>2</v>
      </c>
      <c r="H94" t="s">
        <v>2</v>
      </c>
      <c r="I94" t="s">
        <v>347</v>
      </c>
      <c r="J94" t="s">
        <v>40</v>
      </c>
      <c r="K94" t="s">
        <v>3</v>
      </c>
      <c r="L94" t="s">
        <v>40</v>
      </c>
      <c r="M94" t="s">
        <v>40</v>
      </c>
      <c r="N94" t="s">
        <v>976</v>
      </c>
      <c r="O94" t="s">
        <v>6</v>
      </c>
      <c r="P94" t="s">
        <v>977</v>
      </c>
      <c r="Q94" t="s">
        <v>40</v>
      </c>
      <c r="R94" t="s">
        <v>40</v>
      </c>
      <c r="S94" t="s">
        <v>505</v>
      </c>
      <c r="T94" t="s">
        <v>411</v>
      </c>
      <c r="U94" t="s">
        <v>411</v>
      </c>
      <c r="V94" t="s">
        <v>512</v>
      </c>
      <c r="W94" t="s">
        <v>636</v>
      </c>
      <c r="X94" s="8">
        <f>IF(ISNUMBER(MATCH(fields[argot_field],issuesfield[field],0)),COUNTIF(issuesfield[field],fields[argot_field]),0)</f>
        <v>0</v>
      </c>
      <c r="Y94">
        <f>IF(ISNUMBER(MATCH(fields[argot_field],mappings[field],0)),COUNTIF(mappings[field],fields[argot_field]),0)</f>
        <v>0</v>
      </c>
      <c r="Z94" t="s">
        <v>2</v>
      </c>
      <c r="AA94" t="s">
        <v>6</v>
      </c>
    </row>
    <row r="95" spans="1:27" x14ac:dyDescent="0.25">
      <c r="A95" t="s">
        <v>975</v>
      </c>
      <c r="B95" t="s">
        <v>63</v>
      </c>
      <c r="C95" t="s">
        <v>6</v>
      </c>
      <c r="D95" t="s">
        <v>6</v>
      </c>
      <c r="E95" t="s">
        <v>63</v>
      </c>
      <c r="F95" t="s">
        <v>2</v>
      </c>
      <c r="G95" t="s">
        <v>2</v>
      </c>
      <c r="H95" t="s">
        <v>971</v>
      </c>
      <c r="I95" t="s">
        <v>348</v>
      </c>
      <c r="J95" t="s">
        <v>40</v>
      </c>
      <c r="K95" t="s">
        <v>40</v>
      </c>
      <c r="L95" t="s">
        <v>40</v>
      </c>
      <c r="M95" t="s">
        <v>40</v>
      </c>
      <c r="N95" t="s">
        <v>40</v>
      </c>
      <c r="O95" t="s">
        <v>6</v>
      </c>
      <c r="P95" t="s">
        <v>978</v>
      </c>
      <c r="Q95" t="s">
        <v>40</v>
      </c>
      <c r="R95" t="s">
        <v>40</v>
      </c>
      <c r="S95" t="s">
        <v>40</v>
      </c>
      <c r="T95" t="s">
        <v>411</v>
      </c>
      <c r="U95" t="s">
        <v>411</v>
      </c>
      <c r="V95" t="s">
        <v>512</v>
      </c>
      <c r="X95" s="8">
        <f>IF(ISNUMBER(MATCH(fields[argot_field],issuesfield[field],0)),COUNTIF(issuesfield[field],fields[argot_field]),0)</f>
        <v>0</v>
      </c>
      <c r="Y95">
        <f>IF(ISNUMBER(MATCH(fields[argot_field],mappings[field],0)),COUNTIF(mappings[field],fields[argot_field]),0)</f>
        <v>3</v>
      </c>
    </row>
    <row r="96" spans="1:27" x14ac:dyDescent="0.25">
      <c r="A96" t="s">
        <v>974</v>
      </c>
      <c r="B96" t="s">
        <v>63</v>
      </c>
      <c r="C96" t="s">
        <v>6</v>
      </c>
      <c r="D96" t="s">
        <v>6</v>
      </c>
      <c r="E96" t="s">
        <v>63</v>
      </c>
      <c r="F96" t="s">
        <v>2</v>
      </c>
      <c r="G96" t="s">
        <v>2</v>
      </c>
      <c r="H96" t="s">
        <v>971</v>
      </c>
      <c r="I96" t="s">
        <v>348</v>
      </c>
      <c r="J96" t="s">
        <v>504</v>
      </c>
      <c r="K96" t="s">
        <v>40</v>
      </c>
      <c r="L96" t="s">
        <v>40</v>
      </c>
      <c r="M96" t="s">
        <v>40</v>
      </c>
      <c r="N96" t="s">
        <v>40</v>
      </c>
      <c r="O96" t="s">
        <v>6</v>
      </c>
      <c r="P96" t="s">
        <v>980</v>
      </c>
      <c r="Q96" t="s">
        <v>40</v>
      </c>
      <c r="R96" t="s">
        <v>6</v>
      </c>
      <c r="S96" t="s">
        <v>509</v>
      </c>
      <c r="T96" t="s">
        <v>411</v>
      </c>
      <c r="U96" t="s">
        <v>411</v>
      </c>
      <c r="V96" t="s">
        <v>512</v>
      </c>
      <c r="W96" t="s">
        <v>636</v>
      </c>
      <c r="X96" s="8">
        <f>IF(ISNUMBER(MATCH(fields[argot_field],issuesfield[field],0)),COUNTIF(issuesfield[field],fields[argot_field]),0)</f>
        <v>0</v>
      </c>
      <c r="Y96">
        <f>IF(ISNUMBER(MATCH(fields[argot_field],mappings[field],0)),COUNTIF(mappings[field],fields[argot_field]),0)</f>
        <v>0</v>
      </c>
      <c r="Z96" t="s">
        <v>2</v>
      </c>
      <c r="AA96" t="s">
        <v>6</v>
      </c>
    </row>
    <row r="97" spans="1:27" x14ac:dyDescent="0.25">
      <c r="A97" t="s">
        <v>972</v>
      </c>
      <c r="B97" t="s">
        <v>63</v>
      </c>
      <c r="C97" t="s">
        <v>6</v>
      </c>
      <c r="D97" t="s">
        <v>6</v>
      </c>
      <c r="E97" t="s">
        <v>63</v>
      </c>
      <c r="F97" t="s">
        <v>2</v>
      </c>
      <c r="G97" t="s">
        <v>2</v>
      </c>
      <c r="H97" t="s">
        <v>971</v>
      </c>
      <c r="I97" t="s">
        <v>348</v>
      </c>
      <c r="J97" t="s">
        <v>40</v>
      </c>
      <c r="K97" t="s">
        <v>40</v>
      </c>
      <c r="L97" t="s">
        <v>40</v>
      </c>
      <c r="M97" t="s">
        <v>40</v>
      </c>
      <c r="N97" t="s">
        <v>976</v>
      </c>
      <c r="O97" t="s">
        <v>6</v>
      </c>
      <c r="P97" t="s">
        <v>515</v>
      </c>
      <c r="Q97" t="s">
        <v>40</v>
      </c>
      <c r="R97" t="s">
        <v>40</v>
      </c>
      <c r="S97" t="s">
        <v>505</v>
      </c>
      <c r="T97" t="s">
        <v>411</v>
      </c>
      <c r="U97" t="s">
        <v>411</v>
      </c>
      <c r="V97" t="s">
        <v>512</v>
      </c>
      <c r="W97" t="s">
        <v>636</v>
      </c>
      <c r="X97" s="8">
        <f>IF(ISNUMBER(MATCH(fields[argot_field],issuesfield[field],0)),COUNTIF(issuesfield[field],fields[argot_field]),0)</f>
        <v>0</v>
      </c>
      <c r="Y97">
        <f>IF(ISNUMBER(MATCH(fields[argot_field],mappings[field],0)),COUNTIF(mappings[field],fields[argot_field]),0)</f>
        <v>9</v>
      </c>
      <c r="Z97" t="s">
        <v>2</v>
      </c>
      <c r="AA97" t="s">
        <v>6</v>
      </c>
    </row>
    <row r="98" spans="1:27" x14ac:dyDescent="0.25">
      <c r="A98" t="s">
        <v>973</v>
      </c>
      <c r="B98" t="s">
        <v>63</v>
      </c>
      <c r="C98" t="s">
        <v>6</v>
      </c>
      <c r="D98" t="s">
        <v>6</v>
      </c>
      <c r="E98" t="s">
        <v>63</v>
      </c>
      <c r="F98" t="s">
        <v>2</v>
      </c>
      <c r="G98" t="s">
        <v>2</v>
      </c>
      <c r="H98" t="s">
        <v>971</v>
      </c>
      <c r="I98" t="s">
        <v>349</v>
      </c>
      <c r="J98" t="s">
        <v>504</v>
      </c>
      <c r="K98" t="s">
        <v>40</v>
      </c>
      <c r="L98" t="s">
        <v>40</v>
      </c>
      <c r="M98" t="s">
        <v>40</v>
      </c>
      <c r="N98" t="s">
        <v>976</v>
      </c>
      <c r="O98" t="s">
        <v>6</v>
      </c>
      <c r="P98" t="s">
        <v>979</v>
      </c>
      <c r="Q98" t="s">
        <v>40</v>
      </c>
      <c r="R98" t="s">
        <v>40</v>
      </c>
      <c r="S98" t="s">
        <v>505</v>
      </c>
      <c r="T98" t="s">
        <v>411</v>
      </c>
      <c r="U98" t="s">
        <v>411</v>
      </c>
      <c r="V98" t="s">
        <v>512</v>
      </c>
      <c r="W98" t="s">
        <v>636</v>
      </c>
      <c r="X98" s="8">
        <f>IF(ISNUMBER(MATCH(fields[argot_field],issuesfield[field],0)),COUNTIF(issuesfield[field],fields[argot_field]),0)</f>
        <v>0</v>
      </c>
      <c r="Y98">
        <f>IF(ISNUMBER(MATCH(fields[argot_field],mappings[field],0)),COUNTIF(mappings[field],fields[argot_field]),0)</f>
        <v>8</v>
      </c>
      <c r="Z98" t="s">
        <v>2</v>
      </c>
      <c r="AA98" t="s">
        <v>6</v>
      </c>
    </row>
    <row r="99" spans="1:27" x14ac:dyDescent="0.25">
      <c r="A99" t="s">
        <v>498</v>
      </c>
      <c r="B99" t="s">
        <v>1021</v>
      </c>
      <c r="C99" t="s">
        <v>6</v>
      </c>
      <c r="D99" t="s">
        <v>6</v>
      </c>
      <c r="E99" t="s">
        <v>63</v>
      </c>
      <c r="F99" t="s">
        <v>2</v>
      </c>
      <c r="G99" t="s">
        <v>2</v>
      </c>
      <c r="H99" t="s">
        <v>2</v>
      </c>
      <c r="I99" t="s">
        <v>347</v>
      </c>
      <c r="J99" t="s">
        <v>504</v>
      </c>
      <c r="K99" t="s">
        <v>3</v>
      </c>
      <c r="L99" t="s">
        <v>40</v>
      </c>
      <c r="M99" t="s">
        <v>40</v>
      </c>
      <c r="N99" t="s">
        <v>735</v>
      </c>
      <c r="O99" t="s">
        <v>736</v>
      </c>
      <c r="P99" t="s">
        <v>737</v>
      </c>
      <c r="Q99" t="s">
        <v>738</v>
      </c>
      <c r="R99" t="s">
        <v>6</v>
      </c>
      <c r="S99" t="s">
        <v>505</v>
      </c>
      <c r="T99" t="s">
        <v>411</v>
      </c>
      <c r="U99" t="s">
        <v>411</v>
      </c>
      <c r="V99" t="s">
        <v>512</v>
      </c>
      <c r="W99" t="s">
        <v>636</v>
      </c>
      <c r="X99" s="8">
        <f>IF(ISNUMBER(MATCH(fields[argot_field],issuesfield[field],0)),COUNTIF(issuesfield[field],fields[argot_field]),0)</f>
        <v>0</v>
      </c>
      <c r="Y99">
        <f>IF(ISNUMBER(MATCH(fields[argot_field],mappings[field],0)),COUNTIF(mappings[field],fields[argot_field]),0)</f>
        <v>1</v>
      </c>
      <c r="Z99" t="s">
        <v>2</v>
      </c>
      <c r="AA99" t="s">
        <v>6</v>
      </c>
    </row>
    <row r="100" spans="1:27" x14ac:dyDescent="0.25">
      <c r="A100" t="s">
        <v>1023</v>
      </c>
      <c r="B100" t="s">
        <v>63</v>
      </c>
      <c r="C100" t="s">
        <v>6</v>
      </c>
      <c r="D100" t="s">
        <v>6</v>
      </c>
      <c r="E100" t="s">
        <v>63</v>
      </c>
      <c r="F100" t="s">
        <v>2</v>
      </c>
      <c r="G100" t="s">
        <v>3</v>
      </c>
      <c r="H100" t="s">
        <v>40</v>
      </c>
      <c r="I100" t="s">
        <v>347</v>
      </c>
      <c r="J100" t="s">
        <v>40</v>
      </c>
      <c r="K100" t="s">
        <v>3</v>
      </c>
      <c r="L100" t="s">
        <v>40</v>
      </c>
      <c r="M100" t="s">
        <v>40</v>
      </c>
      <c r="N100" t="s">
        <v>40</v>
      </c>
      <c r="O100" t="s">
        <v>6</v>
      </c>
      <c r="P100" t="s">
        <v>1026</v>
      </c>
      <c r="Q100" t="s">
        <v>6</v>
      </c>
      <c r="R100" t="s">
        <v>6</v>
      </c>
      <c r="S100" t="s">
        <v>1030</v>
      </c>
      <c r="T100" t="s">
        <v>411</v>
      </c>
      <c r="U100" t="s">
        <v>411</v>
      </c>
      <c r="V100" t="s">
        <v>512</v>
      </c>
      <c r="W100" t="s">
        <v>636</v>
      </c>
      <c r="X100" s="8">
        <f>IF(ISNUMBER(MATCH(fields[argot_field],issuesfield[field],0)),COUNTIF(issuesfield[field],fields[argot_field]),0)</f>
        <v>0</v>
      </c>
      <c r="Y100">
        <f>IF(ISNUMBER(MATCH(fields[argot_field],mappings[field],0)),COUNTIF(mappings[field],fields[argot_field]),0)</f>
        <v>0</v>
      </c>
      <c r="Z100" t="s">
        <v>2</v>
      </c>
      <c r="AA100" t="s">
        <v>6</v>
      </c>
    </row>
    <row r="101" spans="1:27" ht="15.75" customHeight="1" x14ac:dyDescent="0.25">
      <c r="A101" t="s">
        <v>1024</v>
      </c>
      <c r="B101" t="s">
        <v>63</v>
      </c>
      <c r="C101" t="s">
        <v>6</v>
      </c>
      <c r="D101" t="s">
        <v>6</v>
      </c>
      <c r="E101" t="s">
        <v>63</v>
      </c>
      <c r="F101" t="s">
        <v>2</v>
      </c>
      <c r="G101" t="s">
        <v>3</v>
      </c>
      <c r="H101" t="s">
        <v>1023</v>
      </c>
      <c r="I101" t="s">
        <v>348</v>
      </c>
      <c r="J101" t="s">
        <v>40</v>
      </c>
      <c r="K101" t="s">
        <v>40</v>
      </c>
      <c r="L101" t="s">
        <v>40</v>
      </c>
      <c r="M101" t="s">
        <v>40</v>
      </c>
      <c r="N101" t="s">
        <v>40</v>
      </c>
      <c r="O101" t="s">
        <v>6</v>
      </c>
      <c r="P101" t="s">
        <v>978</v>
      </c>
      <c r="Q101" t="s">
        <v>6</v>
      </c>
      <c r="R101" t="s">
        <v>6</v>
      </c>
      <c r="S101" t="s">
        <v>1030</v>
      </c>
      <c r="T101" t="s">
        <v>411</v>
      </c>
      <c r="U101" t="s">
        <v>411</v>
      </c>
      <c r="V101" t="s">
        <v>512</v>
      </c>
      <c r="W101" t="s">
        <v>636</v>
      </c>
      <c r="X101" s="8">
        <f>IF(ISNUMBER(MATCH(fields[argot_field],issuesfield[field],0)),COUNTIF(issuesfield[field],fields[argot_field]),0)</f>
        <v>0</v>
      </c>
      <c r="Y101">
        <f>IF(ISNUMBER(MATCH(fields[argot_field],mappings[field],0)),COUNTIF(mappings[field],fields[argot_field]),0)</f>
        <v>0</v>
      </c>
      <c r="Z101" t="s">
        <v>2</v>
      </c>
      <c r="AA101" t="s">
        <v>6</v>
      </c>
    </row>
    <row r="102" spans="1:27" x14ac:dyDescent="0.25">
      <c r="A102" t="s">
        <v>985</v>
      </c>
      <c r="B102" t="s">
        <v>63</v>
      </c>
      <c r="C102" t="s">
        <v>6</v>
      </c>
      <c r="D102" t="s">
        <v>6</v>
      </c>
      <c r="E102" t="s">
        <v>63</v>
      </c>
      <c r="F102" t="s">
        <v>2</v>
      </c>
      <c r="G102" t="s">
        <v>3</v>
      </c>
      <c r="H102" t="s">
        <v>1023</v>
      </c>
      <c r="I102" t="s">
        <v>348</v>
      </c>
      <c r="J102" t="s">
        <v>504</v>
      </c>
      <c r="K102" t="s">
        <v>40</v>
      </c>
      <c r="L102" t="s">
        <v>40</v>
      </c>
      <c r="M102" t="s">
        <v>40</v>
      </c>
      <c r="N102" t="s">
        <v>40</v>
      </c>
      <c r="O102" t="s">
        <v>6</v>
      </c>
      <c r="P102" t="s">
        <v>1029</v>
      </c>
      <c r="Q102" t="s">
        <v>6</v>
      </c>
      <c r="R102" t="s">
        <v>6</v>
      </c>
      <c r="S102" t="s">
        <v>1030</v>
      </c>
      <c r="T102" t="s">
        <v>411</v>
      </c>
      <c r="U102" t="s">
        <v>411</v>
      </c>
      <c r="V102" t="s">
        <v>512</v>
      </c>
      <c r="W102" t="s">
        <v>636</v>
      </c>
      <c r="X102" s="8">
        <f>IF(ISNUMBER(MATCH(fields[argot_field],issuesfield[field],0)),COUNTIF(issuesfield[field],fields[argot_field]),0)</f>
        <v>0</v>
      </c>
      <c r="Y102">
        <f>IF(ISNUMBER(MATCH(fields[argot_field],mappings[field],0)),COUNTIF(mappings[field],fields[argot_field]),0)</f>
        <v>1</v>
      </c>
      <c r="Z102" t="s">
        <v>2</v>
      </c>
      <c r="AA102" t="s">
        <v>6</v>
      </c>
    </row>
    <row r="103" spans="1:27" x14ac:dyDescent="0.25">
      <c r="A103" t="s">
        <v>982</v>
      </c>
      <c r="B103" t="s">
        <v>63</v>
      </c>
      <c r="C103" t="s">
        <v>6</v>
      </c>
      <c r="D103" t="s">
        <v>6</v>
      </c>
      <c r="E103" t="s">
        <v>63</v>
      </c>
      <c r="F103" t="s">
        <v>2</v>
      </c>
      <c r="G103" t="s">
        <v>3</v>
      </c>
      <c r="H103" t="s">
        <v>1023</v>
      </c>
      <c r="I103" t="s">
        <v>348</v>
      </c>
      <c r="J103" t="s">
        <v>40</v>
      </c>
      <c r="K103" t="s">
        <v>40</v>
      </c>
      <c r="L103" t="s">
        <v>40</v>
      </c>
      <c r="M103" t="s">
        <v>40</v>
      </c>
      <c r="N103" t="s">
        <v>1025</v>
      </c>
      <c r="O103" t="s">
        <v>6</v>
      </c>
      <c r="P103" t="s">
        <v>1027</v>
      </c>
      <c r="Q103" t="s">
        <v>6</v>
      </c>
      <c r="R103" t="s">
        <v>6</v>
      </c>
      <c r="S103" t="s">
        <v>1030</v>
      </c>
      <c r="T103" t="s">
        <v>411</v>
      </c>
      <c r="U103" t="s">
        <v>411</v>
      </c>
      <c r="V103" t="s">
        <v>512</v>
      </c>
      <c r="W103" t="s">
        <v>636</v>
      </c>
      <c r="X103" s="8">
        <f>IF(ISNUMBER(MATCH(fields[argot_field],issuesfield[field],0)),COUNTIF(issuesfield[field],fields[argot_field]),0)</f>
        <v>0</v>
      </c>
      <c r="Y103">
        <f>IF(ISNUMBER(MATCH(fields[argot_field],mappings[field],0)),COUNTIF(mappings[field],fields[argot_field]),0)</f>
        <v>5</v>
      </c>
      <c r="Z103" t="s">
        <v>2</v>
      </c>
      <c r="AA103" t="s">
        <v>6</v>
      </c>
    </row>
    <row r="104" spans="1:27" x14ac:dyDescent="0.25">
      <c r="A104" t="s">
        <v>983</v>
      </c>
      <c r="B104" t="s">
        <v>63</v>
      </c>
      <c r="C104" t="s">
        <v>6</v>
      </c>
      <c r="D104" t="s">
        <v>6</v>
      </c>
      <c r="E104" t="s">
        <v>63</v>
      </c>
      <c r="F104" t="s">
        <v>2</v>
      </c>
      <c r="G104" t="s">
        <v>3</v>
      </c>
      <c r="H104" t="s">
        <v>1023</v>
      </c>
      <c r="I104" t="s">
        <v>349</v>
      </c>
      <c r="J104" t="s">
        <v>504</v>
      </c>
      <c r="K104" t="s">
        <v>40</v>
      </c>
      <c r="L104" t="s">
        <v>40</v>
      </c>
      <c r="M104" t="s">
        <v>40</v>
      </c>
      <c r="N104" t="s">
        <v>1025</v>
      </c>
      <c r="O104" t="s">
        <v>6</v>
      </c>
      <c r="P104" t="s">
        <v>1028</v>
      </c>
      <c r="Q104" t="s">
        <v>6</v>
      </c>
      <c r="R104" t="s">
        <v>6</v>
      </c>
      <c r="S104" t="s">
        <v>1030</v>
      </c>
      <c r="T104" t="s">
        <v>411</v>
      </c>
      <c r="U104" t="s">
        <v>411</v>
      </c>
      <c r="V104" t="s">
        <v>512</v>
      </c>
      <c r="W104" t="s">
        <v>636</v>
      </c>
      <c r="X104" s="8">
        <f>IF(ISNUMBER(MATCH(fields[argot_field],issuesfield[field],0)),COUNTIF(issuesfield[field],fields[argot_field]),0)</f>
        <v>0</v>
      </c>
      <c r="Y104">
        <f>IF(ISNUMBER(MATCH(fields[argot_field],mappings[field],0)),COUNTIF(mappings[field],fields[argot_field]),0)</f>
        <v>5</v>
      </c>
      <c r="Z104" t="s">
        <v>2</v>
      </c>
      <c r="AA104" t="s">
        <v>6</v>
      </c>
    </row>
    <row r="105" spans="1:27" x14ac:dyDescent="0.25">
      <c r="A105" t="s">
        <v>1086</v>
      </c>
      <c r="B105" t="s">
        <v>1021</v>
      </c>
      <c r="C105" t="s">
        <v>6</v>
      </c>
      <c r="D105" t="s">
        <v>6</v>
      </c>
      <c r="E105" t="s">
        <v>63</v>
      </c>
      <c r="F105" t="s">
        <v>2</v>
      </c>
      <c r="G105" t="s">
        <v>2</v>
      </c>
      <c r="H105" t="s">
        <v>40</v>
      </c>
      <c r="I105" t="s">
        <v>347</v>
      </c>
      <c r="J105" t="s">
        <v>40</v>
      </c>
      <c r="K105" t="s">
        <v>3</v>
      </c>
      <c r="L105" t="s">
        <v>40</v>
      </c>
      <c r="M105" t="s">
        <v>40</v>
      </c>
      <c r="N105" t="s">
        <v>1087</v>
      </c>
      <c r="O105" t="s">
        <v>40</v>
      </c>
      <c r="P105" t="s">
        <v>1088</v>
      </c>
      <c r="Q105" t="s">
        <v>6</v>
      </c>
      <c r="R105" t="s">
        <v>40</v>
      </c>
      <c r="S105" t="s">
        <v>505</v>
      </c>
      <c r="T105" t="s">
        <v>411</v>
      </c>
      <c r="U105" t="s">
        <v>411</v>
      </c>
      <c r="V105" t="s">
        <v>512</v>
      </c>
      <c r="W105" t="s">
        <v>636</v>
      </c>
      <c r="X105" s="8">
        <f>IF(ISNUMBER(MATCH(fields[argot_field],issuesfield[field],0)),COUNTIF(issuesfield[field],fields[argot_field]),0)</f>
        <v>0</v>
      </c>
      <c r="Y105">
        <f>IF(ISNUMBER(MATCH(fields[argot_field],mappings[field],0)),COUNTIF(mappings[field],fields[argot_field]),0)</f>
        <v>1</v>
      </c>
      <c r="Z105" t="s">
        <v>2</v>
      </c>
      <c r="AA105" t="s">
        <v>2</v>
      </c>
    </row>
    <row r="106" spans="1:27" x14ac:dyDescent="0.25">
      <c r="A106" t="s">
        <v>1050</v>
      </c>
      <c r="B106" t="s">
        <v>1021</v>
      </c>
      <c r="C106" t="s">
        <v>6</v>
      </c>
      <c r="D106" t="s">
        <v>6</v>
      </c>
      <c r="E106" t="s">
        <v>63</v>
      </c>
      <c r="F106" t="s">
        <v>2</v>
      </c>
      <c r="G106" t="s">
        <v>2</v>
      </c>
      <c r="H106" t="s">
        <v>40</v>
      </c>
      <c r="I106" t="s">
        <v>347</v>
      </c>
      <c r="J106" t="s">
        <v>40</v>
      </c>
      <c r="K106" t="s">
        <v>3</v>
      </c>
      <c r="L106" t="s">
        <v>40</v>
      </c>
      <c r="M106" t="s">
        <v>40</v>
      </c>
      <c r="N106" t="s">
        <v>1051</v>
      </c>
      <c r="O106" t="s">
        <v>6</v>
      </c>
      <c r="P106" t="s">
        <v>1052</v>
      </c>
      <c r="Q106" t="s">
        <v>1053</v>
      </c>
      <c r="R106" t="s">
        <v>40</v>
      </c>
      <c r="S106" t="s">
        <v>1054</v>
      </c>
      <c r="T106" t="s">
        <v>411</v>
      </c>
      <c r="U106" t="s">
        <v>411</v>
      </c>
      <c r="V106" t="s">
        <v>512</v>
      </c>
      <c r="W106" t="s">
        <v>1055</v>
      </c>
      <c r="X106" s="8">
        <f>IF(ISNUMBER(MATCH(fields[argot_field],issuesfield[field],0)),COUNTIF(issuesfield[field],fields[argot_field]),0)</f>
        <v>0</v>
      </c>
      <c r="Y106">
        <f>IF(ISNUMBER(MATCH(fields[argot_field],mappings[field],0)),COUNTIF(mappings[field],fields[argot_field]),0)</f>
        <v>1</v>
      </c>
    </row>
    <row r="107" spans="1:27" x14ac:dyDescent="0.25">
      <c r="A107" t="s">
        <v>999</v>
      </c>
      <c r="B107" t="s">
        <v>63</v>
      </c>
      <c r="C107" t="s">
        <v>6</v>
      </c>
      <c r="D107" t="s">
        <v>6</v>
      </c>
      <c r="E107" t="s">
        <v>63</v>
      </c>
      <c r="F107" t="s">
        <v>2</v>
      </c>
      <c r="G107" t="s">
        <v>2</v>
      </c>
      <c r="H107" t="s">
        <v>40</v>
      </c>
      <c r="I107" t="s">
        <v>347</v>
      </c>
      <c r="J107" t="s">
        <v>40</v>
      </c>
      <c r="K107" t="s">
        <v>3</v>
      </c>
      <c r="L107" t="s">
        <v>40</v>
      </c>
      <c r="M107" t="s">
        <v>40</v>
      </c>
      <c r="N107" t="s">
        <v>40</v>
      </c>
      <c r="O107" t="s">
        <v>40</v>
      </c>
      <c r="P107" t="s">
        <v>1000</v>
      </c>
      <c r="Q107" t="s">
        <v>6</v>
      </c>
      <c r="R107" t="s">
        <v>40</v>
      </c>
      <c r="S107" t="s">
        <v>1001</v>
      </c>
      <c r="T107" t="s">
        <v>411</v>
      </c>
      <c r="U107" t="s">
        <v>411</v>
      </c>
      <c r="V107" t="s">
        <v>512</v>
      </c>
      <c r="W107" t="s">
        <v>636</v>
      </c>
      <c r="X107" s="8">
        <f>IF(ISNUMBER(MATCH(fields[argot_field],issuesfield[field],0)),COUNTIF(issuesfield[field],fields[argot_field]),0)</f>
        <v>0</v>
      </c>
      <c r="Y107">
        <f>IF(ISNUMBER(MATCH(fields[argot_field],mappings[field],0)),COUNTIF(mappings[field],fields[argot_field]),0)</f>
        <v>0</v>
      </c>
      <c r="Z107" t="s">
        <v>2</v>
      </c>
      <c r="AA107" t="s">
        <v>2</v>
      </c>
    </row>
    <row r="108" spans="1:27" x14ac:dyDescent="0.25">
      <c r="A108" t="s">
        <v>1006</v>
      </c>
      <c r="B108" t="s">
        <v>63</v>
      </c>
      <c r="C108" t="s">
        <v>6</v>
      </c>
      <c r="D108" t="s">
        <v>6</v>
      </c>
      <c r="E108" t="s">
        <v>63</v>
      </c>
      <c r="F108" t="s">
        <v>2</v>
      </c>
      <c r="G108" t="s">
        <v>2</v>
      </c>
      <c r="H108" t="s">
        <v>999</v>
      </c>
      <c r="I108" t="s">
        <v>348</v>
      </c>
      <c r="J108" t="s">
        <v>40</v>
      </c>
      <c r="K108" t="s">
        <v>40</v>
      </c>
      <c r="L108" t="s">
        <v>40</v>
      </c>
      <c r="M108" t="s">
        <v>40</v>
      </c>
      <c r="N108" t="s">
        <v>1003</v>
      </c>
      <c r="O108" t="s">
        <v>40</v>
      </c>
      <c r="P108" t="s">
        <v>1008</v>
      </c>
      <c r="Q108" t="s">
        <v>6</v>
      </c>
      <c r="R108" t="s">
        <v>40</v>
      </c>
      <c r="S108" t="s">
        <v>40</v>
      </c>
      <c r="T108" t="s">
        <v>411</v>
      </c>
      <c r="U108" t="s">
        <v>411</v>
      </c>
      <c r="V108" t="s">
        <v>512</v>
      </c>
      <c r="W108" t="s">
        <v>636</v>
      </c>
      <c r="X108" s="8">
        <f>IF(ISNUMBER(MATCH(fields[argot_field],issuesfield[field],0)),COUNTIF(issuesfield[field],fields[argot_field]),0)</f>
        <v>0</v>
      </c>
      <c r="Y108">
        <f>IF(ISNUMBER(MATCH(fields[argot_field],mappings[field],0)),COUNTIF(mappings[field],fields[argot_field]),0)</f>
        <v>1</v>
      </c>
      <c r="Z108" t="s">
        <v>2</v>
      </c>
      <c r="AA108" t="s">
        <v>2</v>
      </c>
    </row>
    <row r="109" spans="1:27" x14ac:dyDescent="0.25">
      <c r="A109" t="s">
        <v>1002</v>
      </c>
      <c r="B109" t="s">
        <v>63</v>
      </c>
      <c r="C109" t="s">
        <v>6</v>
      </c>
      <c r="D109" t="s">
        <v>6</v>
      </c>
      <c r="E109" t="s">
        <v>63</v>
      </c>
      <c r="F109" t="s">
        <v>2</v>
      </c>
      <c r="G109" t="s">
        <v>2</v>
      </c>
      <c r="H109" t="s">
        <v>999</v>
      </c>
      <c r="I109" t="s">
        <v>349</v>
      </c>
      <c r="J109" t="s">
        <v>530</v>
      </c>
      <c r="K109" t="s">
        <v>40</v>
      </c>
      <c r="L109" t="s">
        <v>40</v>
      </c>
      <c r="M109" t="s">
        <v>40</v>
      </c>
      <c r="N109" t="s">
        <v>1003</v>
      </c>
      <c r="O109" t="s">
        <v>40</v>
      </c>
      <c r="P109" t="s">
        <v>1007</v>
      </c>
      <c r="Q109" t="s">
        <v>6</v>
      </c>
      <c r="R109" t="s">
        <v>40</v>
      </c>
      <c r="S109" t="s">
        <v>40</v>
      </c>
      <c r="T109" t="s">
        <v>411</v>
      </c>
      <c r="U109" t="s">
        <v>411</v>
      </c>
      <c r="V109" t="s">
        <v>512</v>
      </c>
      <c r="W109" t="s">
        <v>636</v>
      </c>
      <c r="X109" s="8">
        <f>IF(ISNUMBER(MATCH(fields[argot_field],issuesfield[field],0)),COUNTIF(issuesfield[field],fields[argot_field]),0)</f>
        <v>0</v>
      </c>
      <c r="Y109">
        <f>IF(ISNUMBER(MATCH(fields[argot_field],mappings[field],0)),COUNTIF(mappings[field],fields[argot_field]),0)</f>
        <v>1</v>
      </c>
      <c r="Z109" t="s">
        <v>2</v>
      </c>
      <c r="AA109" t="s">
        <v>2</v>
      </c>
    </row>
    <row r="110" spans="1:27" x14ac:dyDescent="0.25">
      <c r="A110" t="s">
        <v>1010</v>
      </c>
      <c r="B110" t="s">
        <v>1021</v>
      </c>
      <c r="C110" t="s">
        <v>6</v>
      </c>
      <c r="D110" t="s">
        <v>6</v>
      </c>
      <c r="E110" t="s">
        <v>63</v>
      </c>
      <c r="F110" t="s">
        <v>2</v>
      </c>
      <c r="G110" t="s">
        <v>2</v>
      </c>
      <c r="H110" t="s">
        <v>40</v>
      </c>
      <c r="I110" t="s">
        <v>347</v>
      </c>
      <c r="J110" t="s">
        <v>530</v>
      </c>
      <c r="K110" t="s">
        <v>3</v>
      </c>
      <c r="L110" t="s">
        <v>40</v>
      </c>
      <c r="M110" t="s">
        <v>40</v>
      </c>
      <c r="N110" t="s">
        <v>1011</v>
      </c>
      <c r="O110" t="s">
        <v>40</v>
      </c>
      <c r="P110" t="s">
        <v>1012</v>
      </c>
      <c r="Q110" t="s">
        <v>6</v>
      </c>
      <c r="R110" t="s">
        <v>40</v>
      </c>
      <c r="S110" t="s">
        <v>1013</v>
      </c>
      <c r="T110" t="s">
        <v>411</v>
      </c>
      <c r="U110" t="s">
        <v>411</v>
      </c>
      <c r="V110" t="s">
        <v>512</v>
      </c>
      <c r="W110" t="s">
        <v>636</v>
      </c>
      <c r="X110" s="8">
        <f>IF(ISNUMBER(MATCH(fields[argot_field],issuesfield[field],0)),COUNTIF(issuesfield[field],fields[argot_field]),0)</f>
        <v>0</v>
      </c>
      <c r="Y110">
        <f>IF(ISNUMBER(MATCH(fields[argot_field],mappings[field],0)),COUNTIF(mappings[field],fields[argot_field]),0)</f>
        <v>1</v>
      </c>
      <c r="Z110" t="s">
        <v>2</v>
      </c>
      <c r="AA110" t="s">
        <v>2</v>
      </c>
    </row>
    <row r="111" spans="1:27" x14ac:dyDescent="0.25">
      <c r="A111" t="s">
        <v>1089</v>
      </c>
      <c r="B111" t="s">
        <v>63</v>
      </c>
      <c r="C111" t="s">
        <v>6</v>
      </c>
      <c r="D111" t="s">
        <v>6</v>
      </c>
      <c r="E111" t="s">
        <v>63</v>
      </c>
      <c r="F111" t="s">
        <v>2</v>
      </c>
      <c r="G111" t="s">
        <v>2</v>
      </c>
      <c r="H111" t="s">
        <v>40</v>
      </c>
      <c r="I111" t="s">
        <v>347</v>
      </c>
      <c r="J111" t="s">
        <v>40</v>
      </c>
      <c r="K111" t="s">
        <v>3</v>
      </c>
      <c r="L111" t="s">
        <v>40</v>
      </c>
      <c r="M111" t="s">
        <v>40</v>
      </c>
      <c r="N111" t="s">
        <v>40</v>
      </c>
      <c r="O111" t="s">
        <v>6</v>
      </c>
      <c r="P111" t="s">
        <v>762</v>
      </c>
      <c r="Q111" t="s">
        <v>6</v>
      </c>
      <c r="R111" t="s">
        <v>40</v>
      </c>
      <c r="S111" t="s">
        <v>763</v>
      </c>
      <c r="T111" t="s">
        <v>411</v>
      </c>
      <c r="U111" t="s">
        <v>411</v>
      </c>
      <c r="V111" t="s">
        <v>512</v>
      </c>
      <c r="W111" t="s">
        <v>636</v>
      </c>
      <c r="X111" s="8">
        <f>IF(ISNUMBER(MATCH(fields[argot_field],issuesfield[field],0)),COUNTIF(issuesfield[field],fields[argot_field]),0)</f>
        <v>0</v>
      </c>
      <c r="Y111">
        <f>IF(ISNUMBER(MATCH(fields[argot_field],mappings[field],0)),COUNTIF(mappings[field],fields[argot_field]),0)</f>
        <v>0</v>
      </c>
    </row>
    <row r="112" spans="1:27" x14ac:dyDescent="0.25">
      <c r="A112" t="s">
        <v>1103</v>
      </c>
      <c r="B112" t="s">
        <v>63</v>
      </c>
      <c r="C112" t="s">
        <v>6</v>
      </c>
      <c r="D112" t="s">
        <v>6</v>
      </c>
      <c r="E112" t="s">
        <v>63</v>
      </c>
      <c r="F112" t="s">
        <v>2</v>
      </c>
      <c r="G112" t="s">
        <v>2</v>
      </c>
      <c r="H112" t="s">
        <v>1089</v>
      </c>
      <c r="I112" t="s">
        <v>348</v>
      </c>
      <c r="J112" t="s">
        <v>40</v>
      </c>
      <c r="K112" t="s">
        <v>40</v>
      </c>
      <c r="L112" t="s">
        <v>40</v>
      </c>
      <c r="M112" t="s">
        <v>40</v>
      </c>
      <c r="N112" t="s">
        <v>40</v>
      </c>
      <c r="O112" t="s">
        <v>6</v>
      </c>
      <c r="P112" t="s">
        <v>978</v>
      </c>
      <c r="Q112" t="s">
        <v>40</v>
      </c>
      <c r="R112" t="s">
        <v>40</v>
      </c>
      <c r="S112" t="s">
        <v>40</v>
      </c>
      <c r="T112" t="s">
        <v>411</v>
      </c>
      <c r="U112" t="s">
        <v>411</v>
      </c>
      <c r="V112" t="s">
        <v>512</v>
      </c>
      <c r="W112" t="s">
        <v>636</v>
      </c>
      <c r="X112" s="8">
        <f>IF(ISNUMBER(MATCH(fields[argot_field],issuesfield[field],0)),COUNTIF(issuesfield[field],fields[argot_field]),0)</f>
        <v>0</v>
      </c>
      <c r="Y112">
        <f>IF(ISNUMBER(MATCH(fields[argot_field],mappings[field],0)),COUNTIF(mappings[field],fields[argot_field]),0)</f>
        <v>3</v>
      </c>
    </row>
    <row r="113" spans="1:27" x14ac:dyDescent="0.25">
      <c r="A113" t="s">
        <v>1092</v>
      </c>
      <c r="B113" t="s">
        <v>63</v>
      </c>
      <c r="C113" t="s">
        <v>6</v>
      </c>
      <c r="D113" t="s">
        <v>6</v>
      </c>
      <c r="E113" t="s">
        <v>63</v>
      </c>
      <c r="F113" t="s">
        <v>2</v>
      </c>
      <c r="G113" t="s">
        <v>2</v>
      </c>
      <c r="H113" t="s">
        <v>1089</v>
      </c>
      <c r="I113" t="s">
        <v>348</v>
      </c>
      <c r="J113" t="s">
        <v>504</v>
      </c>
      <c r="K113" t="s">
        <v>40</v>
      </c>
      <c r="L113" t="s">
        <v>40</v>
      </c>
      <c r="M113" t="s">
        <v>40</v>
      </c>
      <c r="N113" t="s">
        <v>40</v>
      </c>
      <c r="O113" t="s">
        <v>6</v>
      </c>
      <c r="P113" t="s">
        <v>1094</v>
      </c>
      <c r="Q113" t="s">
        <v>40</v>
      </c>
      <c r="R113" t="s">
        <v>535</v>
      </c>
      <c r="S113" t="s">
        <v>40</v>
      </c>
      <c r="T113" t="s">
        <v>411</v>
      </c>
      <c r="U113" t="s">
        <v>411</v>
      </c>
      <c r="V113" t="s">
        <v>512</v>
      </c>
      <c r="W113" t="s">
        <v>636</v>
      </c>
      <c r="X113" s="8">
        <f>IF(ISNUMBER(MATCH(fields[argot_field],issuesfield[field],0)),COUNTIF(issuesfield[field],fields[argot_field]),0)</f>
        <v>0</v>
      </c>
      <c r="Y113">
        <f>IF(ISNUMBER(MATCH(fields[argot_field],mappings[field],0)),COUNTIF(mappings[field],fields[argot_field]),0)</f>
        <v>1</v>
      </c>
    </row>
    <row r="114" spans="1:27" x14ac:dyDescent="0.25">
      <c r="A114" t="s">
        <v>1093</v>
      </c>
      <c r="B114" t="s">
        <v>63</v>
      </c>
      <c r="C114" t="s">
        <v>6</v>
      </c>
      <c r="D114" t="s">
        <v>6</v>
      </c>
      <c r="E114" t="s">
        <v>63</v>
      </c>
      <c r="F114" t="s">
        <v>2</v>
      </c>
      <c r="G114" t="s">
        <v>2</v>
      </c>
      <c r="H114" t="s">
        <v>1089</v>
      </c>
      <c r="I114" t="s">
        <v>348</v>
      </c>
      <c r="J114" t="s">
        <v>40</v>
      </c>
      <c r="K114" t="s">
        <v>40</v>
      </c>
      <c r="L114" t="s">
        <v>40</v>
      </c>
      <c r="M114" t="s">
        <v>40</v>
      </c>
      <c r="N114" t="s">
        <v>759</v>
      </c>
      <c r="O114" t="s">
        <v>6</v>
      </c>
      <c r="P114" t="s">
        <v>1027</v>
      </c>
      <c r="Q114" t="s">
        <v>40</v>
      </c>
      <c r="R114" t="s">
        <v>40</v>
      </c>
      <c r="S114" t="s">
        <v>40</v>
      </c>
      <c r="T114" t="s">
        <v>411</v>
      </c>
      <c r="U114" t="s">
        <v>411</v>
      </c>
      <c r="V114" t="s">
        <v>512</v>
      </c>
      <c r="W114" t="s">
        <v>636</v>
      </c>
      <c r="X114" s="8">
        <f>IF(ISNUMBER(MATCH(fields[argot_field],issuesfield[field],0)),COUNTIF(issuesfield[field],fields[argot_field]),0)</f>
        <v>0</v>
      </c>
      <c r="Y114">
        <f>IF(ISNUMBER(MATCH(fields[argot_field],mappings[field],0)),COUNTIF(mappings[field],fields[argot_field]),0)</f>
        <v>8</v>
      </c>
    </row>
    <row r="115" spans="1:27" x14ac:dyDescent="0.25">
      <c r="A115" t="s">
        <v>1090</v>
      </c>
      <c r="B115" t="s">
        <v>63</v>
      </c>
      <c r="C115" t="s">
        <v>6</v>
      </c>
      <c r="D115" t="s">
        <v>6</v>
      </c>
      <c r="E115" t="s">
        <v>63</v>
      </c>
      <c r="F115" t="s">
        <v>2</v>
      </c>
      <c r="G115" t="s">
        <v>2</v>
      </c>
      <c r="H115" t="s">
        <v>1089</v>
      </c>
      <c r="I115" t="s">
        <v>349</v>
      </c>
      <c r="J115" t="s">
        <v>40</v>
      </c>
      <c r="K115" t="s">
        <v>40</v>
      </c>
      <c r="L115" t="s">
        <v>40</v>
      </c>
      <c r="M115" t="s">
        <v>40</v>
      </c>
      <c r="N115" t="s">
        <v>759</v>
      </c>
      <c r="O115" t="s">
        <v>6</v>
      </c>
      <c r="P115" t="s">
        <v>1091</v>
      </c>
      <c r="Q115" t="s">
        <v>40</v>
      </c>
      <c r="R115" t="s">
        <v>40</v>
      </c>
      <c r="S115" t="s">
        <v>40</v>
      </c>
      <c r="T115" t="s">
        <v>411</v>
      </c>
      <c r="U115" t="s">
        <v>411</v>
      </c>
      <c r="V115" t="s">
        <v>512</v>
      </c>
      <c r="W115" t="s">
        <v>636</v>
      </c>
      <c r="X115" s="8">
        <f>IF(ISNUMBER(MATCH(fields[argot_field],issuesfield[field],0)),COUNTIF(issuesfield[field],fields[argot_field]),0)</f>
        <v>0</v>
      </c>
      <c r="Y115">
        <f>IF(ISNUMBER(MATCH(fields[argot_field],mappings[field],0)),COUNTIF(mappings[field],fields[argot_field]),0)</f>
        <v>2</v>
      </c>
    </row>
    <row r="116" spans="1:27" x14ac:dyDescent="0.25">
      <c r="A116" t="s">
        <v>1018</v>
      </c>
      <c r="B116" t="s">
        <v>1021</v>
      </c>
      <c r="C116" t="s">
        <v>6</v>
      </c>
      <c r="D116" t="s">
        <v>6</v>
      </c>
      <c r="E116" t="s">
        <v>63</v>
      </c>
      <c r="F116" t="s">
        <v>2</v>
      </c>
      <c r="G116" t="s">
        <v>2</v>
      </c>
      <c r="H116" t="s">
        <v>40</v>
      </c>
      <c r="I116" t="s">
        <v>347</v>
      </c>
      <c r="J116" t="s">
        <v>40</v>
      </c>
      <c r="K116" t="s">
        <v>3</v>
      </c>
      <c r="L116" t="s">
        <v>40</v>
      </c>
      <c r="M116" t="s">
        <v>40</v>
      </c>
      <c r="N116" t="s">
        <v>1022</v>
      </c>
      <c r="O116" t="s">
        <v>40</v>
      </c>
      <c r="P116" t="s">
        <v>1019</v>
      </c>
      <c r="Q116" t="s">
        <v>6</v>
      </c>
      <c r="R116" t="s">
        <v>40</v>
      </c>
      <c r="S116" t="s">
        <v>40</v>
      </c>
      <c r="T116" t="s">
        <v>411</v>
      </c>
      <c r="U116" t="s">
        <v>411</v>
      </c>
      <c r="V116" t="s">
        <v>512</v>
      </c>
      <c r="W116" t="s">
        <v>636</v>
      </c>
      <c r="X116" s="8">
        <f>IF(ISNUMBER(MATCH(fields[argot_field],issuesfield[field],0)),COUNTIF(issuesfield[field],fields[argot_field]),0)</f>
        <v>0</v>
      </c>
      <c r="Y116">
        <f>IF(ISNUMBER(MATCH(fields[argot_field],mappings[field],0)),COUNTIF(mappings[field],fields[argot_field]),0)</f>
        <v>1</v>
      </c>
      <c r="Z116" t="s">
        <v>2</v>
      </c>
      <c r="AA116" t="s">
        <v>2</v>
      </c>
    </row>
    <row r="117" spans="1:27" x14ac:dyDescent="0.25">
      <c r="A117" t="s">
        <v>1015</v>
      </c>
      <c r="B117" t="s">
        <v>1021</v>
      </c>
      <c r="C117" t="s">
        <v>6</v>
      </c>
      <c r="D117" t="s">
        <v>6</v>
      </c>
      <c r="E117" t="s">
        <v>63</v>
      </c>
      <c r="F117" t="s">
        <v>2</v>
      </c>
      <c r="G117" t="s">
        <v>2</v>
      </c>
      <c r="H117" t="s">
        <v>40</v>
      </c>
      <c r="I117" t="s">
        <v>347</v>
      </c>
      <c r="J117" t="s">
        <v>40</v>
      </c>
      <c r="K117" t="s">
        <v>3</v>
      </c>
      <c r="L117" t="s">
        <v>40</v>
      </c>
      <c r="M117" t="s">
        <v>40</v>
      </c>
      <c r="N117" t="s">
        <v>1016</v>
      </c>
      <c r="O117" t="s">
        <v>40</v>
      </c>
      <c r="P117" t="s">
        <v>1017</v>
      </c>
      <c r="Q117" t="s">
        <v>6</v>
      </c>
      <c r="R117" t="s">
        <v>40</v>
      </c>
      <c r="S117" t="s">
        <v>40</v>
      </c>
      <c r="T117" t="s">
        <v>411</v>
      </c>
      <c r="U117" t="s">
        <v>411</v>
      </c>
      <c r="V117" t="s">
        <v>512</v>
      </c>
      <c r="W117" t="s">
        <v>636</v>
      </c>
      <c r="X117" s="8">
        <f>IF(ISNUMBER(MATCH(fields[argot_field],issuesfield[field],0)),COUNTIF(issuesfield[field],fields[argot_field]),0)</f>
        <v>0</v>
      </c>
      <c r="Y117">
        <f>IF(ISNUMBER(MATCH(fields[argot_field],mappings[field],0)),COUNTIF(mappings[field],fields[argot_field]),0)</f>
        <v>1</v>
      </c>
      <c r="Z117" t="s">
        <v>2</v>
      </c>
      <c r="AA117" t="s">
        <v>2</v>
      </c>
    </row>
    <row r="118" spans="1:27" x14ac:dyDescent="0.25">
      <c r="A118" t="s">
        <v>1004</v>
      </c>
      <c r="B118" t="s">
        <v>1021</v>
      </c>
      <c r="C118" t="s">
        <v>6</v>
      </c>
      <c r="D118" t="s">
        <v>6</v>
      </c>
      <c r="E118" t="s">
        <v>63</v>
      </c>
      <c r="F118" t="s">
        <v>2</v>
      </c>
      <c r="G118" t="s">
        <v>2</v>
      </c>
      <c r="H118" t="s">
        <v>40</v>
      </c>
      <c r="I118" t="s">
        <v>347</v>
      </c>
      <c r="J118" t="s">
        <v>504</v>
      </c>
      <c r="K118" t="s">
        <v>3</v>
      </c>
      <c r="L118" t="s">
        <v>40</v>
      </c>
      <c r="M118" t="s">
        <v>40</v>
      </c>
      <c r="N118" t="s">
        <v>997</v>
      </c>
      <c r="O118" t="s">
        <v>40</v>
      </c>
      <c r="P118" t="s">
        <v>1081</v>
      </c>
      <c r="Q118" t="s">
        <v>6</v>
      </c>
      <c r="R118" t="s">
        <v>40</v>
      </c>
      <c r="S118" t="s">
        <v>1014</v>
      </c>
      <c r="T118" t="s">
        <v>411</v>
      </c>
      <c r="U118" t="s">
        <v>411</v>
      </c>
      <c r="V118" t="s">
        <v>512</v>
      </c>
      <c r="W118" t="s">
        <v>636</v>
      </c>
      <c r="X118" s="8">
        <f>IF(ISNUMBER(MATCH(fields[argot_field],issuesfield[field],0)),COUNTIF(issuesfield[field],fields[argot_field]),0)</f>
        <v>0</v>
      </c>
      <c r="Y118">
        <f>IF(ISNUMBER(MATCH(fields[argot_field],mappings[field],0)),COUNTIF(mappings[field],fields[argot_field]),0)</f>
        <v>2</v>
      </c>
      <c r="Z118" t="s">
        <v>2</v>
      </c>
      <c r="AA118" t="s">
        <v>2</v>
      </c>
    </row>
    <row r="119" spans="1:27" x14ac:dyDescent="0.25">
      <c r="A119" t="s">
        <v>391</v>
      </c>
      <c r="B119" t="s">
        <v>6</v>
      </c>
      <c r="C119" s="21" t="s">
        <v>566</v>
      </c>
      <c r="D119" s="21" t="s">
        <v>567</v>
      </c>
      <c r="E119" t="s">
        <v>63</v>
      </c>
      <c r="F119" t="s">
        <v>2</v>
      </c>
      <c r="G119" t="s">
        <v>2</v>
      </c>
      <c r="H119" t="s">
        <v>40</v>
      </c>
      <c r="I119" t="s">
        <v>347</v>
      </c>
      <c r="J119" t="s">
        <v>504</v>
      </c>
      <c r="K119" t="s">
        <v>3</v>
      </c>
      <c r="L119" t="s">
        <v>40</v>
      </c>
      <c r="M119" t="s">
        <v>40</v>
      </c>
      <c r="N119" t="s">
        <v>569</v>
      </c>
      <c r="O119" t="s">
        <v>739</v>
      </c>
      <c r="P119" t="s">
        <v>568</v>
      </c>
      <c r="Q119" t="s">
        <v>6</v>
      </c>
      <c r="R119" t="s">
        <v>6</v>
      </c>
      <c r="S119" t="s">
        <v>569</v>
      </c>
      <c r="T119" t="s">
        <v>40</v>
      </c>
      <c r="U119" t="s">
        <v>40</v>
      </c>
      <c r="V119" t="s">
        <v>512</v>
      </c>
      <c r="W119" t="s">
        <v>570</v>
      </c>
      <c r="X119" s="8">
        <f>IF(ISNUMBER(MATCH(fields[argot_field],issuesfield[field],0)),COUNTIF(issuesfield[field],fields[argot_field]),0)</f>
        <v>1</v>
      </c>
      <c r="Y119">
        <f>IF(ISNUMBER(MATCH(fields[argot_field],mappings[field],0)),COUNTIF(mappings[field],fields[argot_field]),0)</f>
        <v>1</v>
      </c>
      <c r="Z119" t="s">
        <v>3</v>
      </c>
      <c r="AA119" t="s">
        <v>6</v>
      </c>
    </row>
    <row r="120" spans="1:27" x14ac:dyDescent="0.25">
      <c r="A120" t="s">
        <v>907</v>
      </c>
      <c r="B120" t="s">
        <v>1021</v>
      </c>
      <c r="C120" t="s">
        <v>6</v>
      </c>
      <c r="D120" t="s">
        <v>6</v>
      </c>
      <c r="E120" t="s">
        <v>63</v>
      </c>
      <c r="F120" t="s">
        <v>3</v>
      </c>
      <c r="G120" t="s">
        <v>2</v>
      </c>
      <c r="H120" t="s">
        <v>40</v>
      </c>
      <c r="I120" t="s">
        <v>347</v>
      </c>
      <c r="J120" t="s">
        <v>40</v>
      </c>
      <c r="K120" t="s">
        <v>3</v>
      </c>
      <c r="L120" t="s">
        <v>40</v>
      </c>
      <c r="M120" t="s">
        <v>40</v>
      </c>
      <c r="N120" t="s">
        <v>908</v>
      </c>
      <c r="O120" t="s">
        <v>6</v>
      </c>
      <c r="P120" t="s">
        <v>909</v>
      </c>
      <c r="Q120" t="s">
        <v>6</v>
      </c>
      <c r="R120" t="s">
        <v>40</v>
      </c>
      <c r="S120" t="s">
        <v>910</v>
      </c>
      <c r="T120" t="s">
        <v>411</v>
      </c>
      <c r="U120" t="s">
        <v>411</v>
      </c>
      <c r="V120" t="s">
        <v>512</v>
      </c>
      <c r="W120" t="s">
        <v>636</v>
      </c>
      <c r="X120" s="8">
        <f>IF(ISNUMBER(MATCH(fields[argot_field],issuesfield[field],0)),COUNTIF(issuesfield[field],fields[argot_field]),0)</f>
        <v>0</v>
      </c>
      <c r="Y120">
        <f>IF(ISNUMBER(MATCH(fields[argot_field],mappings[field],0)),COUNTIF(mappings[field],fields[argot_field]),0)</f>
        <v>1</v>
      </c>
    </row>
    <row r="121" spans="1:27" x14ac:dyDescent="0.25">
      <c r="A121" t="s">
        <v>390</v>
      </c>
      <c r="B121" t="s">
        <v>6</v>
      </c>
      <c r="C121" s="21" t="s">
        <v>564</v>
      </c>
      <c r="D121" s="21" t="s">
        <v>565</v>
      </c>
      <c r="E121" t="s">
        <v>63</v>
      </c>
      <c r="F121" t="s">
        <v>2</v>
      </c>
      <c r="G121" t="s">
        <v>2</v>
      </c>
      <c r="H121" t="s">
        <v>40</v>
      </c>
      <c r="I121" t="s">
        <v>347</v>
      </c>
      <c r="J121" t="s">
        <v>504</v>
      </c>
      <c r="K121" t="s">
        <v>3</v>
      </c>
      <c r="L121" t="s">
        <v>40</v>
      </c>
      <c r="M121" t="s">
        <v>40</v>
      </c>
      <c r="N121" t="s">
        <v>741</v>
      </c>
      <c r="O121" t="s">
        <v>742</v>
      </c>
      <c r="P121" t="s">
        <v>558</v>
      </c>
      <c r="Q121" t="s">
        <v>6</v>
      </c>
      <c r="R121" t="s">
        <v>6</v>
      </c>
      <c r="S121" t="s">
        <v>559</v>
      </c>
      <c r="T121" t="s">
        <v>40</v>
      </c>
      <c r="U121" t="s">
        <v>40</v>
      </c>
      <c r="V121" t="s">
        <v>512</v>
      </c>
      <c r="W121" t="s">
        <v>560</v>
      </c>
      <c r="X121" s="8">
        <f>IF(ISNUMBER(MATCH(fields[argot_field],issuesfield[field],0)),COUNTIF(issuesfield[field],fields[argot_field]),0)</f>
        <v>0</v>
      </c>
      <c r="Y121">
        <f>IF(ISNUMBER(MATCH(fields[argot_field],mappings[field],0)),COUNTIF(mappings[field],fields[argot_field]),0)</f>
        <v>1</v>
      </c>
      <c r="Z121" t="s">
        <v>3</v>
      </c>
      <c r="AA121" t="s">
        <v>6</v>
      </c>
    </row>
    <row r="122" spans="1:27" x14ac:dyDescent="0.25">
      <c r="A122" t="s">
        <v>993</v>
      </c>
      <c r="B122" t="s">
        <v>1021</v>
      </c>
      <c r="C122" s="21" t="s">
        <v>6</v>
      </c>
      <c r="D122" s="21" t="s">
        <v>6</v>
      </c>
      <c r="E122" t="s">
        <v>63</v>
      </c>
      <c r="F122" t="s">
        <v>2</v>
      </c>
      <c r="G122" t="s">
        <v>2</v>
      </c>
      <c r="H122" t="s">
        <v>40</v>
      </c>
      <c r="I122" t="s">
        <v>347</v>
      </c>
      <c r="J122" t="s">
        <v>504</v>
      </c>
      <c r="K122" t="s">
        <v>3</v>
      </c>
      <c r="L122" t="s">
        <v>40</v>
      </c>
      <c r="M122" t="s">
        <v>40</v>
      </c>
      <c r="N122" t="s">
        <v>80</v>
      </c>
      <c r="O122" t="s">
        <v>1079</v>
      </c>
      <c r="P122" t="s">
        <v>994</v>
      </c>
      <c r="Q122" t="s">
        <v>6</v>
      </c>
      <c r="R122" t="s">
        <v>40</v>
      </c>
      <c r="S122" t="s">
        <v>509</v>
      </c>
      <c r="T122" t="s">
        <v>411</v>
      </c>
      <c r="U122" t="s">
        <v>411</v>
      </c>
      <c r="V122" t="s">
        <v>512</v>
      </c>
      <c r="W122" t="s">
        <v>636</v>
      </c>
      <c r="X122" s="8">
        <f>IF(ISNUMBER(MATCH(fields[argot_field],issuesfield[field],0)),COUNTIF(issuesfield[field],fields[argot_field]),0)</f>
        <v>0</v>
      </c>
      <c r="Y122">
        <f>IF(ISNUMBER(MATCH(fields[argot_field],mappings[field],0)),COUNTIF(mappings[field],fields[argot_field]),0)</f>
        <v>1</v>
      </c>
      <c r="Z122" t="s">
        <v>2</v>
      </c>
      <c r="AA122" t="s">
        <v>2</v>
      </c>
    </row>
    <row r="123" spans="1:27" x14ac:dyDescent="0.25">
      <c r="A123" t="s">
        <v>309</v>
      </c>
      <c r="B123" t="s">
        <v>6</v>
      </c>
      <c r="C123" t="s">
        <v>6</v>
      </c>
      <c r="D123" t="s">
        <v>6</v>
      </c>
      <c r="E123" t="s">
        <v>310</v>
      </c>
      <c r="F123" t="s">
        <v>2</v>
      </c>
      <c r="G123" t="s">
        <v>3</v>
      </c>
      <c r="H123" t="s">
        <v>40</v>
      </c>
      <c r="I123" t="s">
        <v>348</v>
      </c>
      <c r="J123" t="s">
        <v>40</v>
      </c>
      <c r="K123" t="s">
        <v>40</v>
      </c>
      <c r="L123" t="s">
        <v>40</v>
      </c>
      <c r="M123" t="s">
        <v>40</v>
      </c>
      <c r="N123" t="s">
        <v>40</v>
      </c>
      <c r="O123" t="s">
        <v>6</v>
      </c>
      <c r="P123" t="s">
        <v>374</v>
      </c>
      <c r="Q123" t="s">
        <v>6</v>
      </c>
      <c r="R123" t="s">
        <v>40</v>
      </c>
      <c r="S123" t="s">
        <v>40</v>
      </c>
      <c r="T123" t="s">
        <v>6</v>
      </c>
      <c r="U123" t="s">
        <v>40</v>
      </c>
      <c r="V123" t="s">
        <v>6</v>
      </c>
      <c r="W123" t="s">
        <v>6</v>
      </c>
      <c r="X123" s="8">
        <f>IF(ISNUMBER(MATCH(fields[argot_field],issuesfield[field],0)),COUNTIF(issuesfield[field],fields[argot_field]),0)</f>
        <v>0</v>
      </c>
      <c r="Y123">
        <f>IF(ISNUMBER(MATCH(fields[argot_field],mappings[field],0)),COUNTIF(mappings[field],fields[argot_field]),0)</f>
        <v>0</v>
      </c>
      <c r="Z123" t="s">
        <v>3</v>
      </c>
      <c r="AA123" t="s">
        <v>6</v>
      </c>
    </row>
    <row r="124" spans="1:27" x14ac:dyDescent="0.25">
      <c r="A124" t="s">
        <v>596</v>
      </c>
      <c r="B124" t="s">
        <v>6</v>
      </c>
      <c r="C124" t="s">
        <v>6</v>
      </c>
      <c r="D124" t="s">
        <v>6</v>
      </c>
      <c r="E124" t="s">
        <v>310</v>
      </c>
      <c r="F124" t="s">
        <v>2</v>
      </c>
      <c r="G124" t="s">
        <v>3</v>
      </c>
      <c r="H124" t="s">
        <v>309</v>
      </c>
      <c r="I124" t="s">
        <v>347</v>
      </c>
      <c r="J124" t="s">
        <v>532</v>
      </c>
      <c r="K124" t="s">
        <v>40</v>
      </c>
      <c r="L124" t="s">
        <v>40</v>
      </c>
      <c r="M124" t="s">
        <v>40</v>
      </c>
      <c r="N124" t="s">
        <v>40</v>
      </c>
      <c r="O124" t="s">
        <v>6</v>
      </c>
      <c r="P124" t="s">
        <v>314</v>
      </c>
      <c r="Q124" t="s">
        <v>315</v>
      </c>
      <c r="R124" t="s">
        <v>6</v>
      </c>
      <c r="S124" t="s">
        <v>40</v>
      </c>
      <c r="T124" t="s">
        <v>40</v>
      </c>
      <c r="U124" t="s">
        <v>316</v>
      </c>
      <c r="V124" t="s">
        <v>654</v>
      </c>
      <c r="W124" t="s">
        <v>6</v>
      </c>
      <c r="X124" s="8">
        <f>IF(ISNUMBER(MATCH(fields[argot_field],issuesfield[field],0)),COUNTIF(issuesfield[field],fields[argot_field]),0)</f>
        <v>0</v>
      </c>
      <c r="Y124">
        <f>IF(ISNUMBER(MATCH(fields[argot_field],mappings[field],0)),COUNTIF(mappings[field],fields[argot_field]),0)</f>
        <v>1</v>
      </c>
      <c r="Z124" t="s">
        <v>3</v>
      </c>
      <c r="AA124" t="s">
        <v>6</v>
      </c>
    </row>
    <row r="125" spans="1:27" x14ac:dyDescent="0.25">
      <c r="A125" t="s">
        <v>597</v>
      </c>
      <c r="B125" t="s">
        <v>6</v>
      </c>
      <c r="C125" t="s">
        <v>6</v>
      </c>
      <c r="D125" t="s">
        <v>6</v>
      </c>
      <c r="E125" t="s">
        <v>310</v>
      </c>
      <c r="F125" t="s">
        <v>2</v>
      </c>
      <c r="G125" t="s">
        <v>3</v>
      </c>
      <c r="H125" t="s">
        <v>309</v>
      </c>
      <c r="I125" t="s">
        <v>348</v>
      </c>
      <c r="J125" t="s">
        <v>532</v>
      </c>
      <c r="K125" t="s">
        <v>40</v>
      </c>
      <c r="L125" t="s">
        <v>40</v>
      </c>
      <c r="M125" t="s">
        <v>40</v>
      </c>
      <c r="N125" t="s">
        <v>743</v>
      </c>
      <c r="O125" t="s">
        <v>6</v>
      </c>
      <c r="P125" t="s">
        <v>311</v>
      </c>
      <c r="Q125" t="s">
        <v>6</v>
      </c>
      <c r="R125" t="s">
        <v>6</v>
      </c>
      <c r="S125" t="s">
        <v>312</v>
      </c>
      <c r="T125" t="s">
        <v>40</v>
      </c>
      <c r="U125" t="s">
        <v>313</v>
      </c>
      <c r="V125" t="s">
        <v>654</v>
      </c>
      <c r="W125" t="s">
        <v>6</v>
      </c>
      <c r="X125" s="8">
        <f>IF(ISNUMBER(MATCH(fields[argot_field],issuesfield[field],0)),COUNTIF(issuesfield[field],fields[argot_field]),0)</f>
        <v>0</v>
      </c>
      <c r="Y125">
        <f>IF(ISNUMBER(MATCH(fields[argot_field],mappings[field],0)),COUNTIF(mappings[field],fields[argot_field]),0)</f>
        <v>3</v>
      </c>
      <c r="Z125" t="s">
        <v>3</v>
      </c>
      <c r="AA125" t="s">
        <v>6</v>
      </c>
    </row>
    <row r="126" spans="1:27" x14ac:dyDescent="0.25">
      <c r="A126" t="s">
        <v>499</v>
      </c>
      <c r="B126" t="s">
        <v>6</v>
      </c>
      <c r="C126" t="s">
        <v>6</v>
      </c>
      <c r="D126" t="s">
        <v>6</v>
      </c>
      <c r="E126" t="s">
        <v>500</v>
      </c>
      <c r="F126" t="s">
        <v>2</v>
      </c>
      <c r="G126" t="s">
        <v>2</v>
      </c>
      <c r="H126" t="s">
        <v>40</v>
      </c>
      <c r="I126" t="s">
        <v>347</v>
      </c>
      <c r="J126" t="s">
        <v>40</v>
      </c>
      <c r="K126" t="s">
        <v>3</v>
      </c>
      <c r="L126" t="s">
        <v>40</v>
      </c>
      <c r="M126" t="s">
        <v>40</v>
      </c>
      <c r="N126" t="s">
        <v>744</v>
      </c>
      <c r="O126" t="s">
        <v>6</v>
      </c>
      <c r="P126" t="s">
        <v>745</v>
      </c>
      <c r="Q126" t="s">
        <v>746</v>
      </c>
      <c r="R126" t="s">
        <v>40</v>
      </c>
      <c r="S126" t="s">
        <v>747</v>
      </c>
      <c r="T126" t="s">
        <v>40</v>
      </c>
      <c r="U126" t="s">
        <v>6</v>
      </c>
      <c r="V126" t="s">
        <v>654</v>
      </c>
      <c r="W126" t="s">
        <v>748</v>
      </c>
      <c r="X126" s="8">
        <f>IF(ISNUMBER(MATCH(fields[argot_field],issuesfield[field],0)),COUNTIF(issuesfield[field],fields[argot_field]),0)</f>
        <v>0</v>
      </c>
      <c r="Y126">
        <f>IF(ISNUMBER(MATCH(fields[argot_field],mappings[field],0)),COUNTIF(mappings[field],fields[argot_field]),0)</f>
        <v>1</v>
      </c>
      <c r="Z126" t="s">
        <v>2</v>
      </c>
      <c r="AA126" t="s">
        <v>6</v>
      </c>
    </row>
    <row r="127" spans="1:27" x14ac:dyDescent="0.25">
      <c r="A127" t="s">
        <v>1041</v>
      </c>
      <c r="B127" t="s">
        <v>6</v>
      </c>
      <c r="C127" t="s">
        <v>6</v>
      </c>
      <c r="D127" t="s">
        <v>6</v>
      </c>
      <c r="E127" t="s">
        <v>1035</v>
      </c>
      <c r="F127" t="s">
        <v>2</v>
      </c>
      <c r="G127" t="s">
        <v>2</v>
      </c>
      <c r="H127" t="s">
        <v>40</v>
      </c>
      <c r="I127" t="s">
        <v>1042</v>
      </c>
      <c r="J127" t="s">
        <v>1043</v>
      </c>
      <c r="K127" t="s">
        <v>40</v>
      </c>
      <c r="L127" t="s">
        <v>1044</v>
      </c>
      <c r="M127" t="s">
        <v>80</v>
      </c>
      <c r="N127" t="s">
        <v>80</v>
      </c>
      <c r="O127" t="s">
        <v>1045</v>
      </c>
      <c r="P127" t="s">
        <v>1046</v>
      </c>
      <c r="Q127" t="s">
        <v>6</v>
      </c>
      <c r="R127" t="s">
        <v>40</v>
      </c>
      <c r="S127" t="s">
        <v>1039</v>
      </c>
      <c r="T127" t="s">
        <v>1048</v>
      </c>
      <c r="U127" t="s">
        <v>6</v>
      </c>
      <c r="V127" t="s">
        <v>654</v>
      </c>
      <c r="W127" t="s">
        <v>1049</v>
      </c>
      <c r="X127" s="8">
        <f>IF(ISNUMBER(MATCH(fields[argot_field],issuesfield[field],0)),COUNTIF(issuesfield[field],fields[argot_field]),0)</f>
        <v>0</v>
      </c>
      <c r="Y127">
        <f>IF(ISNUMBER(MATCH(fields[argot_field],mappings[field],0)),COUNTIF(mappings[field],fields[argot_field]),0)</f>
        <v>0</v>
      </c>
    </row>
    <row r="128" spans="1:27" x14ac:dyDescent="0.25">
      <c r="A128" t="s">
        <v>398</v>
      </c>
      <c r="B128" t="s">
        <v>6</v>
      </c>
      <c r="C128" s="21" t="s">
        <v>751</v>
      </c>
      <c r="D128" s="21" t="s">
        <v>751</v>
      </c>
      <c r="E128" t="s">
        <v>397</v>
      </c>
      <c r="F128" t="s">
        <v>2</v>
      </c>
      <c r="G128" t="s">
        <v>2</v>
      </c>
      <c r="H128" t="s">
        <v>40</v>
      </c>
      <c r="I128" t="s">
        <v>347</v>
      </c>
      <c r="J128" t="s">
        <v>533</v>
      </c>
      <c r="K128" t="s">
        <v>40</v>
      </c>
      <c r="L128" t="s">
        <v>40</v>
      </c>
      <c r="M128" t="s">
        <v>40</v>
      </c>
      <c r="N128" t="s">
        <v>40</v>
      </c>
      <c r="O128" t="s">
        <v>6</v>
      </c>
      <c r="P128" t="s">
        <v>403</v>
      </c>
      <c r="Q128" t="s">
        <v>40</v>
      </c>
      <c r="R128" t="s">
        <v>6</v>
      </c>
      <c r="S128" t="s">
        <v>417</v>
      </c>
      <c r="T128" t="s">
        <v>40</v>
      </c>
      <c r="U128" t="s">
        <v>40</v>
      </c>
      <c r="V128" t="s">
        <v>404</v>
      </c>
      <c r="W128" t="s">
        <v>752</v>
      </c>
      <c r="X128" s="8">
        <f>IF(ISNUMBER(MATCH(fields[argot_field],issuesfield[field],0)),COUNTIF(issuesfield[field],fields[argot_field]),0)</f>
        <v>0</v>
      </c>
      <c r="Y128">
        <f>IF(ISNUMBER(MATCH(fields[argot_field],mappings[field],0)),COUNTIF(mappings[field],fields[argot_field]),0)</f>
        <v>2</v>
      </c>
      <c r="Z128" t="s">
        <v>3</v>
      </c>
      <c r="AA128" t="s">
        <v>6</v>
      </c>
    </row>
    <row r="129" spans="1:27" x14ac:dyDescent="0.25">
      <c r="A129" t="s">
        <v>368</v>
      </c>
      <c r="B129" t="s">
        <v>6</v>
      </c>
      <c r="C129" s="21" t="s">
        <v>753</v>
      </c>
      <c r="D129" s="21" t="s">
        <v>753</v>
      </c>
      <c r="E129" t="s">
        <v>754</v>
      </c>
      <c r="F129" t="s">
        <v>2</v>
      </c>
      <c r="G129" t="s">
        <v>2</v>
      </c>
      <c r="H129" t="s">
        <v>40</v>
      </c>
      <c r="I129" t="s">
        <v>370</v>
      </c>
      <c r="J129" t="s">
        <v>755</v>
      </c>
      <c r="K129" t="s">
        <v>40</v>
      </c>
      <c r="L129" t="s">
        <v>756</v>
      </c>
      <c r="M129" t="s">
        <v>40</v>
      </c>
      <c r="N129" t="s">
        <v>40</v>
      </c>
      <c r="O129" t="s">
        <v>757</v>
      </c>
      <c r="P129" t="s">
        <v>371</v>
      </c>
      <c r="Q129" t="s">
        <v>758</v>
      </c>
      <c r="R129" t="s">
        <v>40</v>
      </c>
      <c r="S129" t="s">
        <v>372</v>
      </c>
      <c r="T129" t="s">
        <v>40</v>
      </c>
      <c r="U129" t="s">
        <v>373</v>
      </c>
      <c r="V129" t="s">
        <v>654</v>
      </c>
      <c r="W129" t="s">
        <v>6</v>
      </c>
      <c r="X129" s="8">
        <f>IF(ISNUMBER(MATCH(fields[argot_field],issuesfield[field],0)),COUNTIF(issuesfield[field],fields[argot_field]),0)</f>
        <v>0</v>
      </c>
      <c r="Y129">
        <f>IF(ISNUMBER(MATCH(fields[argot_field],mappings[field],0)),COUNTIF(mappings[field],fields[argot_field]),0)</f>
        <v>1</v>
      </c>
      <c r="Z129" t="s">
        <v>6</v>
      </c>
      <c r="AA129" t="s">
        <v>6</v>
      </c>
    </row>
    <row r="130" spans="1:27" x14ac:dyDescent="0.25">
      <c r="A130" t="s">
        <v>832</v>
      </c>
      <c r="B130" t="s">
        <v>6</v>
      </c>
      <c r="C130" t="s">
        <v>6</v>
      </c>
      <c r="D130" t="s">
        <v>6</v>
      </c>
      <c r="E130" t="s">
        <v>503</v>
      </c>
      <c r="F130" t="s">
        <v>3</v>
      </c>
      <c r="G130" t="s">
        <v>2</v>
      </c>
      <c r="H130" t="s">
        <v>40</v>
      </c>
      <c r="I130" t="s">
        <v>347</v>
      </c>
      <c r="J130" t="s">
        <v>827</v>
      </c>
      <c r="K130" t="s">
        <v>3</v>
      </c>
      <c r="L130" t="s">
        <v>40</v>
      </c>
      <c r="M130" t="s">
        <v>40</v>
      </c>
      <c r="N130" t="s">
        <v>759</v>
      </c>
      <c r="O130" t="s">
        <v>6</v>
      </c>
      <c r="P130" t="s">
        <v>527</v>
      </c>
      <c r="Q130" t="s">
        <v>528</v>
      </c>
      <c r="R130" t="s">
        <v>535</v>
      </c>
      <c r="S130" t="s">
        <v>760</v>
      </c>
      <c r="T130" t="s">
        <v>833</v>
      </c>
      <c r="U130" t="s">
        <v>6</v>
      </c>
      <c r="V130" t="s">
        <v>529</v>
      </c>
      <c r="W130" t="s">
        <v>761</v>
      </c>
      <c r="X130" s="8">
        <f>IF(ISNUMBER(MATCH(fields[argot_field],issuesfield[field],0)),COUNTIF(issuesfield[field],fields[argot_field]),0)</f>
        <v>0</v>
      </c>
      <c r="Y130">
        <f>IF(ISNUMBER(MATCH(fields[argot_field],mappings[field],0)),COUNTIF(mappings[field],fields[argot_field]),0)</f>
        <v>0</v>
      </c>
      <c r="Z130" t="s">
        <v>6</v>
      </c>
      <c r="AA130" t="s">
        <v>6</v>
      </c>
    </row>
    <row r="131" spans="1:27" x14ac:dyDescent="0.25">
      <c r="A131" t="s">
        <v>174</v>
      </c>
      <c r="B131" t="s">
        <v>6</v>
      </c>
      <c r="C131" t="s">
        <v>6</v>
      </c>
      <c r="D131" t="s">
        <v>6</v>
      </c>
      <c r="E131" t="s">
        <v>1035</v>
      </c>
      <c r="F131" t="s">
        <v>2</v>
      </c>
      <c r="G131" t="s">
        <v>2</v>
      </c>
      <c r="H131" t="s">
        <v>40</v>
      </c>
      <c r="I131" t="s">
        <v>1042</v>
      </c>
      <c r="J131" t="s">
        <v>1036</v>
      </c>
      <c r="K131" t="s">
        <v>40</v>
      </c>
      <c r="L131" t="s">
        <v>1037</v>
      </c>
      <c r="M131" t="s">
        <v>80</v>
      </c>
      <c r="N131" t="s">
        <v>80</v>
      </c>
      <c r="O131" t="s">
        <v>1045</v>
      </c>
      <c r="P131" t="s">
        <v>1038</v>
      </c>
      <c r="Q131" t="s">
        <v>6</v>
      </c>
      <c r="R131" t="s">
        <v>40</v>
      </c>
      <c r="S131" t="s">
        <v>1039</v>
      </c>
      <c r="T131" t="s">
        <v>1047</v>
      </c>
      <c r="U131" t="s">
        <v>6</v>
      </c>
      <c r="V131" t="s">
        <v>654</v>
      </c>
      <c r="W131" t="s">
        <v>1040</v>
      </c>
      <c r="X131" s="8">
        <f>IF(ISNUMBER(MATCH(fields[argot_field],issuesfield[field],0)),COUNTIF(issuesfield[field],fields[argot_field]),0)</f>
        <v>1</v>
      </c>
      <c r="Y131">
        <f>IF(ISNUMBER(MATCH(fields[argot_field],mappings[field],0)),COUNTIF(mappings[field],fields[argot_field]),0)</f>
        <v>0</v>
      </c>
    </row>
    <row r="132" spans="1:27" x14ac:dyDescent="0.25">
      <c r="A132" t="s">
        <v>358</v>
      </c>
      <c r="B132" t="s">
        <v>6</v>
      </c>
      <c r="C132" t="s">
        <v>6</v>
      </c>
      <c r="D132" t="s">
        <v>6</v>
      </c>
      <c r="E132" t="s">
        <v>310</v>
      </c>
      <c r="F132" t="s">
        <v>2</v>
      </c>
      <c r="G132" t="s">
        <v>3</v>
      </c>
      <c r="H132" t="s">
        <v>40</v>
      </c>
      <c r="I132" t="s">
        <v>348</v>
      </c>
      <c r="J132" t="s">
        <v>40</v>
      </c>
      <c r="K132" t="s">
        <v>40</v>
      </c>
      <c r="L132" t="s">
        <v>40</v>
      </c>
      <c r="M132" t="s">
        <v>40</v>
      </c>
      <c r="N132" t="s">
        <v>40</v>
      </c>
      <c r="O132" t="s">
        <v>6</v>
      </c>
      <c r="P132" t="s">
        <v>359</v>
      </c>
      <c r="Q132" t="s">
        <v>360</v>
      </c>
      <c r="R132" t="s">
        <v>40</v>
      </c>
      <c r="S132" t="s">
        <v>361</v>
      </c>
      <c r="T132" t="s">
        <v>6</v>
      </c>
      <c r="U132" t="s">
        <v>6</v>
      </c>
      <c r="V132" t="s">
        <v>6</v>
      </c>
      <c r="W132" t="s">
        <v>6</v>
      </c>
      <c r="X132" s="8">
        <f>IF(ISNUMBER(MATCH(fields[argot_field],issuesfield[field],0)),COUNTIF(issuesfield[field],fields[argot_field]),0)</f>
        <v>2</v>
      </c>
      <c r="Y132">
        <f>IF(ISNUMBER(MATCH(fields[argot_field],mappings[field],0)),COUNTIF(mappings[field],fields[argot_field]),0)</f>
        <v>2</v>
      </c>
      <c r="Z132" t="s">
        <v>6</v>
      </c>
      <c r="AA132" t="s">
        <v>6</v>
      </c>
    </row>
    <row r="133" spans="1:27" x14ac:dyDescent="0.25">
      <c r="A133" t="s">
        <v>813</v>
      </c>
      <c r="B133" t="s">
        <v>6</v>
      </c>
      <c r="C133" t="s">
        <v>6</v>
      </c>
      <c r="D133" t="s">
        <v>6</v>
      </c>
      <c r="E133" t="s">
        <v>925</v>
      </c>
      <c r="F133" t="s">
        <v>3</v>
      </c>
      <c r="G133" t="s">
        <v>2</v>
      </c>
      <c r="H133" t="s">
        <v>40</v>
      </c>
      <c r="I133" t="s">
        <v>347</v>
      </c>
      <c r="J133" t="s">
        <v>40</v>
      </c>
      <c r="K133" t="s">
        <v>3</v>
      </c>
      <c r="L133" t="s">
        <v>40</v>
      </c>
      <c r="M133" t="s">
        <v>40</v>
      </c>
      <c r="N133" t="s">
        <v>932</v>
      </c>
      <c r="O133" t="s">
        <v>935</v>
      </c>
      <c r="P133" t="s">
        <v>936</v>
      </c>
      <c r="Q133" t="s">
        <v>937</v>
      </c>
      <c r="R133" t="s">
        <v>6</v>
      </c>
      <c r="S133" t="s">
        <v>922</v>
      </c>
      <c r="U133" t="s">
        <v>6</v>
      </c>
      <c r="V133" t="s">
        <v>529</v>
      </c>
      <c r="W133" t="s">
        <v>945</v>
      </c>
      <c r="X133" s="8">
        <f>IF(ISNUMBER(MATCH(fields[argot_field],issuesfield[field],0)),COUNTIF(issuesfield[field],fields[argot_field]),0)</f>
        <v>0</v>
      </c>
      <c r="Y133">
        <f>IF(ISNUMBER(MATCH(fields[argot_field],mappings[field],0)),COUNTIF(mappings[field],fields[argot_field]),0)</f>
        <v>0</v>
      </c>
    </row>
    <row r="134" spans="1:27" x14ac:dyDescent="0.25">
      <c r="A134" t="s">
        <v>928</v>
      </c>
      <c r="B134" t="s">
        <v>6</v>
      </c>
      <c r="C134" t="s">
        <v>6</v>
      </c>
      <c r="D134" t="s">
        <v>6</v>
      </c>
      <c r="E134" t="s">
        <v>925</v>
      </c>
      <c r="F134" t="s">
        <v>3</v>
      </c>
      <c r="G134" t="s">
        <v>2</v>
      </c>
      <c r="H134" t="s">
        <v>813</v>
      </c>
      <c r="I134" t="s">
        <v>348</v>
      </c>
      <c r="J134" t="s">
        <v>931</v>
      </c>
      <c r="K134" t="s">
        <v>40</v>
      </c>
      <c r="L134" t="s">
        <v>40</v>
      </c>
      <c r="M134" t="s">
        <v>40</v>
      </c>
      <c r="N134" t="s">
        <v>932</v>
      </c>
      <c r="O134" t="s">
        <v>935</v>
      </c>
      <c r="P134" t="s">
        <v>940</v>
      </c>
      <c r="R134" t="s">
        <v>6</v>
      </c>
      <c r="S134" t="s">
        <v>40</v>
      </c>
      <c r="T134" t="s">
        <v>833</v>
      </c>
      <c r="U134" t="s">
        <v>6</v>
      </c>
      <c r="V134" t="s">
        <v>529</v>
      </c>
      <c r="W134" t="s">
        <v>945</v>
      </c>
      <c r="X134" s="8">
        <f>IF(ISNUMBER(MATCH(fields[argot_field],issuesfield[field],0)),COUNTIF(issuesfield[field],fields[argot_field]),0)</f>
        <v>0</v>
      </c>
      <c r="Y134">
        <f>IF(ISNUMBER(MATCH(fields[argot_field],mappings[field],0)),COUNTIF(mappings[field],fields[argot_field]),0)</f>
        <v>0</v>
      </c>
    </row>
    <row r="135" spans="1:27" x14ac:dyDescent="0.25">
      <c r="A135" t="s">
        <v>930</v>
      </c>
      <c r="B135" t="s">
        <v>6</v>
      </c>
      <c r="C135" t="s">
        <v>6</v>
      </c>
      <c r="D135" t="s">
        <v>6</v>
      </c>
      <c r="E135" t="s">
        <v>925</v>
      </c>
      <c r="F135" t="s">
        <v>3</v>
      </c>
      <c r="G135" t="s">
        <v>2</v>
      </c>
      <c r="H135" t="s">
        <v>813</v>
      </c>
      <c r="I135" t="s">
        <v>348</v>
      </c>
      <c r="J135" t="s">
        <v>40</v>
      </c>
      <c r="K135" t="s">
        <v>40</v>
      </c>
      <c r="L135" t="s">
        <v>40</v>
      </c>
      <c r="M135" t="s">
        <v>40</v>
      </c>
      <c r="N135" t="s">
        <v>932</v>
      </c>
      <c r="O135" t="s">
        <v>935</v>
      </c>
      <c r="P135" t="s">
        <v>939</v>
      </c>
      <c r="R135" t="s">
        <v>6</v>
      </c>
      <c r="S135" t="s">
        <v>40</v>
      </c>
      <c r="T135" t="s">
        <v>833</v>
      </c>
      <c r="U135" t="s">
        <v>6</v>
      </c>
      <c r="V135" t="s">
        <v>529</v>
      </c>
      <c r="W135" t="s">
        <v>945</v>
      </c>
      <c r="X135" s="8">
        <f>IF(ISNUMBER(MATCH(fields[argot_field],issuesfield[field],0)),COUNTIF(issuesfield[field],fields[argot_field]),0)</f>
        <v>0</v>
      </c>
      <c r="Y135">
        <f>IF(ISNUMBER(MATCH(fields[argot_field],mappings[field],0)),COUNTIF(mappings[field],fields[argot_field]),0)</f>
        <v>0</v>
      </c>
    </row>
    <row r="136" spans="1:27" x14ac:dyDescent="0.25">
      <c r="A136" t="s">
        <v>923</v>
      </c>
      <c r="B136" t="s">
        <v>6</v>
      </c>
      <c r="C136" t="s">
        <v>6</v>
      </c>
      <c r="D136" t="s">
        <v>6</v>
      </c>
      <c r="E136" t="s">
        <v>310</v>
      </c>
      <c r="F136" t="s">
        <v>3</v>
      </c>
      <c r="G136" t="s">
        <v>2</v>
      </c>
      <c r="H136" t="s">
        <v>813</v>
      </c>
      <c r="I136" t="s">
        <v>348</v>
      </c>
      <c r="J136" t="s">
        <v>532</v>
      </c>
      <c r="K136" t="s">
        <v>40</v>
      </c>
      <c r="L136" t="s">
        <v>40</v>
      </c>
      <c r="M136" t="s">
        <v>40</v>
      </c>
      <c r="N136" t="s">
        <v>932</v>
      </c>
      <c r="O136" t="s">
        <v>935</v>
      </c>
      <c r="P136" t="s">
        <v>941</v>
      </c>
      <c r="R136" t="s">
        <v>6</v>
      </c>
      <c r="S136" t="s">
        <v>924</v>
      </c>
      <c r="T136" t="s">
        <v>833</v>
      </c>
      <c r="U136" t="s">
        <v>6</v>
      </c>
      <c r="V136" t="s">
        <v>529</v>
      </c>
      <c r="W136" t="s">
        <v>945</v>
      </c>
      <c r="X136" s="8">
        <f>IF(ISNUMBER(MATCH(fields[argot_field],issuesfield[field],0)),COUNTIF(issuesfield[field],fields[argot_field]),0)</f>
        <v>0</v>
      </c>
      <c r="Y136">
        <f>IF(ISNUMBER(MATCH(fields[argot_field],mappings[field],0)),COUNTIF(mappings[field],fields[argot_field]),0)</f>
        <v>0</v>
      </c>
    </row>
    <row r="137" spans="1:27" x14ac:dyDescent="0.25">
      <c r="A137" t="s">
        <v>929</v>
      </c>
      <c r="B137" t="s">
        <v>6</v>
      </c>
      <c r="C137" t="s">
        <v>6</v>
      </c>
      <c r="D137" t="s">
        <v>6</v>
      </c>
      <c r="E137" t="s">
        <v>925</v>
      </c>
      <c r="F137" t="s">
        <v>3</v>
      </c>
      <c r="G137" t="s">
        <v>2</v>
      </c>
      <c r="H137" t="s">
        <v>813</v>
      </c>
      <c r="I137" t="s">
        <v>348</v>
      </c>
      <c r="J137" t="s">
        <v>40</v>
      </c>
      <c r="K137" t="s">
        <v>40</v>
      </c>
      <c r="L137" t="s">
        <v>40</v>
      </c>
      <c r="M137" t="s">
        <v>40</v>
      </c>
      <c r="N137" t="s">
        <v>932</v>
      </c>
      <c r="O137" t="s">
        <v>935</v>
      </c>
      <c r="P137" t="s">
        <v>938</v>
      </c>
      <c r="R137" t="s">
        <v>6</v>
      </c>
      <c r="S137" t="s">
        <v>40</v>
      </c>
      <c r="T137" t="s">
        <v>833</v>
      </c>
      <c r="U137" t="s">
        <v>6</v>
      </c>
      <c r="V137" t="s">
        <v>529</v>
      </c>
      <c r="W137" t="s">
        <v>945</v>
      </c>
      <c r="X137" s="8">
        <f>IF(ISNUMBER(MATCH(fields[argot_field],issuesfield[field],0)),COUNTIF(issuesfield[field],fields[argot_field]),0)</f>
        <v>0</v>
      </c>
      <c r="Y137">
        <f>IF(ISNUMBER(MATCH(fields[argot_field],mappings[field],0)),COUNTIF(mappings[field],fields[argot_field]),0)</f>
        <v>0</v>
      </c>
    </row>
    <row r="138" spans="1:27" x14ac:dyDescent="0.25">
      <c r="A138" t="s">
        <v>927</v>
      </c>
      <c r="B138" t="s">
        <v>6</v>
      </c>
      <c r="C138" t="s">
        <v>6</v>
      </c>
      <c r="D138" t="s">
        <v>6</v>
      </c>
      <c r="E138" t="s">
        <v>925</v>
      </c>
      <c r="H138" t="s">
        <v>813</v>
      </c>
      <c r="I138" t="s">
        <v>349</v>
      </c>
      <c r="J138" t="s">
        <v>926</v>
      </c>
      <c r="K138" t="s">
        <v>40</v>
      </c>
      <c r="L138" t="s">
        <v>40</v>
      </c>
      <c r="M138" t="s">
        <v>40</v>
      </c>
      <c r="N138" t="s">
        <v>932</v>
      </c>
      <c r="O138" t="s">
        <v>935</v>
      </c>
      <c r="P138" t="s">
        <v>942</v>
      </c>
      <c r="R138" t="s">
        <v>6</v>
      </c>
      <c r="S138" t="s">
        <v>40</v>
      </c>
      <c r="T138" t="s">
        <v>833</v>
      </c>
      <c r="U138" t="s">
        <v>6</v>
      </c>
      <c r="V138" t="s">
        <v>529</v>
      </c>
      <c r="W138" t="s">
        <v>945</v>
      </c>
      <c r="X138" s="8">
        <f>IF(ISNUMBER(MATCH(fields[argot_field],issuesfield[field],0)),COUNTIF(issuesfield[field],fields[argot_field]),0)</f>
        <v>0</v>
      </c>
      <c r="Y138">
        <f>IF(ISNUMBER(MATCH(fields[argot_field],mappings[field],0)),COUNTIF(mappings[field],fields[argot_field]),0)</f>
        <v>0</v>
      </c>
    </row>
    <row r="139" spans="1:27" x14ac:dyDescent="0.25">
      <c r="A139" t="s">
        <v>812</v>
      </c>
      <c r="B139" t="s">
        <v>6</v>
      </c>
      <c r="C139" t="s">
        <v>6</v>
      </c>
      <c r="D139" t="s">
        <v>6</v>
      </c>
      <c r="E139" t="s">
        <v>925</v>
      </c>
      <c r="F139" t="s">
        <v>2</v>
      </c>
      <c r="G139" t="s">
        <v>2</v>
      </c>
      <c r="H139" t="s">
        <v>40</v>
      </c>
      <c r="I139" t="s">
        <v>347</v>
      </c>
      <c r="J139" t="s">
        <v>926</v>
      </c>
      <c r="K139" t="s">
        <v>3</v>
      </c>
      <c r="L139" t="s">
        <v>40</v>
      </c>
      <c r="M139" t="s">
        <v>40</v>
      </c>
      <c r="N139" t="s">
        <v>933</v>
      </c>
      <c r="O139" t="s">
        <v>934</v>
      </c>
      <c r="P139" t="s">
        <v>943</v>
      </c>
      <c r="Q139" t="s">
        <v>944</v>
      </c>
      <c r="R139" t="s">
        <v>6</v>
      </c>
      <c r="S139" t="s">
        <v>921</v>
      </c>
      <c r="T139" t="s">
        <v>6</v>
      </c>
      <c r="U139" t="s">
        <v>6</v>
      </c>
      <c r="V139" t="s">
        <v>529</v>
      </c>
      <c r="W139" t="s">
        <v>945</v>
      </c>
      <c r="X139" s="8">
        <f>IF(ISNUMBER(MATCH(fields[argot_field],issuesfield[field],0)),COUNTIF(issuesfield[field],fields[argot_field]),0)</f>
        <v>0</v>
      </c>
      <c r="Y139">
        <f>IF(ISNUMBER(MATCH(fields[argot_field],mappings[field],0)),COUNTIF(mappings[field],fields[argot_field]),0)</f>
        <v>1</v>
      </c>
    </row>
    <row r="140" spans="1:27" x14ac:dyDescent="0.25">
      <c r="A140" t="s">
        <v>948</v>
      </c>
      <c r="B140" t="s">
        <v>6</v>
      </c>
      <c r="C140" t="s">
        <v>6</v>
      </c>
      <c r="D140" t="s">
        <v>6</v>
      </c>
      <c r="E140" t="s">
        <v>310</v>
      </c>
      <c r="F140" t="s">
        <v>2</v>
      </c>
      <c r="G140" t="s">
        <v>2</v>
      </c>
      <c r="H140" t="s">
        <v>40</v>
      </c>
      <c r="I140" t="s">
        <v>347</v>
      </c>
      <c r="J140" t="s">
        <v>532</v>
      </c>
      <c r="K140" t="s">
        <v>40</v>
      </c>
      <c r="L140" t="s">
        <v>40</v>
      </c>
      <c r="M140" t="s">
        <v>40</v>
      </c>
      <c r="N140" t="s">
        <v>40</v>
      </c>
      <c r="O140" t="s">
        <v>6</v>
      </c>
      <c r="P140" t="s">
        <v>949</v>
      </c>
      <c r="Q140" t="s">
        <v>950</v>
      </c>
      <c r="R140" t="s">
        <v>80</v>
      </c>
      <c r="S140" t="s">
        <v>924</v>
      </c>
      <c r="T140" t="s">
        <v>951</v>
      </c>
      <c r="U140" t="s">
        <v>6</v>
      </c>
      <c r="V140" t="s">
        <v>529</v>
      </c>
      <c r="W140" t="s">
        <v>945</v>
      </c>
      <c r="X140" s="8">
        <f>IF(ISNUMBER(MATCH(fields[argot_field],issuesfield[field],0)),COUNTIF(issuesfield[field],fields[argot_field]),0)</f>
        <v>0</v>
      </c>
      <c r="Y140">
        <f>IF(ISNUMBER(MATCH(fields[argot_field],mappings[field],0)),COUNTIF(mappings[field],fields[argot_field]),0)</f>
        <v>1</v>
      </c>
    </row>
    <row r="141" spans="1:27" x14ac:dyDescent="0.25">
      <c r="A141" t="s">
        <v>317</v>
      </c>
      <c r="B141" t="s">
        <v>6</v>
      </c>
      <c r="C141" t="s">
        <v>6</v>
      </c>
      <c r="D141" t="s">
        <v>6</v>
      </c>
      <c r="E141" t="s">
        <v>310</v>
      </c>
      <c r="F141" t="s">
        <v>2</v>
      </c>
      <c r="G141" t="s">
        <v>3</v>
      </c>
      <c r="H141" t="s">
        <v>40</v>
      </c>
      <c r="I141" t="s">
        <v>348</v>
      </c>
      <c r="J141" t="s">
        <v>532</v>
      </c>
      <c r="K141" t="s">
        <v>40</v>
      </c>
      <c r="L141" t="s">
        <v>40</v>
      </c>
      <c r="M141" t="s">
        <v>40</v>
      </c>
      <c r="N141" t="s">
        <v>764</v>
      </c>
      <c r="O141" t="s">
        <v>6</v>
      </c>
      <c r="P141" t="s">
        <v>318</v>
      </c>
      <c r="Q141" t="s">
        <v>319</v>
      </c>
      <c r="R141" t="s">
        <v>6</v>
      </c>
      <c r="S141" t="s">
        <v>40</v>
      </c>
      <c r="T141" t="s">
        <v>6</v>
      </c>
      <c r="U141" t="s">
        <v>6</v>
      </c>
      <c r="V141" t="s">
        <v>529</v>
      </c>
      <c r="W141" t="s">
        <v>6</v>
      </c>
      <c r="X141" s="8">
        <f>IF(ISNUMBER(MATCH(fields[argot_field],issuesfield[field],0)),COUNTIF(issuesfield[field],fields[argot_field]),0)</f>
        <v>0</v>
      </c>
      <c r="Y141">
        <f>IF(ISNUMBER(MATCH(fields[argot_field],mappings[field],0)),COUNTIF(mappings[field],fields[argot_field]),0)</f>
        <v>0</v>
      </c>
      <c r="Z141" t="s">
        <v>6</v>
      </c>
      <c r="AA141" t="s">
        <v>6</v>
      </c>
    </row>
    <row r="142" spans="1:27" x14ac:dyDescent="0.25">
      <c r="A142" t="s">
        <v>350</v>
      </c>
      <c r="B142" t="s">
        <v>6</v>
      </c>
      <c r="C142" t="s">
        <v>6</v>
      </c>
      <c r="D142" t="s">
        <v>6</v>
      </c>
      <c r="E142" t="s">
        <v>216</v>
      </c>
      <c r="F142" t="s">
        <v>2</v>
      </c>
      <c r="G142" t="s">
        <v>2</v>
      </c>
      <c r="H142" t="s">
        <v>40</v>
      </c>
      <c r="I142" t="s">
        <v>348</v>
      </c>
      <c r="J142" t="s">
        <v>530</v>
      </c>
      <c r="K142" t="s">
        <v>40</v>
      </c>
      <c r="L142" t="s">
        <v>40</v>
      </c>
      <c r="M142" t="s">
        <v>619</v>
      </c>
      <c r="N142" t="s">
        <v>765</v>
      </c>
      <c r="O142" t="s">
        <v>6</v>
      </c>
      <c r="P142" t="s">
        <v>766</v>
      </c>
      <c r="Q142" t="s">
        <v>6</v>
      </c>
      <c r="R142" t="s">
        <v>6</v>
      </c>
      <c r="S142" t="s">
        <v>362</v>
      </c>
      <c r="T142" t="s">
        <v>6</v>
      </c>
      <c r="U142" t="s">
        <v>6</v>
      </c>
      <c r="V142" t="s">
        <v>654</v>
      </c>
      <c r="W142" t="s">
        <v>6</v>
      </c>
      <c r="X142" s="8">
        <f>IF(ISNUMBER(MATCH(fields[argot_field],issuesfield[field],0)),COUNTIF(issuesfield[field],fields[argot_field]),0)</f>
        <v>0</v>
      </c>
      <c r="Y142">
        <f>IF(ISNUMBER(MATCH(fields[argot_field],mappings[field],0)),COUNTIF(mappings[field],fields[argot_field]),0)</f>
        <v>1</v>
      </c>
      <c r="Z142" t="s">
        <v>6</v>
      </c>
      <c r="AA142" t="s">
        <v>6</v>
      </c>
    </row>
    <row r="143" spans="1:27" x14ac:dyDescent="0.25">
      <c r="A143" t="s">
        <v>601</v>
      </c>
      <c r="B143" t="s">
        <v>6</v>
      </c>
      <c r="C143" s="21" t="s">
        <v>768</v>
      </c>
      <c r="D143" s="21" t="s">
        <v>769</v>
      </c>
      <c r="E143" t="s">
        <v>209</v>
      </c>
      <c r="F143" t="s">
        <v>2</v>
      </c>
      <c r="G143" t="s">
        <v>2</v>
      </c>
      <c r="H143" t="s">
        <v>40</v>
      </c>
      <c r="I143" t="s">
        <v>347</v>
      </c>
      <c r="J143" t="s">
        <v>770</v>
      </c>
      <c r="K143" t="s">
        <v>40</v>
      </c>
      <c r="L143" t="s">
        <v>89</v>
      </c>
      <c r="M143" t="s">
        <v>40</v>
      </c>
      <c r="N143" t="s">
        <v>40</v>
      </c>
      <c r="O143" t="s">
        <v>6</v>
      </c>
      <c r="P143" t="s">
        <v>90</v>
      </c>
      <c r="Q143" t="s">
        <v>91</v>
      </c>
      <c r="R143" t="s">
        <v>40</v>
      </c>
      <c r="S143" t="s">
        <v>92</v>
      </c>
      <c r="T143" t="s">
        <v>93</v>
      </c>
      <c r="U143" t="s">
        <v>164</v>
      </c>
      <c r="V143" t="s">
        <v>654</v>
      </c>
      <c r="W143" t="s">
        <v>6</v>
      </c>
      <c r="X143">
        <f>IF(ISNUMBER(MATCH(fields[argot_field],issuesfield[field],0)),COUNTIF(issuesfield[field],fields[argot_field]),0)</f>
        <v>1</v>
      </c>
      <c r="Y143">
        <f>IF(ISNUMBER(MATCH(fields[argot_field],mappings[field],0)),COUNTIF(mappings[field],fields[argot_field]),0)</f>
        <v>8</v>
      </c>
      <c r="Z143" t="s">
        <v>6</v>
      </c>
      <c r="AA143" t="s">
        <v>6</v>
      </c>
    </row>
    <row r="144" spans="1:27" x14ac:dyDescent="0.25">
      <c r="A144" t="s">
        <v>600</v>
      </c>
      <c r="B144" t="s">
        <v>6</v>
      </c>
      <c r="C144" t="s">
        <v>6</v>
      </c>
      <c r="D144" t="s">
        <v>6</v>
      </c>
      <c r="E144" t="s">
        <v>209</v>
      </c>
      <c r="F144" t="s">
        <v>2</v>
      </c>
      <c r="G144" t="s">
        <v>2</v>
      </c>
      <c r="H144" t="s">
        <v>40</v>
      </c>
      <c r="I144" t="s">
        <v>347</v>
      </c>
      <c r="J144" t="s">
        <v>771</v>
      </c>
      <c r="K144" t="s">
        <v>40</v>
      </c>
      <c r="L144" t="s">
        <v>84</v>
      </c>
      <c r="M144" t="s">
        <v>40</v>
      </c>
      <c r="N144" t="s">
        <v>40</v>
      </c>
      <c r="O144" t="s">
        <v>6</v>
      </c>
      <c r="P144" t="s">
        <v>85</v>
      </c>
      <c r="Q144" t="s">
        <v>86</v>
      </c>
      <c r="R144" t="s">
        <v>40</v>
      </c>
      <c r="S144" t="s">
        <v>87</v>
      </c>
      <c r="T144" t="s">
        <v>88</v>
      </c>
      <c r="U144" t="s">
        <v>164</v>
      </c>
      <c r="V144" t="s">
        <v>654</v>
      </c>
      <c r="W144" t="s">
        <v>6</v>
      </c>
      <c r="X144">
        <f>IF(ISNUMBER(MATCH(fields[argot_field],issuesfield[field],0)),COUNTIF(issuesfield[field],fields[argot_field]),0)</f>
        <v>3</v>
      </c>
      <c r="Y144">
        <f>IF(ISNUMBER(MATCH(fields[argot_field],mappings[field],0)),COUNTIF(mappings[field],fields[argot_field]),0)</f>
        <v>26</v>
      </c>
      <c r="Z144" t="s">
        <v>6</v>
      </c>
      <c r="AA144" t="s">
        <v>6</v>
      </c>
    </row>
    <row r="145" spans="1:27" x14ac:dyDescent="0.25">
      <c r="A145" t="s">
        <v>602</v>
      </c>
      <c r="B145" t="s">
        <v>6</v>
      </c>
      <c r="C145" t="s">
        <v>6</v>
      </c>
      <c r="D145" t="s">
        <v>6</v>
      </c>
      <c r="E145" t="s">
        <v>209</v>
      </c>
      <c r="F145" t="s">
        <v>2</v>
      </c>
      <c r="G145" t="s">
        <v>2</v>
      </c>
      <c r="H145" t="s">
        <v>40</v>
      </c>
      <c r="I145" t="s">
        <v>347</v>
      </c>
      <c r="J145" t="s">
        <v>774</v>
      </c>
      <c r="K145" t="s">
        <v>40</v>
      </c>
      <c r="L145" t="s">
        <v>94</v>
      </c>
      <c r="M145" t="s">
        <v>40</v>
      </c>
      <c r="N145" t="s">
        <v>40</v>
      </c>
      <c r="O145" t="s">
        <v>6</v>
      </c>
      <c r="P145" t="s">
        <v>95</v>
      </c>
      <c r="Q145" t="s">
        <v>96</v>
      </c>
      <c r="R145" t="s">
        <v>40</v>
      </c>
      <c r="S145" t="s">
        <v>97</v>
      </c>
      <c r="T145" t="s">
        <v>93</v>
      </c>
      <c r="U145" t="s">
        <v>164</v>
      </c>
      <c r="V145" t="s">
        <v>654</v>
      </c>
      <c r="W145" t="s">
        <v>6</v>
      </c>
      <c r="X145">
        <f>IF(ISNUMBER(MATCH(fields[argot_field],issuesfield[field],0)),COUNTIF(issuesfield[field],fields[argot_field]),0)</f>
        <v>1</v>
      </c>
      <c r="Y145">
        <f>IF(ISNUMBER(MATCH(fields[argot_field],mappings[field],0)),COUNTIF(mappings[field],fields[argot_field]),0)</f>
        <v>8</v>
      </c>
      <c r="Z145" t="s">
        <v>6</v>
      </c>
      <c r="AA145" t="s">
        <v>6</v>
      </c>
    </row>
    <row r="146" spans="1:27" x14ac:dyDescent="0.25">
      <c r="A146" s="21" t="s">
        <v>599</v>
      </c>
      <c r="B146" t="s">
        <v>6</v>
      </c>
      <c r="C146" t="s">
        <v>6</v>
      </c>
      <c r="D146" t="s">
        <v>6</v>
      </c>
      <c r="E146" t="s">
        <v>209</v>
      </c>
      <c r="F146" t="s">
        <v>2</v>
      </c>
      <c r="G146" t="s">
        <v>2</v>
      </c>
      <c r="H146" t="s">
        <v>40</v>
      </c>
      <c r="I146" t="s">
        <v>347</v>
      </c>
      <c r="J146" t="s">
        <v>775</v>
      </c>
      <c r="K146" t="s">
        <v>40</v>
      </c>
      <c r="L146" t="s">
        <v>76</v>
      </c>
      <c r="M146" t="s">
        <v>40</v>
      </c>
      <c r="N146" t="s">
        <v>40</v>
      </c>
      <c r="O146" t="s">
        <v>6</v>
      </c>
      <c r="P146" t="s">
        <v>78</v>
      </c>
      <c r="Q146" t="s">
        <v>79</v>
      </c>
      <c r="R146" t="s">
        <v>40</v>
      </c>
      <c r="S146" t="s">
        <v>81</v>
      </c>
      <c r="T146" t="s">
        <v>82</v>
      </c>
      <c r="U146" t="s">
        <v>164</v>
      </c>
      <c r="V146" t="s">
        <v>654</v>
      </c>
      <c r="W146" t="s">
        <v>6</v>
      </c>
      <c r="X146">
        <f>IF(ISNUMBER(MATCH(fields[argot_field],issuesfield[field],0)),COUNTIF(issuesfield[field],fields[argot_field]),0)</f>
        <v>2</v>
      </c>
      <c r="Y146">
        <f>IF(ISNUMBER(MATCH(fields[argot_field],mappings[field],0)),COUNTIF(mappings[field],fields[argot_field]),0)</f>
        <v>19</v>
      </c>
      <c r="Z146" t="s">
        <v>6</v>
      </c>
      <c r="AA146" t="s">
        <v>6</v>
      </c>
    </row>
    <row r="147" spans="1:27" x14ac:dyDescent="0.25">
      <c r="A147" t="s">
        <v>455</v>
      </c>
      <c r="B147" t="s">
        <v>6</v>
      </c>
      <c r="C147" t="s">
        <v>6</v>
      </c>
      <c r="D147" t="s">
        <v>6</v>
      </c>
      <c r="E147" t="s">
        <v>209</v>
      </c>
      <c r="F147" t="s">
        <v>2</v>
      </c>
      <c r="G147" t="s">
        <v>2</v>
      </c>
      <c r="H147" t="s">
        <v>40</v>
      </c>
      <c r="I147" t="s">
        <v>347</v>
      </c>
      <c r="J147" t="s">
        <v>534</v>
      </c>
      <c r="K147" t="s">
        <v>3</v>
      </c>
      <c r="L147" t="s">
        <v>40</v>
      </c>
      <c r="M147" t="s">
        <v>40</v>
      </c>
      <c r="N147" t="s">
        <v>456</v>
      </c>
      <c r="O147" t="s">
        <v>6</v>
      </c>
      <c r="P147" t="s">
        <v>106</v>
      </c>
      <c r="Q147" t="s">
        <v>156</v>
      </c>
      <c r="R147" t="s">
        <v>6</v>
      </c>
      <c r="S147" t="s">
        <v>155</v>
      </c>
      <c r="T147" t="s">
        <v>40</v>
      </c>
      <c r="U147" t="s">
        <v>40</v>
      </c>
      <c r="V147" t="s">
        <v>654</v>
      </c>
      <c r="W147" t="s">
        <v>6</v>
      </c>
      <c r="X147" s="8">
        <f>IF(ISNUMBER(MATCH(fields[argot_field],issuesfield[field],0)),COUNTIF(issuesfield[field],fields[argot_field]),0)</f>
        <v>0</v>
      </c>
      <c r="Y147">
        <f>IF(ISNUMBER(MATCH(fields[argot_field],mappings[field],0)),COUNTIF(mappings[field],fields[argot_field]),0)</f>
        <v>0</v>
      </c>
      <c r="Z147" t="s">
        <v>6</v>
      </c>
      <c r="AA147" t="s">
        <v>6</v>
      </c>
    </row>
    <row r="148" spans="1:27" x14ac:dyDescent="0.25">
      <c r="A148" t="s">
        <v>1031</v>
      </c>
      <c r="B148" t="s">
        <v>6</v>
      </c>
      <c r="C148" t="s">
        <v>6</v>
      </c>
      <c r="D148" t="s">
        <v>6</v>
      </c>
      <c r="E148" t="s">
        <v>310</v>
      </c>
      <c r="F148" t="s">
        <v>2</v>
      </c>
      <c r="G148" t="s">
        <v>2</v>
      </c>
      <c r="H148" t="s">
        <v>40</v>
      </c>
      <c r="I148" t="s">
        <v>347</v>
      </c>
      <c r="J148" t="s">
        <v>40</v>
      </c>
      <c r="K148" t="s">
        <v>40</v>
      </c>
      <c r="L148" t="s">
        <v>40</v>
      </c>
      <c r="M148" t="s">
        <v>40</v>
      </c>
      <c r="N148" t="s">
        <v>40</v>
      </c>
      <c r="O148" t="s">
        <v>6</v>
      </c>
      <c r="P148" t="s">
        <v>1032</v>
      </c>
      <c r="Q148" t="s">
        <v>1033</v>
      </c>
      <c r="R148" t="s">
        <v>40</v>
      </c>
      <c r="S148" t="s">
        <v>1034</v>
      </c>
      <c r="T148" t="s">
        <v>6</v>
      </c>
      <c r="U148" t="s">
        <v>6</v>
      </c>
      <c r="V148" t="s">
        <v>654</v>
      </c>
      <c r="W148" t="s">
        <v>6</v>
      </c>
      <c r="X148" s="8">
        <f>IF(ISNUMBER(MATCH(fields[argot_field],issuesfield[field],0)),COUNTIF(issuesfield[field],fields[argot_field]),0)</f>
        <v>0</v>
      </c>
      <c r="Y148">
        <f>IF(ISNUMBER(MATCH(fields[argot_field],mappings[field],0)),COUNTIF(mappings[field],fields[argot_field]),0)</f>
        <v>0</v>
      </c>
    </row>
    <row r="149" spans="1:27" x14ac:dyDescent="0.25">
      <c r="A149" t="s">
        <v>497</v>
      </c>
      <c r="B149" t="s">
        <v>6</v>
      </c>
      <c r="C149" t="s">
        <v>6</v>
      </c>
      <c r="D149" t="s">
        <v>6</v>
      </c>
      <c r="E149" t="s">
        <v>805</v>
      </c>
      <c r="F149" t="s">
        <v>2</v>
      </c>
      <c r="G149" t="s">
        <v>2</v>
      </c>
      <c r="H149" t="s">
        <v>40</v>
      </c>
      <c r="I149" t="s">
        <v>347</v>
      </c>
      <c r="J149" t="s">
        <v>531</v>
      </c>
      <c r="K149" t="s">
        <v>3</v>
      </c>
      <c r="L149" t="s">
        <v>40</v>
      </c>
      <c r="M149" t="s">
        <v>40</v>
      </c>
      <c r="N149" t="s">
        <v>803</v>
      </c>
      <c r="O149" t="s">
        <v>804</v>
      </c>
      <c r="P149" t="s">
        <v>790</v>
      </c>
      <c r="Q149" t="s">
        <v>6</v>
      </c>
      <c r="R149" t="s">
        <v>6</v>
      </c>
      <c r="S149" t="s">
        <v>505</v>
      </c>
      <c r="T149" t="s">
        <v>40</v>
      </c>
      <c r="U149" t="s">
        <v>6</v>
      </c>
      <c r="V149" t="s">
        <v>654</v>
      </c>
      <c r="W149" t="s">
        <v>6</v>
      </c>
      <c r="X149" s="8">
        <f>IF(ISNUMBER(MATCH(fields[argot_field],issuesfield[field],0)),COUNTIF(issuesfield[field],fields[argot_field]),0)</f>
        <v>0</v>
      </c>
      <c r="Y149">
        <f>IF(ISNUMBER(MATCH(fields[argot_field],mappings[field],0)),COUNTIF(mappings[field],fields[argot_field]),0)</f>
        <v>1</v>
      </c>
      <c r="Z149" t="s">
        <v>6</v>
      </c>
      <c r="AA149" t="s">
        <v>6</v>
      </c>
    </row>
    <row r="150" spans="1:27" x14ac:dyDescent="0.25">
      <c r="A150" t="s">
        <v>918</v>
      </c>
      <c r="B150" t="s">
        <v>6</v>
      </c>
      <c r="C150" t="s">
        <v>6</v>
      </c>
      <c r="D150" t="s">
        <v>6</v>
      </c>
      <c r="E150" t="s">
        <v>805</v>
      </c>
      <c r="F150" t="s">
        <v>3</v>
      </c>
      <c r="G150" t="s">
        <v>2</v>
      </c>
      <c r="H150" t="s">
        <v>40</v>
      </c>
      <c r="I150" t="s">
        <v>347</v>
      </c>
      <c r="J150" t="s">
        <v>531</v>
      </c>
      <c r="K150" t="s">
        <v>3</v>
      </c>
      <c r="L150" t="s">
        <v>40</v>
      </c>
      <c r="M150" t="s">
        <v>40</v>
      </c>
      <c r="N150" t="s">
        <v>803</v>
      </c>
      <c r="O150" t="s">
        <v>6</v>
      </c>
      <c r="P150" t="s">
        <v>913</v>
      </c>
      <c r="Q150" t="s">
        <v>914</v>
      </c>
      <c r="R150" t="s">
        <v>915</v>
      </c>
      <c r="S150" t="s">
        <v>916</v>
      </c>
      <c r="T150" t="s">
        <v>40</v>
      </c>
      <c r="U150" t="s">
        <v>6</v>
      </c>
      <c r="V150" t="s">
        <v>529</v>
      </c>
      <c r="W150" t="s">
        <v>761</v>
      </c>
      <c r="X150" s="8">
        <f>IF(ISNUMBER(MATCH(fields[argot_field],issuesfield[field],0)),COUNTIF(issuesfield[field],fields[argot_field]),0)</f>
        <v>0</v>
      </c>
      <c r="Y150">
        <f>IF(ISNUMBER(MATCH(fields[argot_field],mappings[field],0)),COUNTIF(mappings[field],fields[argot_field]),0)</f>
        <v>1</v>
      </c>
      <c r="Z150" t="s">
        <v>2</v>
      </c>
      <c r="AA150" t="s">
        <v>2</v>
      </c>
    </row>
    <row r="151" spans="1:27" x14ac:dyDescent="0.25">
      <c r="A151" t="s">
        <v>814</v>
      </c>
      <c r="B151" t="s">
        <v>6</v>
      </c>
      <c r="C151" t="s">
        <v>6</v>
      </c>
      <c r="D151" t="s">
        <v>6</v>
      </c>
      <c r="E151" t="s">
        <v>216</v>
      </c>
      <c r="F151" t="s">
        <v>3</v>
      </c>
      <c r="G151" t="s">
        <v>2</v>
      </c>
      <c r="H151" t="s">
        <v>40</v>
      </c>
      <c r="I151" t="s">
        <v>347</v>
      </c>
      <c r="J151" t="s">
        <v>40</v>
      </c>
      <c r="K151" t="s">
        <v>40</v>
      </c>
      <c r="L151" t="s">
        <v>40</v>
      </c>
      <c r="M151" t="s">
        <v>40</v>
      </c>
      <c r="N151" t="s">
        <v>40</v>
      </c>
      <c r="O151" t="s">
        <v>6</v>
      </c>
      <c r="P151" t="s">
        <v>855</v>
      </c>
      <c r="Q151" t="s">
        <v>856</v>
      </c>
      <c r="R151" t="s">
        <v>40</v>
      </c>
      <c r="S151" t="s">
        <v>40</v>
      </c>
      <c r="T151" t="s">
        <v>40</v>
      </c>
      <c r="U151" t="s">
        <v>6</v>
      </c>
      <c r="V151" t="s">
        <v>830</v>
      </c>
      <c r="W151" t="s">
        <v>761</v>
      </c>
      <c r="X151" s="8">
        <f>IF(ISNUMBER(MATCH(fields[argot_field],issuesfield[field],0)),COUNTIF(issuesfield[field],fields[argot_field]),0)</f>
        <v>0</v>
      </c>
      <c r="Y151">
        <f>IF(ISNUMBER(MATCH(fields[argot_field],mappings[field],0)),COUNTIF(mappings[field],fields[argot_field]),0)</f>
        <v>0</v>
      </c>
      <c r="Z151" t="s">
        <v>2</v>
      </c>
      <c r="AA151" t="s">
        <v>2</v>
      </c>
    </row>
    <row r="152" spans="1:27" x14ac:dyDescent="0.25">
      <c r="A152" t="s">
        <v>819</v>
      </c>
      <c r="B152" t="s">
        <v>6</v>
      </c>
      <c r="C152" t="s">
        <v>6</v>
      </c>
      <c r="D152" t="s">
        <v>6</v>
      </c>
      <c r="E152" t="s">
        <v>310</v>
      </c>
      <c r="F152" t="s">
        <v>3</v>
      </c>
      <c r="G152" t="s">
        <v>2</v>
      </c>
      <c r="H152" t="s">
        <v>814</v>
      </c>
      <c r="I152" t="s">
        <v>347</v>
      </c>
      <c r="J152" t="s">
        <v>532</v>
      </c>
      <c r="K152" t="s">
        <v>40</v>
      </c>
      <c r="L152" t="s">
        <v>40</v>
      </c>
      <c r="M152" t="s">
        <v>40</v>
      </c>
      <c r="N152" t="s">
        <v>40</v>
      </c>
      <c r="O152" t="s">
        <v>6</v>
      </c>
      <c r="P152" t="s">
        <v>857</v>
      </c>
      <c r="Q152" t="s">
        <v>6</v>
      </c>
      <c r="R152" t="s">
        <v>239</v>
      </c>
      <c r="S152" t="s">
        <v>40</v>
      </c>
      <c r="T152" t="s">
        <v>6</v>
      </c>
      <c r="U152" t="s">
        <v>6</v>
      </c>
      <c r="V152" t="s">
        <v>830</v>
      </c>
      <c r="W152" t="s">
        <v>761</v>
      </c>
      <c r="X152" s="8">
        <f>IF(ISNUMBER(MATCH(fields[argot_field],issuesfield[field],0)),COUNTIF(issuesfield[field],fields[argot_field]),0)</f>
        <v>0</v>
      </c>
      <c r="Y152">
        <f>IF(ISNUMBER(MATCH(fields[argot_field],mappings[field],0)),COUNTIF(mappings[field],fields[argot_field]),0)</f>
        <v>2</v>
      </c>
    </row>
    <row r="153" spans="1:27" x14ac:dyDescent="0.25">
      <c r="A153" t="s">
        <v>818</v>
      </c>
      <c r="B153" t="s">
        <v>6</v>
      </c>
      <c r="C153" t="s">
        <v>6</v>
      </c>
      <c r="D153" t="s">
        <v>6</v>
      </c>
      <c r="E153" t="s">
        <v>310</v>
      </c>
      <c r="F153" t="s">
        <v>3</v>
      </c>
      <c r="G153" t="s">
        <v>2</v>
      </c>
      <c r="H153" t="s">
        <v>814</v>
      </c>
      <c r="I153" t="s">
        <v>347</v>
      </c>
      <c r="J153" t="s">
        <v>532</v>
      </c>
      <c r="K153" t="s">
        <v>40</v>
      </c>
      <c r="L153" t="s">
        <v>40</v>
      </c>
      <c r="M153" t="s">
        <v>40</v>
      </c>
      <c r="N153" t="s">
        <v>40</v>
      </c>
      <c r="O153" t="s">
        <v>6</v>
      </c>
      <c r="P153" t="s">
        <v>858</v>
      </c>
      <c r="Q153" t="s">
        <v>6</v>
      </c>
      <c r="R153" t="s">
        <v>239</v>
      </c>
      <c r="S153" t="s">
        <v>40</v>
      </c>
      <c r="T153" t="s">
        <v>6</v>
      </c>
      <c r="U153" t="s">
        <v>6</v>
      </c>
      <c r="V153" t="s">
        <v>830</v>
      </c>
      <c r="W153" t="s">
        <v>761</v>
      </c>
      <c r="X153" s="8">
        <f>IF(ISNUMBER(MATCH(fields[argot_field],issuesfield[field],0)),COUNTIF(issuesfield[field],fields[argot_field]),0)</f>
        <v>0</v>
      </c>
      <c r="Y153">
        <f>IF(ISNUMBER(MATCH(fields[argot_field],mappings[field],0)),COUNTIF(mappings[field],fields[argot_field]),0)</f>
        <v>2</v>
      </c>
    </row>
    <row r="154" spans="1:27" x14ac:dyDescent="0.25">
      <c r="A154" t="s">
        <v>816</v>
      </c>
      <c r="B154" t="s">
        <v>6</v>
      </c>
      <c r="C154" t="s">
        <v>6</v>
      </c>
      <c r="D154" t="s">
        <v>6</v>
      </c>
      <c r="E154" t="s">
        <v>216</v>
      </c>
      <c r="F154" t="s">
        <v>3</v>
      </c>
      <c r="G154" t="s">
        <v>2</v>
      </c>
      <c r="H154" t="s">
        <v>814</v>
      </c>
      <c r="I154" t="s">
        <v>347</v>
      </c>
      <c r="J154" t="s">
        <v>531</v>
      </c>
      <c r="K154" t="s">
        <v>40</v>
      </c>
      <c r="L154" t="s">
        <v>40</v>
      </c>
      <c r="M154" t="s">
        <v>40</v>
      </c>
      <c r="N154" t="s">
        <v>40</v>
      </c>
      <c r="O154" t="s">
        <v>6</v>
      </c>
      <c r="P154" t="s">
        <v>855</v>
      </c>
      <c r="Q154" t="s">
        <v>6</v>
      </c>
      <c r="R154" t="s">
        <v>239</v>
      </c>
      <c r="S154" t="s">
        <v>40</v>
      </c>
      <c r="T154" t="s">
        <v>6</v>
      </c>
      <c r="U154" t="s">
        <v>6</v>
      </c>
      <c r="V154" t="s">
        <v>830</v>
      </c>
      <c r="W154" t="s">
        <v>761</v>
      </c>
      <c r="X154" s="8">
        <f>IF(ISNUMBER(MATCH(fields[argot_field],issuesfield[field],0)),COUNTIF(issuesfield[field],fields[argot_field]),0)</f>
        <v>0</v>
      </c>
      <c r="Y154">
        <f>IF(ISNUMBER(MATCH(fields[argot_field],mappings[field],0)),COUNTIF(mappings[field],fields[argot_field]),0)</f>
        <v>2</v>
      </c>
    </row>
    <row r="155" spans="1:27" x14ac:dyDescent="0.25">
      <c r="A155" t="s">
        <v>917</v>
      </c>
      <c r="B155" t="s">
        <v>6</v>
      </c>
      <c r="C155" t="s">
        <v>6</v>
      </c>
      <c r="D155" t="s">
        <v>6</v>
      </c>
      <c r="E155" t="s">
        <v>805</v>
      </c>
      <c r="F155" t="s">
        <v>3</v>
      </c>
      <c r="G155" t="s">
        <v>2</v>
      </c>
      <c r="H155" t="s">
        <v>40</v>
      </c>
      <c r="I155" t="s">
        <v>347</v>
      </c>
      <c r="J155" t="s">
        <v>531</v>
      </c>
      <c r="K155" t="s">
        <v>3</v>
      </c>
      <c r="L155" t="s">
        <v>40</v>
      </c>
      <c r="M155" t="s">
        <v>40</v>
      </c>
      <c r="N155" t="s">
        <v>803</v>
      </c>
      <c r="O155" t="s">
        <v>6</v>
      </c>
      <c r="P155" t="s">
        <v>919</v>
      </c>
      <c r="Q155" t="s">
        <v>914</v>
      </c>
      <c r="R155" t="s">
        <v>915</v>
      </c>
      <c r="S155" t="s">
        <v>920</v>
      </c>
      <c r="T155" t="s">
        <v>40</v>
      </c>
      <c r="U155" t="s">
        <v>6</v>
      </c>
      <c r="V155" t="s">
        <v>529</v>
      </c>
      <c r="W155" t="s">
        <v>761</v>
      </c>
      <c r="X155" s="8">
        <f>IF(ISNUMBER(MATCH(fields[argot_field],issuesfield[field],0)),COUNTIF(issuesfield[field],fields[argot_field]),0)</f>
        <v>0</v>
      </c>
      <c r="Y155">
        <f>IF(ISNUMBER(MATCH(fields[argot_field],mappings[field],0)),COUNTIF(mappings[field],fields[argot_field]),0)</f>
        <v>1</v>
      </c>
      <c r="Z155" t="s">
        <v>2</v>
      </c>
      <c r="AA155" t="s">
        <v>2</v>
      </c>
    </row>
    <row r="156" spans="1:27" x14ac:dyDescent="0.25">
      <c r="A156" t="s">
        <v>795</v>
      </c>
      <c r="B156" t="s">
        <v>6</v>
      </c>
      <c r="C156" t="s">
        <v>6</v>
      </c>
      <c r="D156" t="s">
        <v>6</v>
      </c>
      <c r="E156" t="s">
        <v>216</v>
      </c>
      <c r="F156" t="s">
        <v>3</v>
      </c>
      <c r="G156" t="s">
        <v>2</v>
      </c>
      <c r="H156" t="s">
        <v>214</v>
      </c>
      <c r="I156" t="s">
        <v>348</v>
      </c>
      <c r="J156" t="s">
        <v>531</v>
      </c>
      <c r="K156" t="s">
        <v>40</v>
      </c>
      <c r="L156" t="s">
        <v>40</v>
      </c>
      <c r="M156" t="s">
        <v>40</v>
      </c>
      <c r="N156" t="s">
        <v>40</v>
      </c>
      <c r="P156" t="s">
        <v>797</v>
      </c>
      <c r="Q156" t="s">
        <v>6</v>
      </c>
      <c r="R156" t="s">
        <v>798</v>
      </c>
      <c r="S156" t="s">
        <v>799</v>
      </c>
      <c r="T156" t="s">
        <v>40</v>
      </c>
      <c r="U156" t="s">
        <v>6</v>
      </c>
      <c r="V156" t="s">
        <v>654</v>
      </c>
      <c r="X156" s="8">
        <f>IF(ISNUMBER(MATCH(fields[argot_field],issuesfield[field],0)),COUNTIF(issuesfield[field],fields[argot_field]),0)</f>
        <v>0</v>
      </c>
      <c r="Y156">
        <f>IF(ISNUMBER(MATCH(fields[argot_field],mappings[field],0)),COUNTIF(mappings[field],fields[argot_field]),0)</f>
        <v>1</v>
      </c>
    </row>
    <row r="157" spans="1:27" x14ac:dyDescent="0.25">
      <c r="A157" t="s">
        <v>794</v>
      </c>
      <c r="B157" t="s">
        <v>6</v>
      </c>
      <c r="C157" t="s">
        <v>6</v>
      </c>
      <c r="D157" t="s">
        <v>6</v>
      </c>
      <c r="E157" t="s">
        <v>216</v>
      </c>
      <c r="F157" t="s">
        <v>3</v>
      </c>
      <c r="G157" t="s">
        <v>2</v>
      </c>
      <c r="H157" t="s">
        <v>214</v>
      </c>
      <c r="I157" t="s">
        <v>349</v>
      </c>
      <c r="J157" t="s">
        <v>531</v>
      </c>
      <c r="K157" t="s">
        <v>40</v>
      </c>
      <c r="L157" t="s">
        <v>40</v>
      </c>
      <c r="M157" t="s">
        <v>619</v>
      </c>
      <c r="N157" t="s">
        <v>765</v>
      </c>
      <c r="O157" t="s">
        <v>6</v>
      </c>
      <c r="P157" t="s">
        <v>796</v>
      </c>
      <c r="Q157" t="s">
        <v>6</v>
      </c>
      <c r="R157" t="s">
        <v>798</v>
      </c>
      <c r="S157" t="s">
        <v>222</v>
      </c>
      <c r="T157" t="s">
        <v>6</v>
      </c>
      <c r="U157" t="s">
        <v>6</v>
      </c>
      <c r="V157" t="s">
        <v>654</v>
      </c>
      <c r="W157" t="s">
        <v>6</v>
      </c>
      <c r="X157" s="8">
        <f>IF(ISNUMBER(MATCH(fields[argot_field],issuesfield[field],0)),COUNTIF(issuesfield[field],fields[argot_field]),0)</f>
        <v>0</v>
      </c>
      <c r="Y157">
        <f>IF(ISNUMBER(MATCH(fields[argot_field],mappings[field],0)),COUNTIF(mappings[field],fields[argot_field]),0)</f>
        <v>1</v>
      </c>
      <c r="Z157" t="s">
        <v>6</v>
      </c>
      <c r="AA157" t="s">
        <v>6</v>
      </c>
    </row>
    <row r="158" spans="1:27" x14ac:dyDescent="0.25">
      <c r="A158" t="s">
        <v>952</v>
      </c>
      <c r="B158" t="s">
        <v>6</v>
      </c>
      <c r="C158" t="s">
        <v>6</v>
      </c>
      <c r="D158" t="s">
        <v>6</v>
      </c>
      <c r="E158" t="s">
        <v>216</v>
      </c>
      <c r="F158" t="s">
        <v>2</v>
      </c>
      <c r="G158" t="s">
        <v>2</v>
      </c>
      <c r="H158" t="s">
        <v>40</v>
      </c>
      <c r="I158" t="s">
        <v>347</v>
      </c>
      <c r="J158" t="s">
        <v>504</v>
      </c>
      <c r="K158" t="s">
        <v>3</v>
      </c>
      <c r="L158" t="s">
        <v>40</v>
      </c>
      <c r="M158" t="s">
        <v>80</v>
      </c>
      <c r="N158" t="s">
        <v>953</v>
      </c>
      <c r="O158" t="s">
        <v>954</v>
      </c>
      <c r="P158" t="s">
        <v>955</v>
      </c>
      <c r="Q158" t="s">
        <v>6</v>
      </c>
      <c r="R158" t="s">
        <v>915</v>
      </c>
      <c r="S158" t="s">
        <v>40</v>
      </c>
      <c r="T158" t="s">
        <v>40</v>
      </c>
      <c r="U158" t="s">
        <v>6</v>
      </c>
      <c r="V158" t="s">
        <v>654</v>
      </c>
      <c r="W158" t="s">
        <v>6</v>
      </c>
      <c r="X158" s="8">
        <f>IF(ISNUMBER(MATCH(fields[argot_field],issuesfield[field],0)),COUNTIF(issuesfield[field],fields[argot_field]),0)</f>
        <v>0</v>
      </c>
      <c r="Y158">
        <f>IF(ISNUMBER(MATCH(fields[argot_field],mappings[field],0)),COUNTIF(mappings[field],fields[argot_field]),0)</f>
        <v>0</v>
      </c>
    </row>
    <row r="159" spans="1:27" x14ac:dyDescent="0.25">
      <c r="A159" t="s">
        <v>957</v>
      </c>
      <c r="B159" t="s">
        <v>6</v>
      </c>
      <c r="C159" t="s">
        <v>6</v>
      </c>
      <c r="D159" t="s">
        <v>6</v>
      </c>
      <c r="E159" t="s">
        <v>216</v>
      </c>
      <c r="F159" t="s">
        <v>2</v>
      </c>
      <c r="G159" t="s">
        <v>2</v>
      </c>
      <c r="H159" t="s">
        <v>952</v>
      </c>
      <c r="I159" t="s">
        <v>348</v>
      </c>
      <c r="J159" t="s">
        <v>530</v>
      </c>
      <c r="K159" t="s">
        <v>40</v>
      </c>
      <c r="L159" t="s">
        <v>40</v>
      </c>
      <c r="M159" t="s">
        <v>80</v>
      </c>
      <c r="N159" t="s">
        <v>953</v>
      </c>
      <c r="O159" t="s">
        <v>6</v>
      </c>
      <c r="P159" t="s">
        <v>959</v>
      </c>
      <c r="Q159" t="s">
        <v>6</v>
      </c>
      <c r="R159" t="s">
        <v>915</v>
      </c>
      <c r="S159" t="s">
        <v>960</v>
      </c>
      <c r="T159" t="s">
        <v>40</v>
      </c>
      <c r="U159" t="s">
        <v>6</v>
      </c>
      <c r="V159" t="s">
        <v>654</v>
      </c>
      <c r="W159" t="s">
        <v>6</v>
      </c>
      <c r="X159" s="8">
        <f>IF(ISNUMBER(MATCH(fields[argot_field],issuesfield[field],0)),COUNTIF(issuesfield[field],fields[argot_field]),0)</f>
        <v>0</v>
      </c>
      <c r="Y159">
        <f>IF(ISNUMBER(MATCH(fields[argot_field],mappings[field],0)),COUNTIF(mappings[field],fields[argot_field]),0)</f>
        <v>0</v>
      </c>
    </row>
    <row r="160" spans="1:27" x14ac:dyDescent="0.25">
      <c r="A160" t="s">
        <v>956</v>
      </c>
      <c r="B160" t="s">
        <v>6</v>
      </c>
      <c r="C160" t="s">
        <v>6</v>
      </c>
      <c r="D160" t="s">
        <v>6</v>
      </c>
      <c r="E160" t="s">
        <v>216</v>
      </c>
      <c r="F160" t="s">
        <v>2</v>
      </c>
      <c r="G160" t="s">
        <v>2</v>
      </c>
      <c r="H160" t="s">
        <v>952</v>
      </c>
      <c r="I160" t="s">
        <v>348</v>
      </c>
      <c r="J160" t="s">
        <v>531</v>
      </c>
      <c r="K160" t="s">
        <v>40</v>
      </c>
      <c r="L160" t="s">
        <v>40</v>
      </c>
      <c r="M160" t="s">
        <v>80</v>
      </c>
      <c r="N160" t="s">
        <v>953</v>
      </c>
      <c r="O160" t="s">
        <v>6</v>
      </c>
      <c r="P160" t="s">
        <v>958</v>
      </c>
      <c r="Q160" t="s">
        <v>6</v>
      </c>
      <c r="R160" t="s">
        <v>915</v>
      </c>
      <c r="S160" t="s">
        <v>961</v>
      </c>
      <c r="T160" t="s">
        <v>40</v>
      </c>
      <c r="U160" t="s">
        <v>6</v>
      </c>
      <c r="V160" t="s">
        <v>654</v>
      </c>
      <c r="W160" t="s">
        <v>6</v>
      </c>
      <c r="X160" s="8">
        <f>IF(ISNUMBER(MATCH(fields[argot_field],issuesfield[field],0)),COUNTIF(issuesfield[field],fields[argot_field]),0)</f>
        <v>0</v>
      </c>
      <c r="Y160">
        <f>IF(ISNUMBER(MATCH(fields[argot_field],mappings[field],0)),COUNTIF(mappings[field],fields[argot_field]),0)</f>
        <v>0</v>
      </c>
    </row>
    <row r="161" spans="1:27" x14ac:dyDescent="0.25">
      <c r="A161" t="s">
        <v>783</v>
      </c>
      <c r="B161" t="s">
        <v>6</v>
      </c>
      <c r="C161" t="s">
        <v>6</v>
      </c>
      <c r="D161" t="s">
        <v>6</v>
      </c>
      <c r="E161" t="s">
        <v>216</v>
      </c>
      <c r="F161" t="s">
        <v>2</v>
      </c>
      <c r="G161" t="s">
        <v>2</v>
      </c>
      <c r="H161" t="s">
        <v>40</v>
      </c>
      <c r="I161" t="s">
        <v>347</v>
      </c>
      <c r="J161" t="s">
        <v>40</v>
      </c>
      <c r="K161" t="s">
        <v>3</v>
      </c>
      <c r="L161" t="s">
        <v>40</v>
      </c>
      <c r="M161" t="s">
        <v>40</v>
      </c>
      <c r="N161" t="s">
        <v>80</v>
      </c>
      <c r="O161" t="s">
        <v>6</v>
      </c>
      <c r="P161" t="s">
        <v>784</v>
      </c>
      <c r="Q161" t="s">
        <v>785</v>
      </c>
      <c r="R161" t="s">
        <v>40</v>
      </c>
      <c r="S161" t="s">
        <v>786</v>
      </c>
      <c r="T161" t="s">
        <v>40</v>
      </c>
      <c r="U161" t="s">
        <v>40</v>
      </c>
      <c r="V161" t="s">
        <v>654</v>
      </c>
      <c r="W161" t="s">
        <v>6</v>
      </c>
      <c r="X161" s="8">
        <f>IF(ISNUMBER(MATCH(fields[argot_field],issuesfield[field],0)),COUNTIF(issuesfield[field],fields[argot_field]),0)</f>
        <v>0</v>
      </c>
      <c r="Y161">
        <f>IF(ISNUMBER(MATCH(fields[argot_field],mappings[field],0)),COUNTIF(mappings[field],fields[argot_field]),0)</f>
        <v>1</v>
      </c>
    </row>
    <row r="162" spans="1:27" x14ac:dyDescent="0.25">
      <c r="A162" t="s">
        <v>778</v>
      </c>
      <c r="B162" t="s">
        <v>6</v>
      </c>
      <c r="C162" t="s">
        <v>6</v>
      </c>
      <c r="D162" t="s">
        <v>6</v>
      </c>
      <c r="E162" t="s">
        <v>216</v>
      </c>
      <c r="F162" t="s">
        <v>2</v>
      </c>
      <c r="G162" t="s">
        <v>2</v>
      </c>
      <c r="H162" t="s">
        <v>40</v>
      </c>
      <c r="I162" t="s">
        <v>347</v>
      </c>
      <c r="J162" t="s">
        <v>531</v>
      </c>
      <c r="K162" t="s">
        <v>40</v>
      </c>
      <c r="L162" t="s">
        <v>40</v>
      </c>
      <c r="M162" t="s">
        <v>40</v>
      </c>
      <c r="N162" t="s">
        <v>40</v>
      </c>
      <c r="O162" t="s">
        <v>6</v>
      </c>
      <c r="P162" t="s">
        <v>779</v>
      </c>
      <c r="Q162" t="s">
        <v>780</v>
      </c>
      <c r="R162" t="s">
        <v>239</v>
      </c>
      <c r="S162" t="s">
        <v>786</v>
      </c>
      <c r="T162" t="s">
        <v>781</v>
      </c>
      <c r="U162" t="s">
        <v>40</v>
      </c>
      <c r="V162" t="s">
        <v>654</v>
      </c>
      <c r="W162" t="s">
        <v>6</v>
      </c>
      <c r="X162" s="8">
        <f>IF(ISNUMBER(MATCH(fields[argot_field],issuesfield[field],0)),COUNTIF(issuesfield[field],fields[argot_field]),0)</f>
        <v>0</v>
      </c>
      <c r="Y162">
        <f>IF(ISNUMBER(MATCH(fields[argot_field],mappings[field],0)),COUNTIF(mappings[field],fields[argot_field]),0)</f>
        <v>2</v>
      </c>
      <c r="Z162" t="s">
        <v>6</v>
      </c>
      <c r="AA162" t="s">
        <v>6</v>
      </c>
    </row>
    <row r="163" spans="1:27" x14ac:dyDescent="0.25">
      <c r="A163" t="s">
        <v>322</v>
      </c>
      <c r="B163" t="s">
        <v>6</v>
      </c>
      <c r="C163" t="s">
        <v>6</v>
      </c>
      <c r="D163" t="s">
        <v>6</v>
      </c>
      <c r="E163" t="s">
        <v>310</v>
      </c>
      <c r="F163" t="s">
        <v>2</v>
      </c>
      <c r="G163" t="s">
        <v>2</v>
      </c>
      <c r="H163" t="s">
        <v>40</v>
      </c>
      <c r="I163" t="s">
        <v>347</v>
      </c>
      <c r="J163" t="s">
        <v>532</v>
      </c>
      <c r="K163" t="s">
        <v>3</v>
      </c>
      <c r="L163" t="s">
        <v>40</v>
      </c>
      <c r="M163" t="s">
        <v>40</v>
      </c>
      <c r="N163" t="s">
        <v>836</v>
      </c>
      <c r="O163" t="s">
        <v>6</v>
      </c>
      <c r="P163" t="s">
        <v>837</v>
      </c>
      <c r="Q163" t="s">
        <v>40</v>
      </c>
      <c r="R163" t="s">
        <v>40</v>
      </c>
      <c r="S163" t="s">
        <v>40</v>
      </c>
      <c r="T163" t="s">
        <v>6</v>
      </c>
      <c r="U163" t="s">
        <v>6</v>
      </c>
      <c r="V163" t="s">
        <v>654</v>
      </c>
      <c r="W163" t="s">
        <v>840</v>
      </c>
      <c r="X163" s="8">
        <f>IF(ISNUMBER(MATCH(fields[argot_field],issuesfield[field],0)),COUNTIF(issuesfield[field],fields[argot_field]),0)</f>
        <v>0</v>
      </c>
      <c r="Y163">
        <f>IF(ISNUMBER(MATCH(fields[argot_field],mappings[field],0)),COUNTIF(mappings[field],fields[argot_field]),0)</f>
        <v>0</v>
      </c>
      <c r="Z163" t="s">
        <v>6</v>
      </c>
      <c r="AA163" t="s">
        <v>6</v>
      </c>
    </row>
    <row r="164" spans="1:27" x14ac:dyDescent="0.25">
      <c r="A164" t="s">
        <v>835</v>
      </c>
      <c r="B164" t="s">
        <v>6</v>
      </c>
      <c r="C164" t="s">
        <v>6</v>
      </c>
      <c r="D164" t="s">
        <v>6</v>
      </c>
      <c r="E164" t="s">
        <v>310</v>
      </c>
      <c r="F164" t="s">
        <v>2</v>
      </c>
      <c r="G164" t="s">
        <v>2</v>
      </c>
      <c r="H164" t="s">
        <v>322</v>
      </c>
      <c r="I164" t="s">
        <v>347</v>
      </c>
      <c r="J164" t="s">
        <v>40</v>
      </c>
      <c r="K164" t="s">
        <v>3</v>
      </c>
      <c r="L164" t="s">
        <v>40</v>
      </c>
      <c r="M164" t="s">
        <v>40</v>
      </c>
      <c r="N164" t="s">
        <v>836</v>
      </c>
      <c r="O164" t="s">
        <v>6</v>
      </c>
      <c r="P164" t="s">
        <v>327</v>
      </c>
      <c r="Q164" t="s">
        <v>839</v>
      </c>
      <c r="R164" t="s">
        <v>40</v>
      </c>
      <c r="S164" t="s">
        <v>40</v>
      </c>
      <c r="T164" t="s">
        <v>6</v>
      </c>
      <c r="U164" t="s">
        <v>328</v>
      </c>
      <c r="V164" t="s">
        <v>654</v>
      </c>
      <c r="W164" t="s">
        <v>840</v>
      </c>
      <c r="X164" s="8">
        <f>IF(ISNUMBER(MATCH(fields[argot_field],issuesfield[field],0)),COUNTIF(issuesfield[field],fields[argot_field]),0)</f>
        <v>0</v>
      </c>
      <c r="Y164">
        <f>IF(ISNUMBER(MATCH(fields[argot_field],mappings[field],0)),COUNTIF(mappings[field],fields[argot_field]),0)</f>
        <v>2</v>
      </c>
      <c r="Z164" t="s">
        <v>6</v>
      </c>
      <c r="AA164" t="s">
        <v>6</v>
      </c>
    </row>
    <row r="165" spans="1:27" x14ac:dyDescent="0.25">
      <c r="A165" t="s">
        <v>834</v>
      </c>
      <c r="B165" t="s">
        <v>6</v>
      </c>
      <c r="C165" t="s">
        <v>6</v>
      </c>
      <c r="D165" t="s">
        <v>6</v>
      </c>
      <c r="E165" t="s">
        <v>310</v>
      </c>
      <c r="F165" t="s">
        <v>2</v>
      </c>
      <c r="G165" t="s">
        <v>2</v>
      </c>
      <c r="H165" t="s">
        <v>322</v>
      </c>
      <c r="I165" t="s">
        <v>347</v>
      </c>
      <c r="J165" t="s">
        <v>532</v>
      </c>
      <c r="K165" t="s">
        <v>3</v>
      </c>
      <c r="L165" t="s">
        <v>40</v>
      </c>
      <c r="M165" t="s">
        <v>40</v>
      </c>
      <c r="N165" t="s">
        <v>836</v>
      </c>
      <c r="O165" t="s">
        <v>6</v>
      </c>
      <c r="P165" t="s">
        <v>838</v>
      </c>
      <c r="Q165" t="s">
        <v>325</v>
      </c>
      <c r="R165" t="s">
        <v>40</v>
      </c>
      <c r="S165" t="s">
        <v>326</v>
      </c>
      <c r="T165" t="s">
        <v>6</v>
      </c>
      <c r="U165" t="s">
        <v>40</v>
      </c>
      <c r="V165" t="s">
        <v>654</v>
      </c>
      <c r="W165" t="s">
        <v>840</v>
      </c>
      <c r="X165" s="8">
        <f>IF(ISNUMBER(MATCH(fields[argot_field],issuesfield[field],0)),COUNTIF(issuesfield[field],fields[argot_field]),0)</f>
        <v>0</v>
      </c>
      <c r="Y165">
        <f>IF(ISNUMBER(MATCH(fields[argot_field],mappings[field],0)),COUNTIF(mappings[field],fields[argot_field]),0)</f>
        <v>1</v>
      </c>
      <c r="Z165" t="s">
        <v>6</v>
      </c>
      <c r="AA165" t="s">
        <v>6</v>
      </c>
    </row>
    <row r="166" spans="1:27" x14ac:dyDescent="0.25">
      <c r="A166" t="s">
        <v>379</v>
      </c>
      <c r="B166" t="s">
        <v>6</v>
      </c>
      <c r="C166" t="s">
        <v>6</v>
      </c>
      <c r="D166" t="s">
        <v>6</v>
      </c>
      <c r="E166" t="s">
        <v>379</v>
      </c>
      <c r="F166" t="s">
        <v>2</v>
      </c>
      <c r="G166" t="s">
        <v>3</v>
      </c>
      <c r="H166" t="s">
        <v>40</v>
      </c>
      <c r="I166" t="s">
        <v>347</v>
      </c>
      <c r="J166" t="s">
        <v>40</v>
      </c>
      <c r="K166" t="s">
        <v>3</v>
      </c>
      <c r="L166" t="s">
        <v>40</v>
      </c>
      <c r="M166" t="s">
        <v>80</v>
      </c>
      <c r="N166" t="s">
        <v>844</v>
      </c>
      <c r="O166" t="s">
        <v>6</v>
      </c>
      <c r="P166" t="s">
        <v>6</v>
      </c>
      <c r="Q166" t="s">
        <v>6</v>
      </c>
      <c r="R166" t="s">
        <v>40</v>
      </c>
      <c r="S166" t="s">
        <v>380</v>
      </c>
      <c r="T166" t="s">
        <v>40</v>
      </c>
      <c r="U166" t="s">
        <v>6</v>
      </c>
      <c r="V166" t="s">
        <v>654</v>
      </c>
      <c r="W166" t="s">
        <v>6</v>
      </c>
      <c r="X166" s="8">
        <f>IF(ISNUMBER(MATCH(fields[argot_field],issuesfield[field],0)),COUNTIF(issuesfield[field],fields[argot_field]),0)</f>
        <v>0</v>
      </c>
      <c r="Y166">
        <f>IF(ISNUMBER(MATCH(fields[argot_field],mappings[field],0)),COUNTIF(mappings[field],fields[argot_field]),0)</f>
        <v>0</v>
      </c>
      <c r="Z166" t="s">
        <v>6</v>
      </c>
      <c r="AA166" t="s">
        <v>6</v>
      </c>
    </row>
    <row r="167" spans="1:27" x14ac:dyDescent="0.25">
      <c r="A167" t="s">
        <v>378</v>
      </c>
      <c r="B167" t="s">
        <v>6</v>
      </c>
      <c r="C167" t="s">
        <v>6</v>
      </c>
      <c r="D167" t="s">
        <v>6</v>
      </c>
      <c r="E167" t="s">
        <v>379</v>
      </c>
      <c r="F167" t="s">
        <v>3</v>
      </c>
      <c r="G167" t="s">
        <v>3</v>
      </c>
      <c r="H167" t="s">
        <v>379</v>
      </c>
      <c r="I167" t="s">
        <v>349</v>
      </c>
      <c r="J167" t="s">
        <v>40</v>
      </c>
      <c r="K167" t="s">
        <v>40</v>
      </c>
      <c r="L167" t="s">
        <v>40</v>
      </c>
      <c r="M167" t="s">
        <v>40</v>
      </c>
      <c r="N167" t="s">
        <v>40</v>
      </c>
      <c r="O167" t="s">
        <v>6</v>
      </c>
      <c r="P167" t="s">
        <v>387</v>
      </c>
      <c r="Q167" t="s">
        <v>388</v>
      </c>
      <c r="R167" t="s">
        <v>40</v>
      </c>
      <c r="S167" t="s">
        <v>40</v>
      </c>
      <c r="T167" t="s">
        <v>40</v>
      </c>
      <c r="U167" t="s">
        <v>6</v>
      </c>
      <c r="V167" t="s">
        <v>654</v>
      </c>
      <c r="W167" t="s">
        <v>6</v>
      </c>
      <c r="X167" s="8">
        <f>IF(ISNUMBER(MATCH(fields[argot_field],issuesfield[field],0)),COUNTIF(issuesfield[field],fields[argot_field]),0)</f>
        <v>0</v>
      </c>
      <c r="Y167">
        <f>IF(ISNUMBER(MATCH(fields[argot_field],mappings[field],0)),COUNTIF(mappings[field],fields[argot_field]),0)</f>
        <v>0</v>
      </c>
      <c r="Z167" t="s">
        <v>6</v>
      </c>
      <c r="AA167" t="s">
        <v>6</v>
      </c>
    </row>
    <row r="168" spans="1:27" x14ac:dyDescent="0.25">
      <c r="A168" t="s">
        <v>376</v>
      </c>
      <c r="B168" t="s">
        <v>6</v>
      </c>
      <c r="C168" t="s">
        <v>6</v>
      </c>
      <c r="D168" t="s">
        <v>6</v>
      </c>
      <c r="E168" t="s">
        <v>379</v>
      </c>
      <c r="F168" t="s">
        <v>2</v>
      </c>
      <c r="G168" t="s">
        <v>3</v>
      </c>
      <c r="H168" t="s">
        <v>379</v>
      </c>
      <c r="I168" t="s">
        <v>349</v>
      </c>
      <c r="J168" t="s">
        <v>40</v>
      </c>
      <c r="K168" t="s">
        <v>40</v>
      </c>
      <c r="L168" t="s">
        <v>40</v>
      </c>
      <c r="M168" t="s">
        <v>80</v>
      </c>
      <c r="N168" t="s">
        <v>844</v>
      </c>
      <c r="O168" t="s">
        <v>6</v>
      </c>
      <c r="P168" t="s">
        <v>383</v>
      </c>
      <c r="Q168" t="s">
        <v>384</v>
      </c>
      <c r="R168" t="s">
        <v>40</v>
      </c>
      <c r="S168" t="s">
        <v>40</v>
      </c>
      <c r="T168" t="s">
        <v>40</v>
      </c>
      <c r="U168" t="s">
        <v>6</v>
      </c>
      <c r="V168" t="s">
        <v>654</v>
      </c>
      <c r="W168" t="s">
        <v>6</v>
      </c>
      <c r="X168" s="8">
        <f>IF(ISNUMBER(MATCH(fields[argot_field],issuesfield[field],0)),COUNTIF(issuesfield[field],fields[argot_field]),0)</f>
        <v>0</v>
      </c>
      <c r="Y168">
        <f>IF(ISNUMBER(MATCH(fields[argot_field],mappings[field],0)),COUNTIF(mappings[field],fields[argot_field]),0)</f>
        <v>0</v>
      </c>
      <c r="Z168" t="s">
        <v>6</v>
      </c>
      <c r="AA168" t="s">
        <v>6</v>
      </c>
    </row>
    <row r="169" spans="1:27" x14ac:dyDescent="0.25">
      <c r="A169" t="s">
        <v>375</v>
      </c>
      <c r="B169" t="s">
        <v>6</v>
      </c>
      <c r="C169" t="s">
        <v>6</v>
      </c>
      <c r="D169" t="s">
        <v>6</v>
      </c>
      <c r="E169" t="s">
        <v>379</v>
      </c>
      <c r="F169" t="s">
        <v>2</v>
      </c>
      <c r="G169" t="s">
        <v>3</v>
      </c>
      <c r="H169" t="s">
        <v>379</v>
      </c>
      <c r="I169" t="s">
        <v>349</v>
      </c>
      <c r="J169" t="s">
        <v>40</v>
      </c>
      <c r="K169" t="s">
        <v>40</v>
      </c>
      <c r="L169" t="s">
        <v>40</v>
      </c>
      <c r="M169" t="s">
        <v>40</v>
      </c>
      <c r="N169" t="s">
        <v>40</v>
      </c>
      <c r="O169" t="s">
        <v>6</v>
      </c>
      <c r="P169" t="s">
        <v>381</v>
      </c>
      <c r="Q169" t="s">
        <v>382</v>
      </c>
      <c r="R169" t="s">
        <v>40</v>
      </c>
      <c r="S169" t="s">
        <v>40</v>
      </c>
      <c r="T169" t="s">
        <v>40</v>
      </c>
      <c r="U169" t="s">
        <v>6</v>
      </c>
      <c r="V169" t="s">
        <v>654</v>
      </c>
      <c r="W169" t="s">
        <v>6</v>
      </c>
      <c r="X169" s="8">
        <f>IF(ISNUMBER(MATCH(fields[argot_field],issuesfield[field],0)),COUNTIF(issuesfield[field],fields[argot_field]),0)</f>
        <v>0</v>
      </c>
      <c r="Y169">
        <f>IF(ISNUMBER(MATCH(fields[argot_field],mappings[field],0)),COUNTIF(mappings[field],fields[argot_field]),0)</f>
        <v>0</v>
      </c>
      <c r="Z169" t="s">
        <v>6</v>
      </c>
      <c r="AA169" t="s">
        <v>6</v>
      </c>
    </row>
    <row r="170" spans="1:27" x14ac:dyDescent="0.25">
      <c r="A170" t="s">
        <v>377</v>
      </c>
      <c r="B170" t="s">
        <v>6</v>
      </c>
      <c r="C170" t="s">
        <v>6</v>
      </c>
      <c r="D170" t="s">
        <v>6</v>
      </c>
      <c r="E170" t="s">
        <v>379</v>
      </c>
      <c r="F170" t="s">
        <v>2</v>
      </c>
      <c r="G170" t="s">
        <v>3</v>
      </c>
      <c r="H170" t="s">
        <v>379</v>
      </c>
      <c r="I170" t="s">
        <v>349</v>
      </c>
      <c r="J170" t="s">
        <v>40</v>
      </c>
      <c r="K170" t="s">
        <v>40</v>
      </c>
      <c r="L170" t="s">
        <v>40</v>
      </c>
      <c r="M170" t="s">
        <v>80</v>
      </c>
      <c r="N170" t="s">
        <v>844</v>
      </c>
      <c r="O170" t="s">
        <v>6</v>
      </c>
      <c r="P170" t="s">
        <v>385</v>
      </c>
      <c r="Q170" t="s">
        <v>386</v>
      </c>
      <c r="R170" t="s">
        <v>40</v>
      </c>
      <c r="S170" t="s">
        <v>40</v>
      </c>
      <c r="T170" t="s">
        <v>40</v>
      </c>
      <c r="U170" t="s">
        <v>6</v>
      </c>
      <c r="V170" t="s">
        <v>654</v>
      </c>
      <c r="W170" t="s">
        <v>6</v>
      </c>
      <c r="X170" s="8">
        <f>IF(ISNUMBER(MATCH(fields[argot_field],issuesfield[field],0)),COUNTIF(issuesfield[field],fields[argot_field]),0)</f>
        <v>0</v>
      </c>
      <c r="Y170">
        <f>IF(ISNUMBER(MATCH(fields[argot_field],mappings[field],0)),COUNTIF(mappings[field],fields[argot_field]),0)</f>
        <v>0</v>
      </c>
      <c r="Z170" t="s">
        <v>6</v>
      </c>
      <c r="AA170" t="s">
        <v>6</v>
      </c>
    </row>
    <row r="171" spans="1:27" x14ac:dyDescent="0.25">
      <c r="A171" t="s">
        <v>352</v>
      </c>
      <c r="B171" t="s">
        <v>6</v>
      </c>
      <c r="C171" t="s">
        <v>6</v>
      </c>
      <c r="D171" t="s">
        <v>6</v>
      </c>
      <c r="E171" t="s">
        <v>310</v>
      </c>
      <c r="F171" t="s">
        <v>2</v>
      </c>
      <c r="G171" t="s">
        <v>3</v>
      </c>
      <c r="H171" t="s">
        <v>40</v>
      </c>
      <c r="I171" t="s">
        <v>347</v>
      </c>
      <c r="J171" t="s">
        <v>532</v>
      </c>
      <c r="K171" t="s">
        <v>40</v>
      </c>
      <c r="L171" t="s">
        <v>40</v>
      </c>
      <c r="M171" t="s">
        <v>40</v>
      </c>
      <c r="N171" t="s">
        <v>40</v>
      </c>
      <c r="O171" t="s">
        <v>845</v>
      </c>
      <c r="P171" t="s">
        <v>353</v>
      </c>
      <c r="Q171" t="s">
        <v>354</v>
      </c>
      <c r="R171" t="s">
        <v>80</v>
      </c>
      <c r="S171" t="s">
        <v>40</v>
      </c>
      <c r="T171" t="s">
        <v>40</v>
      </c>
      <c r="U171" t="s">
        <v>40</v>
      </c>
      <c r="V171" t="s">
        <v>654</v>
      </c>
      <c r="W171" t="s">
        <v>6</v>
      </c>
      <c r="X171" s="8">
        <f>IF(ISNUMBER(MATCH(fields[argot_field],issuesfield[field],0)),COUNTIF(issuesfield[field],fields[argot_field]),0)</f>
        <v>0</v>
      </c>
      <c r="Y171">
        <f>IF(ISNUMBER(MATCH(fields[argot_field],mappings[field],0)),COUNTIF(mappings[field],fields[argot_field]),0)</f>
        <v>0</v>
      </c>
      <c r="Z171" t="s">
        <v>3</v>
      </c>
      <c r="AA171" t="s">
        <v>6</v>
      </c>
    </row>
    <row r="172" spans="1:27" x14ac:dyDescent="0.25">
      <c r="A172" t="s">
        <v>336</v>
      </c>
      <c r="B172" t="s">
        <v>6</v>
      </c>
      <c r="C172" t="s">
        <v>6</v>
      </c>
      <c r="D172" t="s">
        <v>6</v>
      </c>
      <c r="E172" t="s">
        <v>399</v>
      </c>
      <c r="F172" t="s">
        <v>2</v>
      </c>
      <c r="G172" t="s">
        <v>3</v>
      </c>
      <c r="H172" t="s">
        <v>40</v>
      </c>
      <c r="I172" t="s">
        <v>347</v>
      </c>
      <c r="J172" t="s">
        <v>400</v>
      </c>
      <c r="K172" t="s">
        <v>40</v>
      </c>
      <c r="L172" t="s">
        <v>847</v>
      </c>
      <c r="M172" t="s">
        <v>40</v>
      </c>
      <c r="N172" t="s">
        <v>40</v>
      </c>
      <c r="O172" t="s">
        <v>40</v>
      </c>
      <c r="P172" t="s">
        <v>323</v>
      </c>
      <c r="Q172" t="s">
        <v>324</v>
      </c>
      <c r="R172" t="s">
        <v>40</v>
      </c>
      <c r="S172" t="s">
        <v>40</v>
      </c>
      <c r="T172" t="s">
        <v>40</v>
      </c>
      <c r="U172" t="s">
        <v>40</v>
      </c>
      <c r="V172" t="s">
        <v>654</v>
      </c>
      <c r="W172" t="s">
        <v>846</v>
      </c>
      <c r="X172" s="8">
        <f>IF(ISNUMBER(MATCH(fields[argot_field],issuesfield[field],0)),COUNTIF(issuesfield[field],fields[argot_field]),0)</f>
        <v>0</v>
      </c>
      <c r="Y172">
        <f>IF(ISNUMBER(MATCH(fields[argot_field],mappings[field],0)),COUNTIF(mappings[field],fields[argot_field]),0)</f>
        <v>1</v>
      </c>
      <c r="Z172" t="s">
        <v>3</v>
      </c>
      <c r="AA172" t="s">
        <v>3</v>
      </c>
    </row>
    <row r="173" spans="1:27" x14ac:dyDescent="0.25">
      <c r="A173" t="s">
        <v>820</v>
      </c>
      <c r="B173" t="s">
        <v>6</v>
      </c>
      <c r="C173" t="s">
        <v>6</v>
      </c>
      <c r="D173" t="s">
        <v>6</v>
      </c>
      <c r="E173" t="s">
        <v>6</v>
      </c>
      <c r="F173" t="s">
        <v>2</v>
      </c>
      <c r="G173" t="s">
        <v>2</v>
      </c>
      <c r="H173" t="s">
        <v>40</v>
      </c>
      <c r="I173" t="s">
        <v>348</v>
      </c>
      <c r="J173" t="s">
        <v>964</v>
      </c>
      <c r="K173" t="s">
        <v>40</v>
      </c>
      <c r="L173" t="s">
        <v>40</v>
      </c>
      <c r="M173" t="s">
        <v>40</v>
      </c>
      <c r="N173" t="s">
        <v>821</v>
      </c>
      <c r="O173" t="s">
        <v>6</v>
      </c>
      <c r="P173" t="s">
        <v>823</v>
      </c>
      <c r="Q173" t="s">
        <v>822</v>
      </c>
      <c r="R173" t="s">
        <v>239</v>
      </c>
      <c r="S173" t="s">
        <v>40</v>
      </c>
      <c r="T173" t="s">
        <v>241</v>
      </c>
      <c r="U173" t="s">
        <v>6</v>
      </c>
      <c r="V173" t="s">
        <v>6</v>
      </c>
      <c r="W173" t="s">
        <v>6</v>
      </c>
      <c r="X173" s="8">
        <f>IF(ISNUMBER(MATCH(fields[argot_field],issuesfield[field],0)),COUNTIF(issuesfield[field],fields[argot_field]),0)</f>
        <v>0</v>
      </c>
      <c r="Y173">
        <f>IF(ISNUMBER(MATCH(fields[argot_field],mappings[field],0)),COUNTIF(mappings[field],fields[argot_field]),0)</f>
        <v>0</v>
      </c>
      <c r="Z173" t="s">
        <v>6</v>
      </c>
      <c r="AA173" t="s">
        <v>6</v>
      </c>
    </row>
    <row r="174" spans="1:27" x14ac:dyDescent="0.25">
      <c r="A174" t="s">
        <v>824</v>
      </c>
      <c r="B174" t="s">
        <v>6</v>
      </c>
      <c r="C174" t="s">
        <v>6</v>
      </c>
      <c r="D174" t="s">
        <v>6</v>
      </c>
      <c r="E174" t="s">
        <v>212</v>
      </c>
      <c r="F174" t="s">
        <v>3</v>
      </c>
      <c r="G174" t="s">
        <v>2</v>
      </c>
      <c r="H174" t="s">
        <v>820</v>
      </c>
      <c r="I174" t="s">
        <v>348</v>
      </c>
      <c r="J174" t="s">
        <v>40</v>
      </c>
      <c r="K174" t="s">
        <v>40</v>
      </c>
      <c r="L174" t="s">
        <v>40</v>
      </c>
      <c r="M174" t="s">
        <v>40</v>
      </c>
      <c r="N174" t="s">
        <v>821</v>
      </c>
      <c r="O174" t="s">
        <v>6</v>
      </c>
      <c r="P174" t="s">
        <v>826</v>
      </c>
      <c r="Q174" t="s">
        <v>6</v>
      </c>
      <c r="R174" t="s">
        <v>40</v>
      </c>
      <c r="S174" t="s">
        <v>40</v>
      </c>
      <c r="T174" t="s">
        <v>828</v>
      </c>
      <c r="U174" t="s">
        <v>6</v>
      </c>
      <c r="V174" t="s">
        <v>830</v>
      </c>
      <c r="W174" t="s">
        <v>831</v>
      </c>
      <c r="X174" s="8">
        <f>IF(ISNUMBER(MATCH(fields[argot_field],issuesfield[field],0)),COUNTIF(issuesfield[field],fields[argot_field]),0)</f>
        <v>0</v>
      </c>
      <c r="Y174">
        <f>IF(ISNUMBER(MATCH(fields[argot_field],mappings[field],0)),COUNTIF(mappings[field],fields[argot_field]),0)</f>
        <v>0</v>
      </c>
    </row>
    <row r="175" spans="1:27" x14ac:dyDescent="0.25">
      <c r="A175" t="s">
        <v>825</v>
      </c>
      <c r="B175" t="s">
        <v>6</v>
      </c>
      <c r="C175" t="s">
        <v>6</v>
      </c>
      <c r="D175" t="s">
        <v>6</v>
      </c>
      <c r="E175" t="s">
        <v>216</v>
      </c>
      <c r="F175" t="s">
        <v>3</v>
      </c>
      <c r="G175" t="s">
        <v>2</v>
      </c>
      <c r="H175" t="s">
        <v>820</v>
      </c>
      <c r="I175" t="s">
        <v>349</v>
      </c>
      <c r="J175" t="s">
        <v>531</v>
      </c>
      <c r="K175" t="s">
        <v>40</v>
      </c>
      <c r="L175" t="s">
        <v>40</v>
      </c>
      <c r="M175" t="s">
        <v>40</v>
      </c>
      <c r="N175" t="s">
        <v>821</v>
      </c>
      <c r="P175" t="s">
        <v>829</v>
      </c>
      <c r="Q175" t="s">
        <v>6</v>
      </c>
      <c r="R175" t="s">
        <v>239</v>
      </c>
      <c r="S175" t="s">
        <v>240</v>
      </c>
      <c r="T175" t="s">
        <v>6</v>
      </c>
      <c r="U175" t="s">
        <v>6</v>
      </c>
      <c r="X175" s="8">
        <f>IF(ISNUMBER(MATCH(fields[argot_field],issuesfield[field],0)),COUNTIF(issuesfield[field],fields[argot_field]),0)</f>
        <v>0</v>
      </c>
      <c r="Y175">
        <f>IF(ISNUMBER(MATCH(fields[argot_field],mappings[field],0)),COUNTIF(mappings[field],fields[argot_field]),0)</f>
        <v>0</v>
      </c>
    </row>
    <row r="176" spans="1:27" x14ac:dyDescent="0.25">
      <c r="A176" t="s">
        <v>963</v>
      </c>
      <c r="B176" t="s">
        <v>6</v>
      </c>
      <c r="C176" t="s">
        <v>6</v>
      </c>
      <c r="D176" t="s">
        <v>6</v>
      </c>
      <c r="E176" t="s">
        <v>6</v>
      </c>
      <c r="F176" t="s">
        <v>3</v>
      </c>
      <c r="G176" t="s">
        <v>2</v>
      </c>
      <c r="H176" t="s">
        <v>40</v>
      </c>
      <c r="I176" t="s">
        <v>349</v>
      </c>
      <c r="J176" t="s">
        <v>964</v>
      </c>
      <c r="K176" t="s">
        <v>40</v>
      </c>
      <c r="L176" t="s">
        <v>40</v>
      </c>
      <c r="M176" t="s">
        <v>40</v>
      </c>
      <c r="N176" t="s">
        <v>40</v>
      </c>
      <c r="O176" t="s">
        <v>6</v>
      </c>
      <c r="P176" t="s">
        <v>965</v>
      </c>
      <c r="Q176" t="s">
        <v>966</v>
      </c>
      <c r="R176" t="s">
        <v>239</v>
      </c>
      <c r="S176" t="s">
        <v>40</v>
      </c>
      <c r="T176" t="s">
        <v>6</v>
      </c>
      <c r="U176" t="s">
        <v>6</v>
      </c>
      <c r="V176" t="s">
        <v>830</v>
      </c>
      <c r="W176" t="s">
        <v>967</v>
      </c>
      <c r="X176" s="8">
        <f>IF(ISNUMBER(MATCH(fields[argot_field],issuesfield[field],0)),COUNTIF(issuesfield[field],fields[argot_field]),0)</f>
        <v>0</v>
      </c>
      <c r="Y176">
        <f>IF(ISNUMBER(MATCH(fields[argot_field],mappings[field],0)),COUNTIF(mappings[field],fields[argot_field]),0)</f>
        <v>4</v>
      </c>
    </row>
  </sheetData>
  <hyperlinks>
    <hyperlink ref="W128" r:id="rId1"/>
    <hyperlink ref="W24" r:id="rId2"/>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2"/>
  <sheetViews>
    <sheetView tabSelected="1" topLeftCell="B116" workbookViewId="0">
      <selection activeCell="I155" sqref="I155"/>
    </sheetView>
  </sheetViews>
  <sheetFormatPr defaultRowHeight="15" x14ac:dyDescent="0.25"/>
  <cols>
    <col min="1" max="1" width="33.85546875" customWidth="1"/>
    <col min="6" max="6" width="13.85546875" customWidth="1"/>
    <col min="7" max="7" width="12.5703125" customWidth="1"/>
    <col min="8" max="8" width="27.28515625" customWidth="1"/>
    <col min="9" max="9" width="27" customWidth="1"/>
  </cols>
  <sheetData>
    <row r="1" spans="1:16" x14ac:dyDescent="0.25">
      <c r="A1" t="s">
        <v>66</v>
      </c>
      <c r="B1" t="s">
        <v>55</v>
      </c>
      <c r="C1" t="s">
        <v>56</v>
      </c>
      <c r="D1" t="s">
        <v>57</v>
      </c>
      <c r="E1" s="1" t="s">
        <v>58</v>
      </c>
      <c r="F1" t="s">
        <v>59</v>
      </c>
      <c r="G1" t="s">
        <v>60</v>
      </c>
      <c r="H1" t="s">
        <v>61</v>
      </c>
      <c r="I1" t="s">
        <v>62</v>
      </c>
      <c r="J1" t="s">
        <v>63</v>
      </c>
      <c r="K1" t="s">
        <v>64</v>
      </c>
      <c r="L1" t="s">
        <v>124</v>
      </c>
      <c r="M1" t="s">
        <v>123</v>
      </c>
      <c r="N1" t="s">
        <v>192</v>
      </c>
      <c r="O1" t="s">
        <v>300</v>
      </c>
      <c r="P1" t="s">
        <v>402</v>
      </c>
    </row>
    <row r="2" spans="1:16" x14ac:dyDescent="0.25">
      <c r="A2" t="s">
        <v>213</v>
      </c>
      <c r="B2" t="s">
        <v>1</v>
      </c>
      <c r="C2" t="s">
        <v>2</v>
      </c>
      <c r="D2" t="s">
        <v>118</v>
      </c>
      <c r="E2" s="1">
        <v>100</v>
      </c>
      <c r="F2" t="s">
        <v>226</v>
      </c>
      <c r="G2" t="s">
        <v>6</v>
      </c>
      <c r="H2" t="s">
        <v>20</v>
      </c>
      <c r="I2" t="s">
        <v>259</v>
      </c>
      <c r="J2" t="s">
        <v>40</v>
      </c>
      <c r="K2" s="8" t="str">
        <f>mappings[field]&amp;mappings[institution]&amp;mappings[element/field]&amp;mappings[subelement/field(s)]&amp;mappings[constraints]</f>
        <v>author_facetGEN100abcd(g)jqu.</v>
      </c>
      <c r="L2" s="8">
        <f>IF(ISNUMBER(MATCH(mappings[mapping_id],issuesmap[mappingID],0)),COUNTIF(issuesmap[mappingID],mappings[mapping_id]),0)</f>
        <v>0</v>
      </c>
      <c r="M2" s="8">
        <f>IF(ISNUMBER(MATCH(mappings[field],issuesfield[field],0)),COUNTIF(issuesfield[field],mappings[field]),0)</f>
        <v>0</v>
      </c>
      <c r="N2" s="8" t="str">
        <f>IF(ISNUMBER(MATCH(mappings[field],fields[argot_field],0)),"y","n")</f>
        <v>y</v>
      </c>
      <c r="O2" s="8" t="s">
        <v>3</v>
      </c>
      <c r="P2" s="8" t="s">
        <v>6</v>
      </c>
    </row>
    <row r="3" spans="1:16" x14ac:dyDescent="0.25">
      <c r="A3" t="s">
        <v>213</v>
      </c>
      <c r="B3" t="s">
        <v>1</v>
      </c>
      <c r="C3" t="s">
        <v>2</v>
      </c>
      <c r="D3" t="s">
        <v>118</v>
      </c>
      <c r="E3" s="1">
        <v>110</v>
      </c>
      <c r="F3" s="11" t="s">
        <v>227</v>
      </c>
      <c r="G3" t="s">
        <v>6</v>
      </c>
      <c r="H3" t="s">
        <v>20</v>
      </c>
      <c r="I3" t="s">
        <v>260</v>
      </c>
      <c r="J3" t="s">
        <v>40</v>
      </c>
      <c r="K3" s="8" t="str">
        <f>mappings[field]&amp;mappings[institution]&amp;mappings[element/field]&amp;mappings[subelement/field(s)]&amp;mappings[constraints]</f>
        <v>author_facetGEN110abcd(g)(n)u.</v>
      </c>
      <c r="L3" s="8">
        <f>IF(ISNUMBER(MATCH(mappings[mapping_id],issuesmap[mappingID],0)),COUNTIF(issuesmap[mappingID],mappings[mapping_id]),0)</f>
        <v>0</v>
      </c>
      <c r="M3" s="8">
        <f>IF(ISNUMBER(MATCH(mappings[field],issuesfield[field],0)),COUNTIF(issuesfield[field],mappings[field]),0)</f>
        <v>0</v>
      </c>
      <c r="N3" s="8" t="str">
        <f>IF(ISNUMBER(MATCH(mappings[field],fields[argot_field],0)),"y","n")</f>
        <v>y</v>
      </c>
      <c r="O3" s="8" t="s">
        <v>3</v>
      </c>
      <c r="P3" s="8" t="s">
        <v>6</v>
      </c>
    </row>
    <row r="4" spans="1:16" x14ac:dyDescent="0.25">
      <c r="A4" t="s">
        <v>213</v>
      </c>
      <c r="B4" t="s">
        <v>1</v>
      </c>
      <c r="C4" t="s">
        <v>2</v>
      </c>
      <c r="D4" t="s">
        <v>118</v>
      </c>
      <c r="E4" s="1">
        <v>111</v>
      </c>
      <c r="F4" t="s">
        <v>228</v>
      </c>
      <c r="G4" t="s">
        <v>6</v>
      </c>
      <c r="H4" t="s">
        <v>20</v>
      </c>
      <c r="I4" t="s">
        <v>260</v>
      </c>
      <c r="J4" t="s">
        <v>40</v>
      </c>
      <c r="K4" s="8" t="str">
        <f>mappings[field]&amp;mappings[institution]&amp;mappings[element/field]&amp;mappings[subelement/field(s)]&amp;mappings[constraints]</f>
        <v>author_facetGEN111acde(g)(n)qu.</v>
      </c>
      <c r="L4" s="8">
        <f>IF(ISNUMBER(MATCH(mappings[mapping_id],issuesmap[mappingID],0)),COUNTIF(issuesmap[mappingID],mappings[mapping_id]),0)</f>
        <v>0</v>
      </c>
      <c r="M4" s="8">
        <f>IF(ISNUMBER(MATCH(mappings[field],issuesfield[field],0)),COUNTIF(issuesfield[field],mappings[field]),0)</f>
        <v>0</v>
      </c>
      <c r="N4" s="8" t="str">
        <f>IF(ISNUMBER(MATCH(mappings[field],fields[argot_field],0)),"y","n")</f>
        <v>y</v>
      </c>
      <c r="O4" s="8" t="s">
        <v>3</v>
      </c>
      <c r="P4" s="8" t="s">
        <v>6</v>
      </c>
    </row>
    <row r="5" spans="1:16" x14ac:dyDescent="0.25">
      <c r="A5" t="s">
        <v>213</v>
      </c>
      <c r="B5" t="s">
        <v>1</v>
      </c>
      <c r="C5" t="s">
        <v>2</v>
      </c>
      <c r="D5" t="s">
        <v>118</v>
      </c>
      <c r="E5" s="1">
        <v>700</v>
      </c>
      <c r="F5" t="s">
        <v>226</v>
      </c>
      <c r="G5" t="s">
        <v>251</v>
      </c>
      <c r="H5" t="s">
        <v>20</v>
      </c>
      <c r="I5" t="s">
        <v>259</v>
      </c>
      <c r="J5" t="s">
        <v>253</v>
      </c>
      <c r="K5" s="8" t="str">
        <f>mappings[field]&amp;mappings[institution]&amp;mappings[element/field]&amp;mappings[subelement/field(s)]&amp;mappings[constraints]</f>
        <v>author_facetGEN700abcd(g)jqui2=2</v>
      </c>
      <c r="L5" s="8">
        <f>IF(ISNUMBER(MATCH(mappings[mapping_id],issuesmap[mappingID],0)),COUNTIF(issuesmap[mappingID],mappings[mapping_id]),0)</f>
        <v>0</v>
      </c>
      <c r="M5" s="8">
        <f>IF(ISNUMBER(MATCH(mappings[field],issuesfield[field],0)),COUNTIF(issuesfield[field],mappings[field]),0)</f>
        <v>0</v>
      </c>
      <c r="N5" s="8" t="str">
        <f>IF(ISNUMBER(MATCH(mappings[field],fields[argot_field],0)),"y","n")</f>
        <v>y</v>
      </c>
      <c r="O5" s="8" t="s">
        <v>3</v>
      </c>
      <c r="P5" s="8" t="s">
        <v>6</v>
      </c>
    </row>
    <row r="6" spans="1:16" x14ac:dyDescent="0.25">
      <c r="A6" t="s">
        <v>213</v>
      </c>
      <c r="B6" t="s">
        <v>1</v>
      </c>
      <c r="C6" t="s">
        <v>2</v>
      </c>
      <c r="D6" t="s">
        <v>118</v>
      </c>
      <c r="E6" s="1">
        <v>700</v>
      </c>
      <c r="F6" t="s">
        <v>226</v>
      </c>
      <c r="G6" t="s">
        <v>252</v>
      </c>
      <c r="H6" t="s">
        <v>20</v>
      </c>
      <c r="I6" t="s">
        <v>259</v>
      </c>
      <c r="J6" t="s">
        <v>254</v>
      </c>
      <c r="K6" s="8" t="str">
        <f>mappings[field]&amp;mappings[institution]&amp;mappings[element/field]&amp;mappings[subelement/field(s)]&amp;mappings[constraints]</f>
        <v>author_facetGEN700abcd(g)jqui2!=2 AND (NO $e OR $4) AND (NO $t OR $k)</v>
      </c>
      <c r="L6" s="8">
        <f>IF(ISNUMBER(MATCH(mappings[mapping_id],issuesmap[mappingID],0)),COUNTIF(issuesmap[mappingID],mappings[mapping_id]),0)</f>
        <v>0</v>
      </c>
      <c r="M6" s="8">
        <f>IF(ISNUMBER(MATCH(mappings[field],issuesfield[field],0)),COUNTIF(issuesfield[field],mappings[field]),0)</f>
        <v>0</v>
      </c>
      <c r="N6" s="8" t="str">
        <f>IF(ISNUMBER(MATCH(mappings[field],fields[argot_field],0)),"y","n")</f>
        <v>y</v>
      </c>
      <c r="O6" s="8" t="s">
        <v>3</v>
      </c>
      <c r="P6" s="8" t="s">
        <v>6</v>
      </c>
    </row>
    <row r="7" spans="1:16" x14ac:dyDescent="0.25">
      <c r="A7" t="s">
        <v>213</v>
      </c>
      <c r="B7" t="s">
        <v>1</v>
      </c>
      <c r="C7" t="s">
        <v>2</v>
      </c>
      <c r="D7" t="s">
        <v>118</v>
      </c>
      <c r="E7" s="1">
        <v>700</v>
      </c>
      <c r="F7" t="s">
        <v>226</v>
      </c>
      <c r="G7" t="s">
        <v>255</v>
      </c>
      <c r="H7" t="s">
        <v>20</v>
      </c>
      <c r="I7" t="s">
        <v>261</v>
      </c>
      <c r="J7" t="s">
        <v>256</v>
      </c>
      <c r="K7" s="8" t="str">
        <f>mappings[field]&amp;mappings[institution]&amp;mappings[element/field]&amp;mappings[subelement/field(s)]&amp;mappings[constraints]</f>
        <v>author_facetGEN700abcd(g)jqui2!=2 AND (NO $t OR $k) AND (relator_category.include?('creator'))</v>
      </c>
      <c r="L7" s="8">
        <f>IF(ISNUMBER(MATCH(mappings[mapping_id],issuesmap[mappingID],0)),COUNTIF(issuesmap[mappingID],mappings[mapping_id]),0)</f>
        <v>0</v>
      </c>
      <c r="M7" s="8">
        <f>IF(ISNUMBER(MATCH(mappings[field],issuesfield[field],0)),COUNTIF(issuesfield[field],mappings[field]),0)</f>
        <v>0</v>
      </c>
      <c r="N7" s="8" t="str">
        <f>IF(ISNUMBER(MATCH(mappings[field],fields[argot_field],0)),"y","n")</f>
        <v>y</v>
      </c>
      <c r="O7" s="8" t="s">
        <v>3</v>
      </c>
      <c r="P7" s="8" t="s">
        <v>6</v>
      </c>
    </row>
    <row r="8" spans="1:16" x14ac:dyDescent="0.25">
      <c r="A8" t="s">
        <v>213</v>
      </c>
      <c r="B8" t="s">
        <v>1</v>
      </c>
      <c r="C8" t="s">
        <v>2</v>
      </c>
      <c r="D8" t="s">
        <v>118</v>
      </c>
      <c r="E8" s="1">
        <v>700</v>
      </c>
      <c r="F8" t="s">
        <v>226</v>
      </c>
      <c r="G8" t="s">
        <v>258</v>
      </c>
      <c r="H8" t="s">
        <v>20</v>
      </c>
      <c r="I8" t="s">
        <v>259</v>
      </c>
      <c r="J8" t="s">
        <v>257</v>
      </c>
      <c r="K8" s="8" t="str">
        <f>mappings[field]&amp;mappings[institution]&amp;mappings[element/field]&amp;mappings[subelement/field(s)]&amp;mappings[constraints]</f>
        <v>author_facetGEN700abcd(g)jqui2!=2 AND (NO $t OR $k) AND ($e = (editor OR editor of compilation OR director OR film director) OR $4 = (edt OR edc OR drt OR fmd))</v>
      </c>
      <c r="L8" s="8">
        <f>IF(ISNUMBER(MATCH(mappings[mapping_id],issuesmap[mappingID],0)),COUNTIF(issuesmap[mappingID],mappings[mapping_id]),0)</f>
        <v>0</v>
      </c>
      <c r="M8" s="8">
        <f>IF(ISNUMBER(MATCH(mappings[field],issuesfield[field],0)),COUNTIF(issuesfield[field],mappings[field]),0)</f>
        <v>0</v>
      </c>
      <c r="N8" s="8" t="str">
        <f>IF(ISNUMBER(MATCH(mappings[field],fields[argot_field],0)),"y","n")</f>
        <v>y</v>
      </c>
      <c r="O8" s="8" t="s">
        <v>3</v>
      </c>
      <c r="P8" s="8" t="s">
        <v>6</v>
      </c>
    </row>
    <row r="9" spans="1:16" x14ac:dyDescent="0.25">
      <c r="A9" t="s">
        <v>462</v>
      </c>
      <c r="B9" t="s">
        <v>1</v>
      </c>
      <c r="C9" t="s">
        <v>2</v>
      </c>
      <c r="D9" t="s">
        <v>118</v>
      </c>
      <c r="E9" s="1">
        <v>100</v>
      </c>
      <c r="F9" t="s">
        <v>226</v>
      </c>
      <c r="G9" t="s">
        <v>6</v>
      </c>
      <c r="H9" t="s">
        <v>20</v>
      </c>
      <c r="I9" t="s">
        <v>262</v>
      </c>
      <c r="J9" t="s">
        <v>40</v>
      </c>
      <c r="K9" s="8" t="str">
        <f>mappings[field]&amp;mappings[institution]&amp;mappings[element/field]&amp;mappings[subelement/field(s)]&amp;mappings[constraints]</f>
        <v>authors[main][name]GEN100abcd(g)jqu.</v>
      </c>
      <c r="L9" s="8">
        <f>IF(ISNUMBER(MATCH(mappings[mapping_id],issuesmap[mappingID],0)),COUNTIF(issuesmap[mappingID],mappings[mapping_id]),0)</f>
        <v>0</v>
      </c>
      <c r="M9" s="8">
        <f>IF(ISNUMBER(MATCH(mappings[field],issuesfield[field],0)),COUNTIF(issuesfield[field],mappings[field]),0)</f>
        <v>0</v>
      </c>
      <c r="N9" s="8" t="str">
        <f>IF(ISNUMBER(MATCH(mappings[field],fields[argot_field],0)),"y","n")</f>
        <v>y</v>
      </c>
      <c r="O9" s="8" t="s">
        <v>6</v>
      </c>
      <c r="P9" s="8" t="s">
        <v>6</v>
      </c>
    </row>
    <row r="10" spans="1:16" x14ac:dyDescent="0.25">
      <c r="A10" t="s">
        <v>462</v>
      </c>
      <c r="B10" t="s">
        <v>1</v>
      </c>
      <c r="C10" t="s">
        <v>2</v>
      </c>
      <c r="D10" t="s">
        <v>118</v>
      </c>
      <c r="E10" s="1">
        <v>110</v>
      </c>
      <c r="F10" s="11" t="s">
        <v>227</v>
      </c>
      <c r="G10" t="s">
        <v>6</v>
      </c>
      <c r="H10" t="s">
        <v>20</v>
      </c>
      <c r="I10" t="s">
        <v>263</v>
      </c>
      <c r="J10" t="s">
        <v>40</v>
      </c>
      <c r="K10" s="8" t="str">
        <f>mappings[field]&amp;mappings[institution]&amp;mappings[element/field]&amp;mappings[subelement/field(s)]&amp;mappings[constraints]</f>
        <v>authors[main][name]GEN110abcd(g)(n)u.</v>
      </c>
      <c r="L10" s="8">
        <f>IF(ISNUMBER(MATCH(mappings[mapping_id],issuesmap[mappingID],0)),COUNTIF(issuesmap[mappingID],mappings[mapping_id]),0)</f>
        <v>0</v>
      </c>
      <c r="M10" s="8">
        <f>IF(ISNUMBER(MATCH(mappings[field],issuesfield[field],0)),COUNTIF(issuesfield[field],mappings[field]),0)</f>
        <v>0</v>
      </c>
      <c r="N10" s="8" t="str">
        <f>IF(ISNUMBER(MATCH(mappings[field],fields[argot_field],0)),"y","n")</f>
        <v>y</v>
      </c>
      <c r="O10" s="8" t="s">
        <v>6</v>
      </c>
      <c r="P10" s="8" t="s">
        <v>6</v>
      </c>
    </row>
    <row r="11" spans="1:16" x14ac:dyDescent="0.25">
      <c r="A11" t="s">
        <v>462</v>
      </c>
      <c r="B11" t="s">
        <v>1</v>
      </c>
      <c r="C11" t="s">
        <v>2</v>
      </c>
      <c r="D11" t="s">
        <v>118</v>
      </c>
      <c r="E11" s="1">
        <v>111</v>
      </c>
      <c r="F11" t="s">
        <v>228</v>
      </c>
      <c r="G11" t="s">
        <v>6</v>
      </c>
      <c r="H11" t="s">
        <v>20</v>
      </c>
      <c r="I11" t="s">
        <v>264</v>
      </c>
      <c r="J11" t="s">
        <v>40</v>
      </c>
      <c r="K11" s="8" t="str">
        <f>mappings[field]&amp;mappings[institution]&amp;mappings[element/field]&amp;mappings[subelement/field(s)]&amp;mappings[constraints]</f>
        <v>authors[main][name]GEN111acde(g)(n)qu.</v>
      </c>
      <c r="L11" s="8">
        <f>IF(ISNUMBER(MATCH(mappings[mapping_id],issuesmap[mappingID],0)),COUNTIF(issuesmap[mappingID],mappings[mapping_id]),0)</f>
        <v>0</v>
      </c>
      <c r="M11" s="8">
        <f>IF(ISNUMBER(MATCH(mappings[field],issuesfield[field],0)),COUNTIF(issuesfield[field],mappings[field]),0)</f>
        <v>0</v>
      </c>
      <c r="N11" s="8" t="str">
        <f>IF(ISNUMBER(MATCH(mappings[field],fields[argot_field],0)),"y","n")</f>
        <v>y</v>
      </c>
      <c r="O11" s="8" t="s">
        <v>6</v>
      </c>
      <c r="P11" s="8" t="s">
        <v>6</v>
      </c>
    </row>
    <row r="12" spans="1:16" x14ac:dyDescent="0.25">
      <c r="A12" t="s">
        <v>463</v>
      </c>
      <c r="B12" t="s">
        <v>1</v>
      </c>
      <c r="C12" t="s">
        <v>2</v>
      </c>
      <c r="D12" t="s">
        <v>118</v>
      </c>
      <c r="E12" s="1">
        <v>100</v>
      </c>
      <c r="F12" t="s">
        <v>229</v>
      </c>
      <c r="G12" t="s">
        <v>6</v>
      </c>
      <c r="H12" t="s">
        <v>5</v>
      </c>
      <c r="I12" t="s">
        <v>230</v>
      </c>
      <c r="J12" t="s">
        <v>40</v>
      </c>
      <c r="K12" s="8" t="str">
        <f>mappings[field]&amp;mappings[institution]&amp;mappings[element/field]&amp;mappings[subelement/field(s)]&amp;mappings[constraints]</f>
        <v>authors[main][relator]GEN100e4.</v>
      </c>
      <c r="L12" s="8">
        <f>IF(ISNUMBER(MATCH(mappings[mapping_id],issuesmap[mappingID],0)),COUNTIF(issuesmap[mappingID],mappings[mapping_id]),0)</f>
        <v>0</v>
      </c>
      <c r="M12" s="8">
        <f>IF(ISNUMBER(MATCH(mappings[field],issuesfield[field],0)),COUNTIF(issuesfield[field],mappings[field]),0)</f>
        <v>0</v>
      </c>
      <c r="N12" s="8" t="str">
        <f>IF(ISNUMBER(MATCH(mappings[field],fields[argot_field],0)),"y","n")</f>
        <v>y</v>
      </c>
      <c r="O12" s="8" t="s">
        <v>6</v>
      </c>
      <c r="P12" s="8" t="s">
        <v>6</v>
      </c>
    </row>
    <row r="13" spans="1:16" x14ac:dyDescent="0.25">
      <c r="A13" t="s">
        <v>463</v>
      </c>
      <c r="B13" t="s">
        <v>1</v>
      </c>
      <c r="C13" t="s">
        <v>2</v>
      </c>
      <c r="D13" t="s">
        <v>118</v>
      </c>
      <c r="E13" s="1">
        <v>110</v>
      </c>
      <c r="F13" t="s">
        <v>229</v>
      </c>
      <c r="G13" t="s">
        <v>6</v>
      </c>
      <c r="H13" t="s">
        <v>5</v>
      </c>
      <c r="I13" t="s">
        <v>230</v>
      </c>
      <c r="J13" t="s">
        <v>40</v>
      </c>
      <c r="K13" s="8" t="str">
        <f>mappings[field]&amp;mappings[institution]&amp;mappings[element/field]&amp;mappings[subelement/field(s)]&amp;mappings[constraints]</f>
        <v>authors[main][relator]GEN110e4.</v>
      </c>
      <c r="L13" s="8">
        <f>IF(ISNUMBER(MATCH(mappings[mapping_id],issuesmap[mappingID],0)),COUNTIF(issuesmap[mappingID],mappings[mapping_id]),0)</f>
        <v>0</v>
      </c>
      <c r="M13" s="8">
        <f>IF(ISNUMBER(MATCH(mappings[field],issuesfield[field],0)),COUNTIF(issuesfield[field],mappings[field]),0)</f>
        <v>0</v>
      </c>
      <c r="N13" s="8" t="str">
        <f>IF(ISNUMBER(MATCH(mappings[field],fields[argot_field],0)),"y","n")</f>
        <v>y</v>
      </c>
      <c r="O13" s="8" t="s">
        <v>6</v>
      </c>
      <c r="P13" s="8" t="s">
        <v>6</v>
      </c>
    </row>
    <row r="14" spans="1:16" x14ac:dyDescent="0.25">
      <c r="A14" t="s">
        <v>463</v>
      </c>
      <c r="B14" t="s">
        <v>1</v>
      </c>
      <c r="C14" t="s">
        <v>2</v>
      </c>
      <c r="D14" t="s">
        <v>118</v>
      </c>
      <c r="E14" s="1">
        <v>111</v>
      </c>
      <c r="F14" t="s">
        <v>231</v>
      </c>
      <c r="G14" t="s">
        <v>6</v>
      </c>
      <c r="H14" t="s">
        <v>5</v>
      </c>
      <c r="I14" t="s">
        <v>230</v>
      </c>
      <c r="J14" t="s">
        <v>40</v>
      </c>
      <c r="K14" s="8" t="str">
        <f>mappings[field]&amp;mappings[institution]&amp;mappings[element/field]&amp;mappings[subelement/field(s)]&amp;mappings[constraints]</f>
        <v>authors[main][relator]GEN111j4.</v>
      </c>
      <c r="L14" s="8">
        <f>IF(ISNUMBER(MATCH(mappings[mapping_id],issuesmap[mappingID],0)),COUNTIF(issuesmap[mappingID],mappings[mapping_id]),0)</f>
        <v>0</v>
      </c>
      <c r="M14" s="8">
        <f>IF(ISNUMBER(MATCH(mappings[field],issuesfield[field],0)),COUNTIF(issuesfield[field],mappings[field]),0)</f>
        <v>0</v>
      </c>
      <c r="N14" s="8" t="str">
        <f>IF(ISNUMBER(MATCH(mappings[field],fields[argot_field],0)),"y","n")</f>
        <v>y</v>
      </c>
      <c r="O14" s="8" t="s">
        <v>6</v>
      </c>
      <c r="P14" s="8" t="s">
        <v>6</v>
      </c>
    </row>
    <row r="15" spans="1:16" x14ac:dyDescent="0.25">
      <c r="A15" t="s">
        <v>492</v>
      </c>
      <c r="B15" t="s">
        <v>52</v>
      </c>
      <c r="C15" t="s">
        <v>2</v>
      </c>
      <c r="D15" t="s">
        <v>53</v>
      </c>
      <c r="E15" s="1">
        <v>999</v>
      </c>
      <c r="F15" t="s">
        <v>143</v>
      </c>
      <c r="G15" t="s">
        <v>130</v>
      </c>
      <c r="H15" t="s">
        <v>5</v>
      </c>
      <c r="I15" t="s">
        <v>40</v>
      </c>
      <c r="J15" t="s">
        <v>40</v>
      </c>
      <c r="K15" s="8" t="str">
        <f>mappings[field]&amp;mappings[institution]&amp;mappings[element/field]&amp;mappings[subelement/field(s)]&amp;mappings[constraints]</f>
        <v>barcodesUNC999bi1=9 AND i2=1</v>
      </c>
      <c r="L15" s="8">
        <f>IF(ISNUMBER(MATCH(mappings[mapping_id],issuesmap[mappingID],0)),COUNTIF(issuesmap[mappingID],mappings[mapping_id]),0)</f>
        <v>0</v>
      </c>
      <c r="M15" s="8">
        <f>IF(ISNUMBER(MATCH(mappings[field],issuesfield[field],0)),COUNTIF(issuesfield[field],mappings[field]),0)</f>
        <v>0</v>
      </c>
      <c r="N15" s="8" t="str">
        <f>IF(ISNUMBER(MATCH(mappings[field],fields[argot_field],0)),"y","n")</f>
        <v>y</v>
      </c>
      <c r="O15" s="8"/>
      <c r="P15" s="20"/>
    </row>
    <row r="16" spans="1:16" x14ac:dyDescent="0.25">
      <c r="A16" t="s">
        <v>51</v>
      </c>
      <c r="B16" t="s">
        <v>52</v>
      </c>
      <c r="C16" t="s">
        <v>2</v>
      </c>
      <c r="D16" t="s">
        <v>144</v>
      </c>
      <c r="E16" s="1">
        <v>909</v>
      </c>
      <c r="F16" t="s">
        <v>7</v>
      </c>
      <c r="G16" t="s">
        <v>6</v>
      </c>
      <c r="H16" t="s">
        <v>5</v>
      </c>
      <c r="I16" t="s">
        <v>285</v>
      </c>
      <c r="J16" t="s">
        <v>6</v>
      </c>
      <c r="K16" s="8" t="str">
        <f>mappings[field]&amp;mappings[institution]&amp;mappings[element/field]&amp;mappings[subelement/field(s)]&amp;mappings[constraints]</f>
        <v>date_catalogedNCSU909a.</v>
      </c>
      <c r="L16" s="8">
        <f>IF(ISNUMBER(MATCH(mappings[mapping_id],issuesmap[mappingID],0)),COUNTIF(issuesmap[mappingID],mappings[mapping_id]),0)</f>
        <v>0</v>
      </c>
      <c r="M16" s="8">
        <f>IF(ISNUMBER(MATCH(mappings[field],issuesfield[field],0)),COUNTIF(issuesfield[field],mappings[field]),0)</f>
        <v>1</v>
      </c>
      <c r="N16" s="8" t="str">
        <f>IF(ISNUMBER(MATCH(mappings[field],fields[argot_field],0)),"y","n")</f>
        <v>y</v>
      </c>
      <c r="O16" s="8" t="s">
        <v>6</v>
      </c>
      <c r="P16" s="8" t="s">
        <v>6</v>
      </c>
    </row>
    <row r="17" spans="1:16" x14ac:dyDescent="0.25">
      <c r="A17" t="s">
        <v>51</v>
      </c>
      <c r="B17" t="s">
        <v>52</v>
      </c>
      <c r="C17" t="s">
        <v>2</v>
      </c>
      <c r="D17" t="s">
        <v>142</v>
      </c>
      <c r="E17" s="1">
        <v>946</v>
      </c>
      <c r="F17" t="s">
        <v>143</v>
      </c>
      <c r="G17" t="s">
        <v>6</v>
      </c>
      <c r="H17" t="s">
        <v>5</v>
      </c>
      <c r="I17" t="s">
        <v>285</v>
      </c>
      <c r="J17" t="s">
        <v>6</v>
      </c>
      <c r="K17" s="8" t="str">
        <f>mappings[field]&amp;mappings[institution]&amp;mappings[element/field]&amp;mappings[subelement/field(s)]&amp;mappings[constraints]</f>
        <v>date_catalogedDUKE946b.</v>
      </c>
      <c r="L17" s="8">
        <f>IF(ISNUMBER(MATCH(mappings[mapping_id],issuesmap[mappingID],0)),COUNTIF(issuesmap[mappingID],mappings[mapping_id]),0)</f>
        <v>0</v>
      </c>
      <c r="M17" s="8">
        <f>IF(ISNUMBER(MATCH(mappings[field],issuesfield[field],0)),COUNTIF(issuesfield[field],mappings[field]),0)</f>
        <v>1</v>
      </c>
      <c r="N17" s="8" t="str">
        <f>IF(ISNUMBER(MATCH(mappings[field],fields[argot_field],0)),"y","n")</f>
        <v>y</v>
      </c>
      <c r="O17" s="8" t="s">
        <v>6</v>
      </c>
      <c r="P17" s="8" t="s">
        <v>6</v>
      </c>
    </row>
    <row r="18" spans="1:16" x14ac:dyDescent="0.25">
      <c r="A18" t="s">
        <v>51</v>
      </c>
      <c r="B18" t="s">
        <v>52</v>
      </c>
      <c r="C18" t="s">
        <v>2</v>
      </c>
      <c r="D18" t="s">
        <v>53</v>
      </c>
      <c r="E18" s="1">
        <v>999</v>
      </c>
      <c r="F18" t="s">
        <v>7</v>
      </c>
      <c r="G18" t="s">
        <v>54</v>
      </c>
      <c r="H18" t="s">
        <v>5</v>
      </c>
      <c r="I18" t="s">
        <v>285</v>
      </c>
      <c r="J18" t="s">
        <v>6</v>
      </c>
      <c r="K18" t="str">
        <f>mappings[field]&amp;mappings[institution]&amp;mappings[element/field]&amp;mappings[subelement/field(s)]&amp;mappings[constraints]</f>
        <v>date_catalogedUNC999ai1=0 AND i2=0</v>
      </c>
      <c r="L18">
        <f>IF(ISNUMBER(MATCH(mappings[mapping_id],issuesmap[mappingID],0)),COUNTIF(issuesmap[mappingID],mappings[mapping_id]),0)</f>
        <v>0</v>
      </c>
      <c r="M18">
        <f>IF(ISNUMBER(MATCH(mappings[field],issuesfield[field],0)),COUNTIF(issuesfield[field],mappings[field]),0)</f>
        <v>1</v>
      </c>
      <c r="N18" s="8" t="str">
        <f>IF(ISNUMBER(MATCH(mappings[field],fields[argot_field],0)),"y","n")</f>
        <v>y</v>
      </c>
      <c r="O18" s="8" t="s">
        <v>6</v>
      </c>
      <c r="P18" s="8" t="s">
        <v>6</v>
      </c>
    </row>
    <row r="19" spans="1:16" x14ac:dyDescent="0.25">
      <c r="A19" t="s">
        <v>51</v>
      </c>
      <c r="B19" t="s">
        <v>52</v>
      </c>
      <c r="C19" t="s">
        <v>3</v>
      </c>
      <c r="D19" t="s">
        <v>145</v>
      </c>
      <c r="E19" s="1" t="s">
        <v>6</v>
      </c>
      <c r="F19" t="s">
        <v>6</v>
      </c>
      <c r="G19" t="s">
        <v>6</v>
      </c>
      <c r="H19" t="s">
        <v>5</v>
      </c>
      <c r="I19" t="s">
        <v>285</v>
      </c>
      <c r="J19" t="s">
        <v>6</v>
      </c>
      <c r="K19" s="8" t="str">
        <f>mappings[field]&amp;mappings[institution]&amp;mappings[element/field]&amp;mappings[subelement/field(s)]&amp;mappings[constraints]</f>
        <v>date_catalogedNCCU...</v>
      </c>
      <c r="L19" s="8">
        <f>IF(ISNUMBER(MATCH(mappings[mapping_id],issuesmap[mappingID],0)),COUNTIF(issuesmap[mappingID],mappings[mapping_id]),0)</f>
        <v>1</v>
      </c>
      <c r="M19" s="8">
        <f>IF(ISNUMBER(MATCH(mappings[field],issuesfield[field],0)),COUNTIF(issuesfield[field],mappings[field]),0)</f>
        <v>1</v>
      </c>
      <c r="N19" s="8" t="str">
        <f>IF(ISNUMBER(MATCH(mappings[field],fields[argot_field],0)),"y","n")</f>
        <v>y</v>
      </c>
      <c r="O19" s="8" t="s">
        <v>6</v>
      </c>
      <c r="P19" s="8" t="s">
        <v>6</v>
      </c>
    </row>
    <row r="20" spans="1:16" x14ac:dyDescent="0.25">
      <c r="A20" t="s">
        <v>507</v>
      </c>
      <c r="B20" t="s">
        <v>1</v>
      </c>
      <c r="C20" t="s">
        <v>2</v>
      </c>
      <c r="D20" t="s">
        <v>118</v>
      </c>
      <c r="E20" s="1">
        <v>581</v>
      </c>
      <c r="F20" t="s">
        <v>506</v>
      </c>
      <c r="G20" t="s">
        <v>6</v>
      </c>
      <c r="H20" t="s">
        <v>320</v>
      </c>
      <c r="I20" t="s">
        <v>510</v>
      </c>
      <c r="J20" t="s">
        <v>40</v>
      </c>
      <c r="K20" s="8" t="str">
        <f>mappings[field]&amp;mappings[institution]&amp;mappings[element/field]&amp;mappings[subelement/field(s)]&amp;mappings[constraints]</f>
        <v>derived_work_noteGEN581az3.</v>
      </c>
      <c r="L20" s="8">
        <f>IF(ISNUMBER(MATCH(mappings[mapping_id],issuesmap[mappingID],0)),COUNTIF(issuesmap[mappingID],mappings[mapping_id]),0)</f>
        <v>0</v>
      </c>
      <c r="M20" s="8">
        <f>IF(ISNUMBER(MATCH(mappings[field],issuesfield[field],0)),COUNTIF(issuesfield[field],mappings[field]),0)</f>
        <v>0</v>
      </c>
      <c r="N20" s="8" t="str">
        <f>IF(ISNUMBER(MATCH(mappings[field],fields[argot_field],0)),"y","n")</f>
        <v>y</v>
      </c>
      <c r="O20" s="8"/>
      <c r="P20" s="8"/>
    </row>
    <row r="21" spans="1:16" x14ac:dyDescent="0.25">
      <c r="A21" t="s">
        <v>1057</v>
      </c>
      <c r="B21" t="s">
        <v>1</v>
      </c>
      <c r="C21" t="s">
        <v>2</v>
      </c>
      <c r="D21" t="s">
        <v>118</v>
      </c>
      <c r="E21" s="1">
        <v>347</v>
      </c>
      <c r="H21" t="s">
        <v>5</v>
      </c>
      <c r="I21" t="s">
        <v>525</v>
      </c>
      <c r="J21" t="s">
        <v>1074</v>
      </c>
      <c r="K21" s="8" t="str">
        <f>mappings[field]&amp;mappings[institution]&amp;mappings[element/field]&amp;mappings[subelement/field(s)]&amp;mappings[constraints]</f>
        <v>description_details_digital_fileGEN347</v>
      </c>
      <c r="L21" s="8">
        <f>IF(ISNUMBER(MATCH(mappings[mapping_id],issuesmap[mappingID],0)),COUNTIF(issuesmap[mappingID],mappings[mapping_id]),0)</f>
        <v>0</v>
      </c>
      <c r="M21" s="8">
        <f>IF(ISNUMBER(MATCH(mappings[field],issuesfield[field],0)),COUNTIF(issuesfield[field],mappings[field]),0)</f>
        <v>0</v>
      </c>
      <c r="N21" s="8" t="str">
        <f>IF(ISNUMBER(MATCH(mappings[field],fields[argot_field],0)),"y","n")</f>
        <v>y</v>
      </c>
      <c r="O21" s="8"/>
      <c r="P21" s="8"/>
    </row>
    <row r="22" spans="1:16" x14ac:dyDescent="0.25">
      <c r="A22" t="s">
        <v>1058</v>
      </c>
      <c r="B22" t="s">
        <v>1</v>
      </c>
      <c r="C22" t="s">
        <v>2</v>
      </c>
      <c r="D22" t="s">
        <v>118</v>
      </c>
      <c r="E22" s="1">
        <v>345</v>
      </c>
      <c r="H22" t="s">
        <v>5</v>
      </c>
      <c r="I22" t="s">
        <v>525</v>
      </c>
      <c r="J22" t="s">
        <v>1074</v>
      </c>
      <c r="K22" s="8" t="str">
        <f>mappings[field]&amp;mappings[institution]&amp;mappings[element/field]&amp;mappings[subelement/field(s)]&amp;mappings[constraints]</f>
        <v>description_details_projectionGEN345</v>
      </c>
      <c r="L22" s="8">
        <f>IF(ISNUMBER(MATCH(mappings[mapping_id],issuesmap[mappingID],0)),COUNTIF(issuesmap[mappingID],mappings[mapping_id]),0)</f>
        <v>0</v>
      </c>
      <c r="M22" s="8">
        <f>IF(ISNUMBER(MATCH(mappings[field],issuesfield[field],0)),COUNTIF(issuesfield[field],mappings[field]),0)</f>
        <v>0</v>
      </c>
      <c r="N22" s="8" t="str">
        <f>IF(ISNUMBER(MATCH(mappings[field],fields[argot_field],0)),"y","n")</f>
        <v>y</v>
      </c>
      <c r="O22" s="8"/>
      <c r="P22" s="8"/>
    </row>
    <row r="23" spans="1:16" x14ac:dyDescent="0.25">
      <c r="A23" t="s">
        <v>1059</v>
      </c>
      <c r="B23" t="s">
        <v>1</v>
      </c>
      <c r="C23" t="s">
        <v>2</v>
      </c>
      <c r="D23" t="s">
        <v>118</v>
      </c>
      <c r="E23" s="1">
        <v>344</v>
      </c>
      <c r="H23" t="s">
        <v>5</v>
      </c>
      <c r="I23" t="s">
        <v>525</v>
      </c>
      <c r="J23" t="s">
        <v>1074</v>
      </c>
      <c r="K23" s="8" t="str">
        <f>mappings[field]&amp;mappings[institution]&amp;mappings[element/field]&amp;mappings[subelement/field(s)]&amp;mappings[constraints]</f>
        <v>description_details_soundGEN344</v>
      </c>
      <c r="L23" s="8">
        <f>IF(ISNUMBER(MATCH(mappings[mapping_id],issuesmap[mappingID],0)),COUNTIF(issuesmap[mappingID],mappings[mapping_id]),0)</f>
        <v>0</v>
      </c>
      <c r="M23" s="8">
        <f>IF(ISNUMBER(MATCH(mappings[field],issuesfield[field],0)),COUNTIF(issuesfield[field],mappings[field]),0)</f>
        <v>0</v>
      </c>
      <c r="N23" s="8" t="str">
        <f>IF(ISNUMBER(MATCH(mappings[field],fields[argot_field],0)),"y","n")</f>
        <v>y</v>
      </c>
      <c r="O23" s="8"/>
      <c r="P23" s="8"/>
    </row>
    <row r="24" spans="1:16" x14ac:dyDescent="0.25">
      <c r="A24" t="s">
        <v>1060</v>
      </c>
      <c r="B24" t="s">
        <v>1</v>
      </c>
      <c r="C24" t="s">
        <v>2</v>
      </c>
      <c r="D24" t="s">
        <v>118</v>
      </c>
      <c r="E24" s="1">
        <v>346</v>
      </c>
      <c r="H24" t="s">
        <v>5</v>
      </c>
      <c r="I24" t="s">
        <v>525</v>
      </c>
      <c r="J24" t="s">
        <v>1074</v>
      </c>
      <c r="K24" s="8" t="str">
        <f>mappings[field]&amp;mappings[institution]&amp;mappings[element/field]&amp;mappings[subelement/field(s)]&amp;mappings[constraints]</f>
        <v>description_details_videoGEN346</v>
      </c>
      <c r="L24" s="8">
        <f>IF(ISNUMBER(MATCH(mappings[mapping_id],issuesmap[mappingID],0)),COUNTIF(issuesmap[mappingID],mappings[mapping_id]),0)</f>
        <v>0</v>
      </c>
      <c r="M24" s="8">
        <f>IF(ISNUMBER(MATCH(mappings[field],issuesfield[field],0)),COUNTIF(issuesfield[field],mappings[field]),0)</f>
        <v>0</v>
      </c>
      <c r="N24" s="8" t="str">
        <f>IF(ISNUMBER(MATCH(mappings[field],fields[argot_field],0)),"y","n")</f>
        <v>y</v>
      </c>
      <c r="O24" s="8"/>
      <c r="P24" s="8"/>
    </row>
    <row r="25" spans="1:16" x14ac:dyDescent="0.25">
      <c r="A25" t="s">
        <v>207</v>
      </c>
      <c r="B25" t="s">
        <v>1</v>
      </c>
      <c r="C25" t="s">
        <v>2</v>
      </c>
      <c r="D25" t="s">
        <v>118</v>
      </c>
      <c r="E25" s="1">
        <v>100</v>
      </c>
      <c r="F25" t="s">
        <v>226</v>
      </c>
      <c r="G25" t="s">
        <v>266</v>
      </c>
      <c r="H25" t="s">
        <v>20</v>
      </c>
      <c r="I25" t="s">
        <v>262</v>
      </c>
      <c r="J25" t="s">
        <v>232</v>
      </c>
      <c r="K25" s="8" t="str">
        <f>mappings[field]&amp;mappings[institution]&amp;mappings[element/field]&amp;mappings[subelement/field(s)]&amp;mappings[constraints]</f>
        <v>directorGEN100abcd(g)jqu$e = ('director' OR 'film director') OR $4 = ('drt' OR 'fmd')</v>
      </c>
      <c r="L25" s="8">
        <f>IF(ISNUMBER(MATCH(mappings[mapping_id],issuesmap[mappingID],0)),COUNTIF(issuesmap[mappingID],mappings[mapping_id]),0)</f>
        <v>0</v>
      </c>
      <c r="M25" s="8">
        <f>IF(ISNUMBER(MATCH(mappings[field],issuesfield[field],0)),COUNTIF(issuesfield[field],mappings[field]),0)</f>
        <v>3</v>
      </c>
      <c r="N25" s="8" t="str">
        <f>IF(ISNUMBER(MATCH(mappings[field],fields[argot_field],0)),"y","n")</f>
        <v>y</v>
      </c>
      <c r="O25" s="8" t="s">
        <v>6</v>
      </c>
      <c r="P25" s="8" t="s">
        <v>6</v>
      </c>
    </row>
    <row r="26" spans="1:16" x14ac:dyDescent="0.25">
      <c r="A26" t="s">
        <v>207</v>
      </c>
      <c r="B26" t="s">
        <v>1</v>
      </c>
      <c r="C26" t="s">
        <v>2</v>
      </c>
      <c r="D26" t="s">
        <v>118</v>
      </c>
      <c r="E26" s="1">
        <v>700</v>
      </c>
      <c r="F26" t="s">
        <v>226</v>
      </c>
      <c r="G26" t="s">
        <v>266</v>
      </c>
      <c r="H26" t="s">
        <v>20</v>
      </c>
      <c r="I26" t="s">
        <v>262</v>
      </c>
      <c r="J26" t="s">
        <v>40</v>
      </c>
      <c r="K26" s="8" t="str">
        <f>mappings[field]&amp;mappings[institution]&amp;mappings[element/field]&amp;mappings[subelement/field(s)]&amp;mappings[constraints]</f>
        <v>directorGEN700abcd(g)jqu$e = ('director' OR 'film director') OR $4 = ('drt' OR 'fmd')</v>
      </c>
      <c r="L26" s="8">
        <f>IF(ISNUMBER(MATCH(mappings[mapping_id],issuesmap[mappingID],0)),COUNTIF(issuesmap[mappingID],mappings[mapping_id]),0)</f>
        <v>0</v>
      </c>
      <c r="M26" s="8">
        <f>IF(ISNUMBER(MATCH(mappings[field],issuesfield[field],0)),COUNTIF(issuesfield[field],mappings[field]),0)</f>
        <v>3</v>
      </c>
      <c r="N26" s="8" t="str">
        <f>IF(ISNUMBER(MATCH(mappings[field],fields[argot_field],0)),"y","n")</f>
        <v>y</v>
      </c>
      <c r="O26" s="8" t="s">
        <v>6</v>
      </c>
      <c r="P26" s="8" t="s">
        <v>6</v>
      </c>
    </row>
    <row r="27" spans="1:16" x14ac:dyDescent="0.25">
      <c r="A27" t="s">
        <v>207</v>
      </c>
      <c r="B27" t="s">
        <v>1</v>
      </c>
      <c r="C27" t="s">
        <v>2</v>
      </c>
      <c r="D27" t="s">
        <v>118</v>
      </c>
      <c r="E27" s="1">
        <v>710</v>
      </c>
      <c r="F27" s="11" t="s">
        <v>227</v>
      </c>
      <c r="G27" t="s">
        <v>266</v>
      </c>
      <c r="H27" t="s">
        <v>20</v>
      </c>
      <c r="I27" t="s">
        <v>263</v>
      </c>
      <c r="J27" t="s">
        <v>40</v>
      </c>
      <c r="K27" s="8" t="str">
        <f>mappings[field]&amp;mappings[institution]&amp;mappings[element/field]&amp;mappings[subelement/field(s)]&amp;mappings[constraints]</f>
        <v>directorGEN710abcd(g)(n)u$e = ('director' OR 'film director') OR $4 = ('drt' OR 'fmd')</v>
      </c>
      <c r="L27" s="8">
        <f>IF(ISNUMBER(MATCH(mappings[mapping_id],issuesmap[mappingID],0)),COUNTIF(issuesmap[mappingID],mappings[mapping_id]),0)</f>
        <v>0</v>
      </c>
      <c r="M27" s="8">
        <f>IF(ISNUMBER(MATCH(mappings[field],issuesfield[field],0)),COUNTIF(issuesfield[field],mappings[field]),0)</f>
        <v>3</v>
      </c>
      <c r="N27" s="8" t="str">
        <f>IF(ISNUMBER(MATCH(mappings[field],fields[argot_field],0)),"y","n")</f>
        <v>y</v>
      </c>
      <c r="O27" s="8" t="s">
        <v>6</v>
      </c>
      <c r="P27" s="8" t="s">
        <v>6</v>
      </c>
    </row>
    <row r="28" spans="1:16" x14ac:dyDescent="0.25">
      <c r="A28" t="s">
        <v>859</v>
      </c>
      <c r="B28" t="s">
        <v>1</v>
      </c>
      <c r="C28" t="s">
        <v>2</v>
      </c>
      <c r="D28" t="s">
        <v>118</v>
      </c>
      <c r="E28" s="1">
        <v>250</v>
      </c>
      <c r="F28" t="s">
        <v>865</v>
      </c>
      <c r="G28" t="s">
        <v>676</v>
      </c>
      <c r="H28" t="s">
        <v>20</v>
      </c>
      <c r="I28" t="s">
        <v>750</v>
      </c>
      <c r="J28" t="s">
        <v>6</v>
      </c>
      <c r="K28" s="8" t="str">
        <f>mappings[field]&amp;mappings[institution]&amp;mappings[element/field]&amp;mappings[subelement/field(s)]&amp;mappings[constraints]</f>
        <v>editionGEN250ab3none</v>
      </c>
      <c r="L28" s="8">
        <f>IF(ISNUMBER(MATCH(mappings[mapping_id],issuesmap[mappingID],0)),COUNTIF(issuesmap[mappingID],mappings[mapping_id]),0)</f>
        <v>1</v>
      </c>
      <c r="M28" s="8">
        <f>IF(ISNUMBER(MATCH(mappings[field],issuesfield[field],0)),COUNTIF(issuesfield[field],mappings[field]),0)</f>
        <v>0</v>
      </c>
      <c r="N28" s="8" t="str">
        <f>IF(ISNUMBER(MATCH(mappings[field],fields[argot_field],0)),"y","n")</f>
        <v>y</v>
      </c>
      <c r="O28" s="8"/>
      <c r="P28" s="8"/>
    </row>
    <row r="29" spans="1:16" x14ac:dyDescent="0.25">
      <c r="A29" t="s">
        <v>208</v>
      </c>
      <c r="B29" t="s">
        <v>1</v>
      </c>
      <c r="C29" t="s">
        <v>2</v>
      </c>
      <c r="D29" t="s">
        <v>118</v>
      </c>
      <c r="E29" s="1">
        <v>100</v>
      </c>
      <c r="F29" t="s">
        <v>226</v>
      </c>
      <c r="G29" t="s">
        <v>267</v>
      </c>
      <c r="H29" t="s">
        <v>20</v>
      </c>
      <c r="I29" t="s">
        <v>263</v>
      </c>
      <c r="J29" t="s">
        <v>233</v>
      </c>
      <c r="K29" s="8" t="str">
        <f>mappings[field]&amp;mappings[institution]&amp;mappings[element/field]&amp;mappings[subelement/field(s)]&amp;mappings[constraints]</f>
        <v>editorGEN100abcd(g)jqu$e = ('editor' OR 'editor of compilation') OR $4 = ('edt' OR 'edc')</v>
      </c>
      <c r="L29" s="8">
        <f>IF(ISNUMBER(MATCH(mappings[mapping_id],issuesmap[mappingID],0)),COUNTIF(issuesmap[mappingID],mappings[mapping_id]),0)</f>
        <v>0</v>
      </c>
      <c r="M29" s="8">
        <f>IF(ISNUMBER(MATCH(mappings[field],issuesfield[field],0)),COUNTIF(issuesfield[field],mappings[field]),0)</f>
        <v>2</v>
      </c>
      <c r="N29" s="8" t="str">
        <f>IF(ISNUMBER(MATCH(mappings[field],fields[argot_field],0)),"y","n")</f>
        <v>y</v>
      </c>
      <c r="O29" s="8" t="s">
        <v>6</v>
      </c>
      <c r="P29" s="8" t="s">
        <v>6</v>
      </c>
    </row>
    <row r="30" spans="1:16" x14ac:dyDescent="0.25">
      <c r="A30" t="s">
        <v>208</v>
      </c>
      <c r="B30" t="s">
        <v>1</v>
      </c>
      <c r="C30" t="s">
        <v>2</v>
      </c>
      <c r="D30" t="s">
        <v>118</v>
      </c>
      <c r="E30" s="1">
        <v>700</v>
      </c>
      <c r="F30" t="s">
        <v>226</v>
      </c>
      <c r="G30" t="s">
        <v>267</v>
      </c>
      <c r="H30" t="s">
        <v>20</v>
      </c>
      <c r="I30" t="s">
        <v>263</v>
      </c>
      <c r="J30" t="s">
        <v>40</v>
      </c>
      <c r="K30" s="8" t="str">
        <f>mappings[field]&amp;mappings[institution]&amp;mappings[element/field]&amp;mappings[subelement/field(s)]&amp;mappings[constraints]</f>
        <v>editorGEN700abcd(g)jqu$e = ('editor' OR 'editor of compilation') OR $4 = ('edt' OR 'edc')</v>
      </c>
      <c r="L30" s="8">
        <f>IF(ISNUMBER(MATCH(mappings[mapping_id],issuesmap[mappingID],0)),COUNTIF(issuesmap[mappingID],mappings[mapping_id]),0)</f>
        <v>0</v>
      </c>
      <c r="M30" s="8">
        <f>IF(ISNUMBER(MATCH(mappings[field],issuesfield[field],0)),COUNTIF(issuesfield[field],mappings[field]),0)</f>
        <v>2</v>
      </c>
      <c r="N30" s="8" t="str">
        <f>IF(ISNUMBER(MATCH(mappings[field],fields[argot_field],0)),"y","n")</f>
        <v>y</v>
      </c>
      <c r="O30" s="8" t="s">
        <v>6</v>
      </c>
      <c r="P30" s="8" t="s">
        <v>6</v>
      </c>
    </row>
    <row r="31" spans="1:16" x14ac:dyDescent="0.25">
      <c r="A31" t="s">
        <v>393</v>
      </c>
      <c r="B31" t="s">
        <v>1</v>
      </c>
      <c r="C31" t="s">
        <v>2</v>
      </c>
      <c r="D31" t="s">
        <v>118</v>
      </c>
      <c r="E31" s="1">
        <v>310</v>
      </c>
      <c r="F31" t="s">
        <v>298</v>
      </c>
      <c r="G31" t="s">
        <v>676</v>
      </c>
      <c r="H31" t="s">
        <v>20</v>
      </c>
      <c r="I31" t="s">
        <v>40</v>
      </c>
      <c r="J31" t="s">
        <v>40</v>
      </c>
      <c r="K31" s="8" t="str">
        <f>mappings[field]&amp;mappings[institution]&amp;mappings[element/field]&amp;mappings[subelement/field(s)]&amp;mappings[constraints]</f>
        <v>frequency[current]GEN310abnone</v>
      </c>
      <c r="L31" s="8">
        <f>IF(ISNUMBER(MATCH(mappings[mapping_id],issuesmap[mappingID],0)),COUNTIF(issuesmap[mappingID],mappings[mapping_id]),0)</f>
        <v>0</v>
      </c>
      <c r="M31" s="8">
        <f>IF(ISNUMBER(MATCH(mappings[field],issuesfield[field],0)),COUNTIF(issuesfield[field],mappings[field]),0)</f>
        <v>1</v>
      </c>
      <c r="N31" s="8" t="str">
        <f>IF(ISNUMBER(MATCH(mappings[field],fields[argot_field],0)),"y","n")</f>
        <v>y</v>
      </c>
      <c r="O31" s="8" t="s">
        <v>3</v>
      </c>
      <c r="P31" s="8" t="s">
        <v>2</v>
      </c>
    </row>
    <row r="32" spans="1:16" x14ac:dyDescent="0.25">
      <c r="A32" t="s">
        <v>394</v>
      </c>
      <c r="B32" t="s">
        <v>1</v>
      </c>
      <c r="C32" t="s">
        <v>2</v>
      </c>
      <c r="D32" t="s">
        <v>118</v>
      </c>
      <c r="E32" s="1">
        <v>321</v>
      </c>
      <c r="F32" t="s">
        <v>298</v>
      </c>
      <c r="G32" t="s">
        <v>676</v>
      </c>
      <c r="H32" t="s">
        <v>20</v>
      </c>
      <c r="I32" t="s">
        <v>40</v>
      </c>
      <c r="J32" t="s">
        <v>40</v>
      </c>
      <c r="K32" s="8" t="str">
        <f>mappings[field]&amp;mappings[institution]&amp;mappings[element/field]&amp;mappings[subelement/field(s)]&amp;mappings[constraints]</f>
        <v>frequency[former]GEN321abnone</v>
      </c>
      <c r="L32" s="8">
        <f>IF(ISNUMBER(MATCH(mappings[mapping_id],issuesmap[mappingID],0)),COUNTIF(issuesmap[mappingID],mappings[mapping_id]),0)</f>
        <v>0</v>
      </c>
      <c r="M32" s="8">
        <f>IF(ISNUMBER(MATCH(mappings[field],issuesfield[field],0)),COUNTIF(issuesfield[field],mappings[field]),0)</f>
        <v>1</v>
      </c>
      <c r="N32" s="8" t="str">
        <f>IF(ISNUMBER(MATCH(mappings[field],fields[argot_field],0)),"y","n")</f>
        <v>y</v>
      </c>
      <c r="O32" s="8" t="s">
        <v>3</v>
      </c>
      <c r="P32" s="8" t="s">
        <v>2</v>
      </c>
    </row>
    <row r="33" spans="1:16" x14ac:dyDescent="0.25">
      <c r="A33" t="s">
        <v>457</v>
      </c>
      <c r="B33" t="s">
        <v>1</v>
      </c>
      <c r="C33" t="s">
        <v>3</v>
      </c>
      <c r="D33" t="s">
        <v>118</v>
      </c>
      <c r="E33" s="1">
        <v>382</v>
      </c>
      <c r="K33" s="8" t="str">
        <f>mappings[field]&amp;mappings[institution]&amp;mappings[element/field]&amp;mappings[subelement/field(s)]&amp;mappings[constraints]</f>
        <v>genre_headingsGEN382</v>
      </c>
      <c r="L33" s="8">
        <f>IF(ISNUMBER(MATCH(mappings[mapping_id],issuesmap[mappingID],0)),COUNTIF(issuesmap[mappingID],mappings[mapping_id]),0)</f>
        <v>0</v>
      </c>
      <c r="M33" s="8">
        <f>IF(ISNUMBER(MATCH(mappings[field],issuesfield[field],0)),COUNTIF(issuesfield[field],mappings[field]),0)</f>
        <v>0</v>
      </c>
      <c r="N33" s="8" t="str">
        <f>IF(ISNUMBER(MATCH(mappings[field],fields[argot_field],0)),"y","n")</f>
        <v>y</v>
      </c>
      <c r="O33" s="8"/>
      <c r="P33" s="8"/>
    </row>
    <row r="34" spans="1:16" x14ac:dyDescent="0.25">
      <c r="A34" t="s">
        <v>457</v>
      </c>
      <c r="B34" t="s">
        <v>1</v>
      </c>
      <c r="C34" t="s">
        <v>2</v>
      </c>
      <c r="D34" t="s">
        <v>118</v>
      </c>
      <c r="E34" s="1">
        <v>567</v>
      </c>
      <c r="F34" t="s">
        <v>143</v>
      </c>
      <c r="G34" t="s">
        <v>501</v>
      </c>
      <c r="H34" t="s">
        <v>5</v>
      </c>
      <c r="I34" t="s">
        <v>40</v>
      </c>
      <c r="J34" t="s">
        <v>40</v>
      </c>
      <c r="K34" s="8" t="str">
        <f>mappings[field]&amp;mappings[institution]&amp;mappings[element/field]&amp;mappings[subelement/field(s)]&amp;mappings[constraints]</f>
        <v>genre_headingsGEN567b$2 is present</v>
      </c>
      <c r="L34" s="8">
        <f>IF(ISNUMBER(MATCH(mappings[mapping_id],issuesmap[mappingID],0)),COUNTIF(issuesmap[mappingID],mappings[mapping_id]),0)</f>
        <v>0</v>
      </c>
      <c r="M34" s="8">
        <f>IF(ISNUMBER(MATCH(mappings[field],issuesfield[field],0)),COUNTIF(issuesfield[field],mappings[field]),0)</f>
        <v>0</v>
      </c>
      <c r="N34" s="8" t="str">
        <f>IF(ISNUMBER(MATCH(mappings[field],fields[argot_field],0)),"y","n")</f>
        <v>y</v>
      </c>
      <c r="O34" s="8" t="s">
        <v>2</v>
      </c>
      <c r="P34" s="8" t="s">
        <v>2</v>
      </c>
    </row>
    <row r="35" spans="1:16" x14ac:dyDescent="0.25">
      <c r="A35" t="s">
        <v>591</v>
      </c>
      <c r="B35" t="s">
        <v>52</v>
      </c>
      <c r="C35" t="s">
        <v>2</v>
      </c>
      <c r="D35" t="s">
        <v>53</v>
      </c>
      <c r="E35" s="1">
        <v>999</v>
      </c>
      <c r="F35" t="s">
        <v>247</v>
      </c>
      <c r="G35" t="s">
        <v>248</v>
      </c>
      <c r="H35" t="s">
        <v>20</v>
      </c>
      <c r="I35" t="s">
        <v>40</v>
      </c>
      <c r="J35" t="s">
        <v>40</v>
      </c>
      <c r="K35" s="8" t="str">
        <f>mappings[field]&amp;mappings[institution]&amp;mappings[element/field]&amp;mappings[subelement/field(s)]&amp;mappings[constraints]</f>
        <v>holdings[call_no]UNC999hijkmi1=9 AND i2=3 AND $0=#{holdings_record_id} AND $2='852'</v>
      </c>
      <c r="L35" s="8">
        <f>IF(ISNUMBER(MATCH(mappings[mapping_id],issuesmap[mappingID],0)),COUNTIF(issuesmap[mappingID],mappings[mapping_id]),0)</f>
        <v>0</v>
      </c>
      <c r="M35" s="8">
        <f>IF(ISNUMBER(MATCH(mappings[field],issuesfield[field],0)),COUNTIF(issuesfield[field],mappings[field]),0)</f>
        <v>0</v>
      </c>
      <c r="N35" s="8" t="str">
        <f>IF(ISNUMBER(MATCH(mappings[field],fields[argot_field],0)),"y","n")</f>
        <v>y</v>
      </c>
      <c r="O35" s="8" t="s">
        <v>3</v>
      </c>
      <c r="P35" s="8" t="s">
        <v>3</v>
      </c>
    </row>
    <row r="36" spans="1:16" x14ac:dyDescent="0.25">
      <c r="A36" t="s">
        <v>590</v>
      </c>
      <c r="B36" t="s">
        <v>52</v>
      </c>
      <c r="C36" t="s">
        <v>2</v>
      </c>
      <c r="D36" t="s">
        <v>53</v>
      </c>
      <c r="E36" s="1">
        <v>999</v>
      </c>
      <c r="F36" t="s">
        <v>7</v>
      </c>
      <c r="G36" t="s">
        <v>250</v>
      </c>
      <c r="H36" t="s">
        <v>5</v>
      </c>
      <c r="I36" t="s">
        <v>40</v>
      </c>
      <c r="J36" t="s">
        <v>40</v>
      </c>
      <c r="K36" s="8" t="str">
        <f>mappings[field]&amp;mappings[institution]&amp;mappings[element/field]&amp;mappings[subelement/field(s)]&amp;mappings[constraints]</f>
        <v>holdings[holdings_id]UNC999a(i1=9 AND i2=2) AND $c &gt; 0</v>
      </c>
      <c r="L36" s="8">
        <f>IF(ISNUMBER(MATCH(mappings[mapping_id],issuesmap[mappingID],0)),COUNTIF(issuesmap[mappingID],mappings[mapping_id]),0)</f>
        <v>0</v>
      </c>
      <c r="M36" s="8">
        <f>IF(ISNUMBER(MATCH(mappings[field],issuesfield[field],0)),COUNTIF(issuesfield[field],mappings[field]),0)</f>
        <v>0</v>
      </c>
      <c r="N36" s="8" t="str">
        <f>IF(ISNUMBER(MATCH(mappings[field],fields[argot_field],0)),"y","n")</f>
        <v>y</v>
      </c>
      <c r="O36" s="8" t="s">
        <v>3</v>
      </c>
      <c r="P36" s="8" t="s">
        <v>3</v>
      </c>
    </row>
    <row r="37" spans="1:16" x14ac:dyDescent="0.25">
      <c r="A37" t="s">
        <v>592</v>
      </c>
      <c r="B37" t="s">
        <v>52</v>
      </c>
      <c r="C37" t="s">
        <v>2</v>
      </c>
      <c r="D37" t="s">
        <v>53</v>
      </c>
      <c r="E37" s="1">
        <v>999</v>
      </c>
      <c r="F37" t="s">
        <v>143</v>
      </c>
      <c r="G37" t="s">
        <v>243</v>
      </c>
      <c r="H37" t="s">
        <v>5</v>
      </c>
      <c r="I37" t="s">
        <v>245</v>
      </c>
      <c r="J37" t="s">
        <v>40</v>
      </c>
      <c r="K37" s="8" t="str">
        <f>mappings[field]&amp;mappings[institution]&amp;mappings[element/field]&amp;mappings[subelement/field(s)]&amp;mappings[constraints]</f>
        <v>holdings[loc_b]UNC999bi1=9 and i2=2</v>
      </c>
      <c r="L37" s="8">
        <f>IF(ISNUMBER(MATCH(mappings[mapping_id],issuesmap[mappingID],0)),COUNTIF(issuesmap[mappingID],mappings[mapping_id]),0)</f>
        <v>0</v>
      </c>
      <c r="M37" s="8">
        <f>IF(ISNUMBER(MATCH(mappings[field],issuesfield[field],0)),COUNTIF(issuesfield[field],mappings[field]),0)</f>
        <v>0</v>
      </c>
      <c r="N37" s="8" t="str">
        <f>IF(ISNUMBER(MATCH(mappings[field],fields[argot_field],0)),"y","n")</f>
        <v>y</v>
      </c>
      <c r="O37" s="8" t="s">
        <v>3</v>
      </c>
      <c r="P37" s="8" t="s">
        <v>3</v>
      </c>
    </row>
    <row r="38" spans="1:16" x14ac:dyDescent="0.25">
      <c r="A38" t="s">
        <v>593</v>
      </c>
      <c r="B38" t="s">
        <v>52</v>
      </c>
      <c r="C38" t="s">
        <v>2</v>
      </c>
      <c r="D38" t="s">
        <v>53</v>
      </c>
      <c r="E38" s="1">
        <v>999</v>
      </c>
      <c r="F38" t="s">
        <v>143</v>
      </c>
      <c r="G38" t="s">
        <v>243</v>
      </c>
      <c r="H38" t="s">
        <v>5</v>
      </c>
      <c r="I38" t="s">
        <v>244</v>
      </c>
      <c r="K38" s="8" t="str">
        <f>mappings[field]&amp;mappings[institution]&amp;mappings[element/field]&amp;mappings[subelement/field(s)]&amp;mappings[constraints]</f>
        <v>holdings[loc_n]UNC999bi1=9 and i2=2</v>
      </c>
      <c r="L38" s="8">
        <f>IF(ISNUMBER(MATCH(mappings[mapping_id],issuesmap[mappingID],0)),COUNTIF(issuesmap[mappingID],mappings[mapping_id]),0)</f>
        <v>0</v>
      </c>
      <c r="M38" s="8">
        <f>IF(ISNUMBER(MATCH(mappings[field],issuesfield[field],0)),COUNTIF(issuesfield[field],mappings[field]),0)</f>
        <v>0</v>
      </c>
      <c r="N38" s="8" t="str">
        <f>IF(ISNUMBER(MATCH(mappings[field],fields[argot_field],0)),"y","n")</f>
        <v>y</v>
      </c>
      <c r="O38" s="8" t="s">
        <v>3</v>
      </c>
      <c r="P38" s="8" t="s">
        <v>3</v>
      </c>
    </row>
    <row r="39" spans="1:16" x14ac:dyDescent="0.25">
      <c r="A39" t="s">
        <v>594</v>
      </c>
      <c r="B39" t="s">
        <v>52</v>
      </c>
      <c r="C39" t="s">
        <v>2</v>
      </c>
      <c r="D39" t="s">
        <v>53</v>
      </c>
      <c r="E39" s="1">
        <v>999</v>
      </c>
      <c r="F39" t="s">
        <v>249</v>
      </c>
      <c r="G39" t="s">
        <v>248</v>
      </c>
      <c r="H39" t="s">
        <v>5</v>
      </c>
      <c r="I39" t="s">
        <v>40</v>
      </c>
      <c r="J39" t="s">
        <v>40</v>
      </c>
      <c r="K39" s="8" t="str">
        <f>mappings[field]&amp;mappings[institution]&amp;mappings[element/field]&amp;mappings[subelement/field(s)]&amp;mappings[constraints]</f>
        <v>holdings[notes]UNC999lzi1=9 AND i2=3 AND $0=#{holdings_record_id} AND $2='852'</v>
      </c>
      <c r="L39" s="8">
        <f>IF(ISNUMBER(MATCH(mappings[mapping_id],issuesmap[mappingID],0)),COUNTIF(issuesmap[mappingID],mappings[mapping_id]),0)</f>
        <v>0</v>
      </c>
      <c r="M39" s="8">
        <f>IF(ISNUMBER(MATCH(mappings[field],issuesfield[field],0)),COUNTIF(issuesfield[field],mappings[field]),0)</f>
        <v>0</v>
      </c>
      <c r="N39" s="8" t="str">
        <f>IF(ISNUMBER(MATCH(mappings[field],fields[argot_field],0)),"y","n")</f>
        <v>y</v>
      </c>
      <c r="O39" s="8" t="s">
        <v>3</v>
      </c>
      <c r="P39" s="8" t="s">
        <v>3</v>
      </c>
    </row>
    <row r="40" spans="1:16" x14ac:dyDescent="0.25">
      <c r="A40" t="s">
        <v>595</v>
      </c>
      <c r="B40" t="s">
        <v>52</v>
      </c>
      <c r="C40" t="s">
        <v>2</v>
      </c>
      <c r="D40" t="s">
        <v>53</v>
      </c>
      <c r="E40" s="1">
        <v>999</v>
      </c>
      <c r="F40" t="s">
        <v>7</v>
      </c>
      <c r="G40" t="s">
        <v>246</v>
      </c>
      <c r="H40" t="s">
        <v>5</v>
      </c>
      <c r="I40" t="s">
        <v>40</v>
      </c>
      <c r="J40" t="s">
        <v>40</v>
      </c>
      <c r="K40" s="8" t="str">
        <f>mappings[field]&amp;mappings[institution]&amp;mappings[element/field]&amp;mappings[subelement/field(s)]&amp;mappings[constraints]</f>
        <v>holdings[summary]UNC999ai1=9 AND i2=3 AND $0=#{holdings_record_id} AND $2='866'</v>
      </c>
      <c r="L40" s="8">
        <f>IF(ISNUMBER(MATCH(mappings[mapping_id],issuesmap[mappingID],0)),COUNTIF(issuesmap[mappingID],mappings[mapping_id]),0)</f>
        <v>0</v>
      </c>
      <c r="M40" s="8">
        <f>IF(ISNUMBER(MATCH(mappings[field],issuesfield[field],0)),COUNTIF(issuesfield[field],mappings[field]),0)</f>
        <v>0</v>
      </c>
      <c r="N40" s="8" t="str">
        <f>IF(ISNUMBER(MATCH(mappings[field],fields[argot_field],0)),"y","n")</f>
        <v>y</v>
      </c>
      <c r="O40" s="8" t="s">
        <v>3</v>
      </c>
      <c r="P40" s="8" t="s">
        <v>3</v>
      </c>
    </row>
    <row r="41" spans="1:16" x14ac:dyDescent="0.25">
      <c r="A41" t="s">
        <v>421</v>
      </c>
      <c r="B41" t="s">
        <v>1</v>
      </c>
      <c r="C41" t="s">
        <v>2</v>
      </c>
      <c r="D41" t="s">
        <v>118</v>
      </c>
      <c r="E41" s="1">
        <v>260</v>
      </c>
      <c r="F41">
        <v>3</v>
      </c>
      <c r="G41" t="s">
        <v>6</v>
      </c>
      <c r="H41" t="s">
        <v>5</v>
      </c>
      <c r="I41" t="s">
        <v>441</v>
      </c>
      <c r="J41" t="s">
        <v>40</v>
      </c>
      <c r="K41" s="8" t="str">
        <f>mappings[field]&amp;mappings[institution]&amp;mappings[element/field]&amp;mappings[subelement/field(s)]&amp;mappings[constraints]</f>
        <v>imprint_main[label]GEN2603.</v>
      </c>
      <c r="L41" s="8">
        <f>IF(ISNUMBER(MATCH(mappings[mapping_id],issuesmap[mappingID],0)),COUNTIF(issuesmap[mappingID],mappings[mapping_id]),0)</f>
        <v>0</v>
      </c>
      <c r="M41" s="8">
        <f>IF(ISNUMBER(MATCH(mappings[field],issuesfield[field],0)),COUNTIF(issuesfield[field],mappings[field]),0)</f>
        <v>0</v>
      </c>
      <c r="N41" s="8" t="str">
        <f>IF(ISNUMBER(MATCH(mappings[field],fields[argot_field],0)),"y","n")</f>
        <v>y</v>
      </c>
      <c r="O41" s="8" t="s">
        <v>80</v>
      </c>
      <c r="P41" s="8" t="s">
        <v>435</v>
      </c>
    </row>
    <row r="42" spans="1:16" x14ac:dyDescent="0.25">
      <c r="A42" t="s">
        <v>421</v>
      </c>
      <c r="B42" t="s">
        <v>1</v>
      </c>
      <c r="C42" t="s">
        <v>2</v>
      </c>
      <c r="D42" t="s">
        <v>118</v>
      </c>
      <c r="E42" s="1">
        <v>264</v>
      </c>
      <c r="F42">
        <v>3</v>
      </c>
      <c r="G42" t="s">
        <v>6</v>
      </c>
      <c r="H42" t="s">
        <v>5</v>
      </c>
      <c r="I42" t="s">
        <v>441</v>
      </c>
      <c r="J42" t="s">
        <v>40</v>
      </c>
      <c r="K42" s="8" t="str">
        <f>mappings[field]&amp;mappings[institution]&amp;mappings[element/field]&amp;mappings[subelement/field(s)]&amp;mappings[constraints]</f>
        <v>imprint_main[label]GEN2643.</v>
      </c>
      <c r="L42" s="8">
        <f>IF(ISNUMBER(MATCH(mappings[mapping_id],issuesmap[mappingID],0)),COUNTIF(issuesmap[mappingID],mappings[mapping_id]),0)</f>
        <v>0</v>
      </c>
      <c r="M42" s="8">
        <f>IF(ISNUMBER(MATCH(mappings[field],issuesfield[field],0)),COUNTIF(issuesfield[field],mappings[field]),0)</f>
        <v>0</v>
      </c>
      <c r="N42" s="8" t="str">
        <f>IF(ISNUMBER(MATCH(mappings[field],fields[argot_field],0)),"y","n")</f>
        <v>y</v>
      </c>
      <c r="O42" s="8" t="s">
        <v>80</v>
      </c>
      <c r="P42" s="8" t="s">
        <v>435</v>
      </c>
    </row>
    <row r="43" spans="1:16" x14ac:dyDescent="0.25">
      <c r="A43" t="s">
        <v>416</v>
      </c>
      <c r="B43" t="s">
        <v>1</v>
      </c>
      <c r="C43" t="s">
        <v>2</v>
      </c>
      <c r="D43" t="s">
        <v>118</v>
      </c>
      <c r="E43" s="1">
        <v>260</v>
      </c>
      <c r="F43" t="s">
        <v>6</v>
      </c>
      <c r="G43" t="s">
        <v>6</v>
      </c>
      <c r="H43" t="s">
        <v>289</v>
      </c>
      <c r="I43" t="s">
        <v>430</v>
      </c>
      <c r="J43" t="s">
        <v>40</v>
      </c>
      <c r="K43" s="8" t="str">
        <f>mappings[field]&amp;mappings[institution]&amp;mappings[element/field]&amp;mappings[subelement/field(s)]&amp;mappings[constraints]</f>
        <v>imprint_main[type]GEN260..</v>
      </c>
      <c r="L43" s="8">
        <f>IF(ISNUMBER(MATCH(mappings[mapping_id],issuesmap[mappingID],0)),COUNTIF(issuesmap[mappingID],mappings[mapping_id]),0)</f>
        <v>0</v>
      </c>
      <c r="M43" s="8">
        <f>IF(ISNUMBER(MATCH(mappings[field],issuesfield[field],0)),COUNTIF(issuesfield[field],mappings[field]),0)</f>
        <v>0</v>
      </c>
      <c r="N43" s="8" t="str">
        <f>IF(ISNUMBER(MATCH(mappings[field],fields[argot_field],0)),"y","n")</f>
        <v>y</v>
      </c>
      <c r="O43" s="8" t="s">
        <v>80</v>
      </c>
      <c r="P43" s="8" t="s">
        <v>435</v>
      </c>
    </row>
    <row r="44" spans="1:16" x14ac:dyDescent="0.25">
      <c r="A44" t="s">
        <v>416</v>
      </c>
      <c r="B44" t="s">
        <v>1</v>
      </c>
      <c r="C44" t="s">
        <v>2</v>
      </c>
      <c r="D44" t="s">
        <v>118</v>
      </c>
      <c r="E44" s="1">
        <v>264</v>
      </c>
      <c r="F44" t="s">
        <v>6</v>
      </c>
      <c r="G44" t="s">
        <v>436</v>
      </c>
      <c r="H44" t="s">
        <v>289</v>
      </c>
      <c r="I44" t="s">
        <v>431</v>
      </c>
      <c r="J44" t="s">
        <v>40</v>
      </c>
      <c r="K44" s="8" t="str">
        <f>mappings[field]&amp;mappings[institution]&amp;mappings[element/field]&amp;mappings[subelement/field(s)]&amp;mappings[constraints]</f>
        <v>imprint_main[type]GEN264.i2=0</v>
      </c>
      <c r="L44" s="8">
        <f>IF(ISNUMBER(MATCH(mappings[mapping_id],issuesmap[mappingID],0)),COUNTIF(issuesmap[mappingID],mappings[mapping_id]),0)</f>
        <v>0</v>
      </c>
      <c r="M44" s="8">
        <f>IF(ISNUMBER(MATCH(mappings[field],issuesfield[field],0)),COUNTIF(issuesfield[field],mappings[field]),0)</f>
        <v>0</v>
      </c>
      <c r="N44" s="8" t="str">
        <f>IF(ISNUMBER(MATCH(mappings[field],fields[argot_field],0)),"y","n")</f>
        <v>y</v>
      </c>
      <c r="O44" s="8" t="s">
        <v>80</v>
      </c>
      <c r="P44" s="8" t="s">
        <v>435</v>
      </c>
    </row>
    <row r="45" spans="1:16" x14ac:dyDescent="0.25">
      <c r="A45" t="s">
        <v>416</v>
      </c>
      <c r="B45" t="s">
        <v>1</v>
      </c>
      <c r="C45" t="s">
        <v>2</v>
      </c>
      <c r="D45" t="s">
        <v>118</v>
      </c>
      <c r="E45" s="1">
        <v>264</v>
      </c>
      <c r="F45" t="s">
        <v>6</v>
      </c>
      <c r="G45" t="s">
        <v>437</v>
      </c>
      <c r="H45" t="s">
        <v>289</v>
      </c>
      <c r="I45" t="s">
        <v>432</v>
      </c>
      <c r="J45" t="s">
        <v>40</v>
      </c>
      <c r="K45" s="8" t="str">
        <f>mappings[field]&amp;mappings[institution]&amp;mappings[element/field]&amp;mappings[subelement/field(s)]&amp;mappings[constraints]</f>
        <v>imprint_main[type]GEN264.i2=1</v>
      </c>
      <c r="L45" s="8">
        <f>IF(ISNUMBER(MATCH(mappings[mapping_id],issuesmap[mappingID],0)),COUNTIF(issuesmap[mappingID],mappings[mapping_id]),0)</f>
        <v>0</v>
      </c>
      <c r="M45" s="8">
        <f>IF(ISNUMBER(MATCH(mappings[field],issuesfield[field],0)),COUNTIF(issuesfield[field],mappings[field]),0)</f>
        <v>0</v>
      </c>
      <c r="N45" s="8" t="str">
        <f>IF(ISNUMBER(MATCH(mappings[field],fields[argot_field],0)),"y","n")</f>
        <v>y</v>
      </c>
      <c r="O45" s="8" t="s">
        <v>80</v>
      </c>
      <c r="P45" s="8" t="s">
        <v>435</v>
      </c>
    </row>
    <row r="46" spans="1:16" x14ac:dyDescent="0.25">
      <c r="A46" t="s">
        <v>416</v>
      </c>
      <c r="B46" t="s">
        <v>1</v>
      </c>
      <c r="C46" t="s">
        <v>2</v>
      </c>
      <c r="D46" t="s">
        <v>118</v>
      </c>
      <c r="E46" s="1">
        <v>264</v>
      </c>
      <c r="F46" t="s">
        <v>6</v>
      </c>
      <c r="G46" t="s">
        <v>251</v>
      </c>
      <c r="H46" t="s">
        <v>289</v>
      </c>
      <c r="I46" t="s">
        <v>433</v>
      </c>
      <c r="J46" t="s">
        <v>40</v>
      </c>
      <c r="K46" s="8" t="str">
        <f>mappings[field]&amp;mappings[institution]&amp;mappings[element/field]&amp;mappings[subelement/field(s)]&amp;mappings[constraints]</f>
        <v>imprint_main[type]GEN264.i2=2</v>
      </c>
      <c r="L46" s="8">
        <f>IF(ISNUMBER(MATCH(mappings[mapping_id],issuesmap[mappingID],0)),COUNTIF(issuesmap[mappingID],mappings[mapping_id]),0)</f>
        <v>0</v>
      </c>
      <c r="M46" s="8">
        <f>IF(ISNUMBER(MATCH(mappings[field],issuesfield[field],0)),COUNTIF(issuesfield[field],mappings[field]),0)</f>
        <v>0</v>
      </c>
      <c r="N46" s="8" t="str">
        <f>IF(ISNUMBER(MATCH(mappings[field],fields[argot_field],0)),"y","n")</f>
        <v>y</v>
      </c>
      <c r="O46" s="8" t="s">
        <v>80</v>
      </c>
      <c r="P46" s="8" t="s">
        <v>435</v>
      </c>
    </row>
    <row r="47" spans="1:16" x14ac:dyDescent="0.25">
      <c r="A47" t="s">
        <v>416</v>
      </c>
      <c r="B47" t="s">
        <v>1</v>
      </c>
      <c r="C47" t="s">
        <v>2</v>
      </c>
      <c r="D47" t="s">
        <v>118</v>
      </c>
      <c r="E47" s="1">
        <v>264</v>
      </c>
      <c r="F47" t="s">
        <v>6</v>
      </c>
      <c r="G47" t="s">
        <v>438</v>
      </c>
      <c r="H47" t="s">
        <v>289</v>
      </c>
      <c r="I47" t="s">
        <v>434</v>
      </c>
      <c r="J47" t="s">
        <v>40</v>
      </c>
      <c r="K47" s="8" t="str">
        <f>mappings[field]&amp;mappings[institution]&amp;mappings[element/field]&amp;mappings[subelement/field(s)]&amp;mappings[constraints]</f>
        <v>imprint_main[type]GEN264.i2=3</v>
      </c>
      <c r="L47" s="8">
        <f>IF(ISNUMBER(MATCH(mappings[mapping_id],issuesmap[mappingID],0)),COUNTIF(issuesmap[mappingID],mappings[mapping_id]),0)</f>
        <v>0</v>
      </c>
      <c r="M47" s="8">
        <f>IF(ISNUMBER(MATCH(mappings[field],issuesfield[field],0)),COUNTIF(issuesfield[field],mappings[field]),0)</f>
        <v>0</v>
      </c>
      <c r="N47" s="8" t="str">
        <f>IF(ISNUMBER(MATCH(mappings[field],fields[argot_field],0)),"y","n")</f>
        <v>y</v>
      </c>
      <c r="O47" s="8" t="s">
        <v>80</v>
      </c>
      <c r="P47" s="8" t="s">
        <v>2</v>
      </c>
    </row>
    <row r="48" spans="1:16" x14ac:dyDescent="0.25">
      <c r="A48" t="s">
        <v>426</v>
      </c>
      <c r="B48" t="s">
        <v>1</v>
      </c>
      <c r="C48" t="s">
        <v>2</v>
      </c>
      <c r="D48" t="s">
        <v>118</v>
      </c>
      <c r="E48" s="1">
        <v>260</v>
      </c>
      <c r="F48" t="s">
        <v>442</v>
      </c>
      <c r="G48" t="s">
        <v>6</v>
      </c>
      <c r="H48" t="s">
        <v>20</v>
      </c>
      <c r="I48" t="s">
        <v>444</v>
      </c>
      <c r="J48" t="s">
        <v>40</v>
      </c>
      <c r="K48" s="8" t="str">
        <f>mappings[field]&amp;mappings[institution]&amp;mappings[element/field]&amp;mappings[subelement/field(s)]&amp;mappings[constraints]</f>
        <v>imprint_main[value]GEN260abcefg.</v>
      </c>
      <c r="L48" s="8">
        <f>IF(ISNUMBER(MATCH(mappings[mapping_id],issuesmap[mappingID],0)),COUNTIF(issuesmap[mappingID],mappings[mapping_id]),0)</f>
        <v>0</v>
      </c>
      <c r="M48" s="8">
        <f>IF(ISNUMBER(MATCH(mappings[field],issuesfield[field],0)),COUNTIF(issuesfield[field],mappings[field]),0)</f>
        <v>0</v>
      </c>
      <c r="N48" s="8" t="str">
        <f>IF(ISNUMBER(MATCH(mappings[field],fields[argot_field],0)),"y","n")</f>
        <v>y</v>
      </c>
      <c r="O48" s="8" t="s">
        <v>80</v>
      </c>
      <c r="P48" s="8" t="s">
        <v>435</v>
      </c>
    </row>
    <row r="49" spans="1:16" x14ac:dyDescent="0.25">
      <c r="A49" t="s">
        <v>426</v>
      </c>
      <c r="B49" t="s">
        <v>1</v>
      </c>
      <c r="C49" t="s">
        <v>2</v>
      </c>
      <c r="D49" t="s">
        <v>118</v>
      </c>
      <c r="E49" s="1">
        <v>264</v>
      </c>
      <c r="F49" t="s">
        <v>443</v>
      </c>
      <c r="G49" t="s">
        <v>407</v>
      </c>
      <c r="H49" t="s">
        <v>20</v>
      </c>
      <c r="I49" t="s">
        <v>444</v>
      </c>
      <c r="J49" t="s">
        <v>40</v>
      </c>
      <c r="K49" s="8" t="str">
        <f>mappings[field]&amp;mappings[institution]&amp;mappings[element/field]&amp;mappings[subelement/field(s)]&amp;mappings[constraints]</f>
        <v>imprint_main[value]GEN264abci2 =~/[0-3]/</v>
      </c>
      <c r="L49" s="8">
        <f>IF(ISNUMBER(MATCH(mappings[mapping_id],issuesmap[mappingID],0)),COUNTIF(issuesmap[mappingID],mappings[mapping_id]),0)</f>
        <v>0</v>
      </c>
      <c r="M49" s="8">
        <f>IF(ISNUMBER(MATCH(mappings[field],issuesfield[field],0)),COUNTIF(issuesfield[field],mappings[field]),0)</f>
        <v>0</v>
      </c>
      <c r="N49" s="8" t="str">
        <f>IF(ISNUMBER(MATCH(mappings[field],fields[argot_field],0)),"y","n")</f>
        <v>y</v>
      </c>
      <c r="O49" s="8" t="s">
        <v>80</v>
      </c>
      <c r="P49" s="8" t="s">
        <v>435</v>
      </c>
    </row>
    <row r="50" spans="1:16" x14ac:dyDescent="0.25">
      <c r="A50" t="s">
        <v>428</v>
      </c>
      <c r="B50" t="s">
        <v>1</v>
      </c>
      <c r="C50" t="s">
        <v>2</v>
      </c>
      <c r="D50" t="s">
        <v>118</v>
      </c>
      <c r="E50" s="1">
        <v>260</v>
      </c>
      <c r="F50">
        <v>3</v>
      </c>
      <c r="G50" t="s">
        <v>6</v>
      </c>
      <c r="H50" t="s">
        <v>5</v>
      </c>
      <c r="I50" t="s">
        <v>441</v>
      </c>
      <c r="J50" t="s">
        <v>40</v>
      </c>
      <c r="K50" s="8" t="str">
        <f>mappings[field]&amp;mappings[institution]&amp;mappings[element/field]&amp;mappings[subelement/field(s)]&amp;mappings[constraints]</f>
        <v>imprint_multiple[label]GEN2603.</v>
      </c>
      <c r="L50" s="8">
        <f>IF(ISNUMBER(MATCH(mappings[mapping_id],issuesmap[mappingID],0)),COUNTIF(issuesmap[mappingID],mappings[mapping_id]),0)</f>
        <v>0</v>
      </c>
      <c r="M50" s="8">
        <f>IF(ISNUMBER(MATCH(mappings[field],issuesfield[field],0)),COUNTIF(issuesfield[field],mappings[field]),0)</f>
        <v>0</v>
      </c>
      <c r="N50" s="8" t="str">
        <f>IF(ISNUMBER(MATCH(mappings[field],fields[argot_field],0)),"y","n")</f>
        <v>y</v>
      </c>
      <c r="O50" s="8" t="s">
        <v>80</v>
      </c>
      <c r="P50" s="8" t="s">
        <v>435</v>
      </c>
    </row>
    <row r="51" spans="1:16" x14ac:dyDescent="0.25">
      <c r="A51" t="s">
        <v>428</v>
      </c>
      <c r="B51" t="s">
        <v>1</v>
      </c>
      <c r="C51" t="s">
        <v>2</v>
      </c>
      <c r="D51" t="s">
        <v>118</v>
      </c>
      <c r="E51" s="1">
        <v>264</v>
      </c>
      <c r="F51">
        <v>3</v>
      </c>
      <c r="G51" t="s">
        <v>6</v>
      </c>
      <c r="H51" t="s">
        <v>5</v>
      </c>
      <c r="I51" t="s">
        <v>441</v>
      </c>
      <c r="J51" t="s">
        <v>40</v>
      </c>
      <c r="K51" s="8" t="str">
        <f>mappings[field]&amp;mappings[institution]&amp;mappings[element/field]&amp;mappings[subelement/field(s)]&amp;mappings[constraints]</f>
        <v>imprint_multiple[label]GEN2643.</v>
      </c>
      <c r="L51" s="8">
        <f>IF(ISNUMBER(MATCH(mappings[mapping_id],issuesmap[mappingID],0)),COUNTIF(issuesmap[mappingID],mappings[mapping_id]),0)</f>
        <v>0</v>
      </c>
      <c r="M51" s="8">
        <f>IF(ISNUMBER(MATCH(mappings[field],issuesfield[field],0)),COUNTIF(issuesfield[field],mappings[field]),0)</f>
        <v>0</v>
      </c>
      <c r="N51" s="8" t="str">
        <f>IF(ISNUMBER(MATCH(mappings[field],fields[argot_field],0)),"y","n")</f>
        <v>y</v>
      </c>
      <c r="O51" s="8" t="s">
        <v>80</v>
      </c>
      <c r="P51" s="8" t="s">
        <v>435</v>
      </c>
    </row>
    <row r="52" spans="1:16" x14ac:dyDescent="0.25">
      <c r="A52" t="s">
        <v>427</v>
      </c>
      <c r="B52" t="s">
        <v>1</v>
      </c>
      <c r="C52" t="s">
        <v>2</v>
      </c>
      <c r="D52" t="s">
        <v>118</v>
      </c>
      <c r="E52" s="1">
        <v>260</v>
      </c>
      <c r="F52" t="s">
        <v>6</v>
      </c>
      <c r="G52" t="s">
        <v>6</v>
      </c>
      <c r="H52" t="s">
        <v>289</v>
      </c>
      <c r="I52" t="s">
        <v>430</v>
      </c>
      <c r="J52" t="s">
        <v>40</v>
      </c>
      <c r="K52" s="8" t="str">
        <f>mappings[field]&amp;mappings[institution]&amp;mappings[element/field]&amp;mappings[subelement/field(s)]&amp;mappings[constraints]</f>
        <v>imprint_multiple[type]GEN260..</v>
      </c>
      <c r="L52" s="8">
        <f>IF(ISNUMBER(MATCH(mappings[mapping_id],issuesmap[mappingID],0)),COUNTIF(issuesmap[mappingID],mappings[mapping_id]),0)</f>
        <v>0</v>
      </c>
      <c r="M52" s="8">
        <f>IF(ISNUMBER(MATCH(mappings[field],issuesfield[field],0)),COUNTIF(issuesfield[field],mappings[field]),0)</f>
        <v>0</v>
      </c>
      <c r="N52" s="8" t="str">
        <f>IF(ISNUMBER(MATCH(mappings[field],fields[argot_field],0)),"y","n")</f>
        <v>y</v>
      </c>
      <c r="O52" s="8" t="s">
        <v>80</v>
      </c>
      <c r="P52" s="8" t="s">
        <v>435</v>
      </c>
    </row>
    <row r="53" spans="1:16" x14ac:dyDescent="0.25">
      <c r="A53" t="s">
        <v>427</v>
      </c>
      <c r="B53" t="s">
        <v>1</v>
      </c>
      <c r="C53" t="s">
        <v>2</v>
      </c>
      <c r="D53" t="s">
        <v>118</v>
      </c>
      <c r="E53" s="1">
        <v>264</v>
      </c>
      <c r="F53" t="s">
        <v>6</v>
      </c>
      <c r="G53" t="s">
        <v>436</v>
      </c>
      <c r="H53" t="s">
        <v>289</v>
      </c>
      <c r="I53" t="s">
        <v>431</v>
      </c>
      <c r="J53" t="s">
        <v>40</v>
      </c>
      <c r="K53" s="8" t="str">
        <f>mappings[field]&amp;mappings[institution]&amp;mappings[element/field]&amp;mappings[subelement/field(s)]&amp;mappings[constraints]</f>
        <v>imprint_multiple[type]GEN264.i2=0</v>
      </c>
      <c r="L53" s="8">
        <f>IF(ISNUMBER(MATCH(mappings[mapping_id],issuesmap[mappingID],0)),COUNTIF(issuesmap[mappingID],mappings[mapping_id]),0)</f>
        <v>0</v>
      </c>
      <c r="M53" s="8">
        <f>IF(ISNUMBER(MATCH(mappings[field],issuesfield[field],0)),COUNTIF(issuesfield[field],mappings[field]),0)</f>
        <v>0</v>
      </c>
      <c r="N53" s="8" t="str">
        <f>IF(ISNUMBER(MATCH(mappings[field],fields[argot_field],0)),"y","n")</f>
        <v>y</v>
      </c>
      <c r="O53" s="8" t="s">
        <v>80</v>
      </c>
      <c r="P53" s="8" t="s">
        <v>435</v>
      </c>
    </row>
    <row r="54" spans="1:16" x14ac:dyDescent="0.25">
      <c r="A54" t="s">
        <v>427</v>
      </c>
      <c r="B54" t="s">
        <v>1</v>
      </c>
      <c r="C54" t="s">
        <v>2</v>
      </c>
      <c r="D54" t="s">
        <v>118</v>
      </c>
      <c r="E54" s="1">
        <v>264</v>
      </c>
      <c r="F54" t="s">
        <v>6</v>
      </c>
      <c r="G54" t="s">
        <v>437</v>
      </c>
      <c r="H54" t="s">
        <v>289</v>
      </c>
      <c r="I54" t="s">
        <v>432</v>
      </c>
      <c r="J54" t="s">
        <v>40</v>
      </c>
      <c r="K54" s="8" t="str">
        <f>mappings[field]&amp;mappings[institution]&amp;mappings[element/field]&amp;mappings[subelement/field(s)]&amp;mappings[constraints]</f>
        <v>imprint_multiple[type]GEN264.i2=1</v>
      </c>
      <c r="L54" s="8">
        <f>IF(ISNUMBER(MATCH(mappings[mapping_id],issuesmap[mappingID],0)),COUNTIF(issuesmap[mappingID],mappings[mapping_id]),0)</f>
        <v>0</v>
      </c>
      <c r="M54" s="8">
        <f>IF(ISNUMBER(MATCH(mappings[field],issuesfield[field],0)),COUNTIF(issuesfield[field],mappings[field]),0)</f>
        <v>0</v>
      </c>
      <c r="N54" s="8" t="str">
        <f>IF(ISNUMBER(MATCH(mappings[field],fields[argot_field],0)),"y","n")</f>
        <v>y</v>
      </c>
      <c r="O54" s="8" t="s">
        <v>80</v>
      </c>
      <c r="P54" s="8" t="s">
        <v>435</v>
      </c>
    </row>
    <row r="55" spans="1:16" x14ac:dyDescent="0.25">
      <c r="A55" t="s">
        <v>427</v>
      </c>
      <c r="B55" t="s">
        <v>1</v>
      </c>
      <c r="C55" t="s">
        <v>2</v>
      </c>
      <c r="D55" t="s">
        <v>118</v>
      </c>
      <c r="E55" s="1">
        <v>264</v>
      </c>
      <c r="F55" t="s">
        <v>6</v>
      </c>
      <c r="G55" t="s">
        <v>251</v>
      </c>
      <c r="H55" t="s">
        <v>289</v>
      </c>
      <c r="I55" t="s">
        <v>433</v>
      </c>
      <c r="J55" t="s">
        <v>40</v>
      </c>
      <c r="K55" s="8" t="str">
        <f>mappings[field]&amp;mappings[institution]&amp;mappings[element/field]&amp;mappings[subelement/field(s)]&amp;mappings[constraints]</f>
        <v>imprint_multiple[type]GEN264.i2=2</v>
      </c>
      <c r="L55" s="8">
        <f>IF(ISNUMBER(MATCH(mappings[mapping_id],issuesmap[mappingID],0)),COUNTIF(issuesmap[mappingID],mappings[mapping_id]),0)</f>
        <v>0</v>
      </c>
      <c r="M55" s="8">
        <f>IF(ISNUMBER(MATCH(mappings[field],issuesfield[field],0)),COUNTIF(issuesfield[field],mappings[field]),0)</f>
        <v>0</v>
      </c>
      <c r="N55" s="8" t="str">
        <f>IF(ISNUMBER(MATCH(mappings[field],fields[argot_field],0)),"y","n")</f>
        <v>y</v>
      </c>
      <c r="O55" s="8" t="s">
        <v>80</v>
      </c>
      <c r="P55" s="8" t="s">
        <v>435</v>
      </c>
    </row>
    <row r="56" spans="1:16" x14ac:dyDescent="0.25">
      <c r="A56" t="s">
        <v>427</v>
      </c>
      <c r="B56" t="s">
        <v>1</v>
      </c>
      <c r="C56" t="s">
        <v>2</v>
      </c>
      <c r="D56" t="s">
        <v>118</v>
      </c>
      <c r="E56" s="1">
        <v>264</v>
      </c>
      <c r="F56" t="s">
        <v>6</v>
      </c>
      <c r="G56" t="s">
        <v>438</v>
      </c>
      <c r="H56" t="s">
        <v>289</v>
      </c>
      <c r="I56" t="s">
        <v>434</v>
      </c>
      <c r="J56" t="s">
        <v>40</v>
      </c>
      <c r="K56" s="8" t="str">
        <f>mappings[field]&amp;mappings[institution]&amp;mappings[element/field]&amp;mappings[subelement/field(s)]&amp;mappings[constraints]</f>
        <v>imprint_multiple[type]GEN264.i2=3</v>
      </c>
      <c r="L56" s="8">
        <f>IF(ISNUMBER(MATCH(mappings[mapping_id],issuesmap[mappingID],0)),COUNTIF(issuesmap[mappingID],mappings[mapping_id]),0)</f>
        <v>0</v>
      </c>
      <c r="M56" s="8">
        <f>IF(ISNUMBER(MATCH(mappings[field],issuesfield[field],0)),COUNTIF(issuesfield[field],mappings[field]),0)</f>
        <v>0</v>
      </c>
      <c r="N56" s="8" t="str">
        <f>IF(ISNUMBER(MATCH(mappings[field],fields[argot_field],0)),"y","n")</f>
        <v>y</v>
      </c>
      <c r="O56" s="8" t="s">
        <v>80</v>
      </c>
      <c r="P56" s="8" t="s">
        <v>2</v>
      </c>
    </row>
    <row r="57" spans="1:16" x14ac:dyDescent="0.25">
      <c r="A57" t="s">
        <v>427</v>
      </c>
      <c r="B57" t="s">
        <v>1</v>
      </c>
      <c r="C57" t="s">
        <v>2</v>
      </c>
      <c r="D57" t="s">
        <v>118</v>
      </c>
      <c r="E57" s="1">
        <v>264</v>
      </c>
      <c r="F57" t="s">
        <v>6</v>
      </c>
      <c r="G57" t="s">
        <v>439</v>
      </c>
      <c r="H57" t="s">
        <v>289</v>
      </c>
      <c r="I57" t="s">
        <v>440</v>
      </c>
      <c r="J57" t="s">
        <v>40</v>
      </c>
      <c r="K57" s="8" t="str">
        <f>mappings[field]&amp;mappings[institution]&amp;mappings[element/field]&amp;mappings[subelement/field(s)]&amp;mappings[constraints]</f>
        <v>imprint_multiple[type]GEN264.i2=4</v>
      </c>
      <c r="L57" s="8">
        <f>IF(ISNUMBER(MATCH(mappings[mapping_id],issuesmap[mappingID],0)),COUNTIF(issuesmap[mappingID],mappings[mapping_id]),0)</f>
        <v>0</v>
      </c>
      <c r="M57" s="8">
        <f>IF(ISNUMBER(MATCH(mappings[field],issuesfield[field],0)),COUNTIF(issuesfield[field],mappings[field]),0)</f>
        <v>0</v>
      </c>
      <c r="N57" s="8" t="str">
        <f>IF(ISNUMBER(MATCH(mappings[field],fields[argot_field],0)),"y","n")</f>
        <v>y</v>
      </c>
      <c r="O57" s="8" t="s">
        <v>80</v>
      </c>
      <c r="P57" s="8" t="s">
        <v>435</v>
      </c>
    </row>
    <row r="58" spans="1:16" x14ac:dyDescent="0.25">
      <c r="A58" t="s">
        <v>429</v>
      </c>
      <c r="B58" t="s">
        <v>1</v>
      </c>
      <c r="C58" t="s">
        <v>2</v>
      </c>
      <c r="D58" t="s">
        <v>118</v>
      </c>
      <c r="E58" s="1">
        <v>260</v>
      </c>
      <c r="F58" t="s">
        <v>442</v>
      </c>
      <c r="G58" t="s">
        <v>6</v>
      </c>
      <c r="H58" t="s">
        <v>20</v>
      </c>
      <c r="I58" t="s">
        <v>445</v>
      </c>
      <c r="J58" t="s">
        <v>40</v>
      </c>
      <c r="K58" s="8" t="str">
        <f>mappings[field]&amp;mappings[institution]&amp;mappings[element/field]&amp;mappings[subelement/field(s)]&amp;mappings[constraints]</f>
        <v>imprint_multiple[value]GEN260abcefg.</v>
      </c>
      <c r="L58" s="8">
        <f>IF(ISNUMBER(MATCH(mappings[mapping_id],issuesmap[mappingID],0)),COUNTIF(issuesmap[mappingID],mappings[mapping_id]),0)</f>
        <v>0</v>
      </c>
      <c r="M58" s="8">
        <f>IF(ISNUMBER(MATCH(mappings[field],issuesfield[field],0)),COUNTIF(issuesfield[field],mappings[field]),0)</f>
        <v>0</v>
      </c>
      <c r="N58" s="8" t="str">
        <f>IF(ISNUMBER(MATCH(mappings[field],fields[argot_field],0)),"y","n")</f>
        <v>y</v>
      </c>
      <c r="O58" s="8" t="s">
        <v>80</v>
      </c>
      <c r="P58" s="8" t="s">
        <v>435</v>
      </c>
    </row>
    <row r="59" spans="1:16" x14ac:dyDescent="0.25">
      <c r="A59" t="s">
        <v>429</v>
      </c>
      <c r="B59" t="s">
        <v>1</v>
      </c>
      <c r="C59" t="s">
        <v>2</v>
      </c>
      <c r="D59" t="s">
        <v>118</v>
      </c>
      <c r="E59" s="1">
        <v>264</v>
      </c>
      <c r="F59" t="s">
        <v>443</v>
      </c>
      <c r="G59" t="s">
        <v>6</v>
      </c>
      <c r="H59" t="s">
        <v>20</v>
      </c>
      <c r="I59" t="s">
        <v>445</v>
      </c>
      <c r="J59" t="s">
        <v>40</v>
      </c>
      <c r="K59" s="8" t="str">
        <f>mappings[field]&amp;mappings[institution]&amp;mappings[element/field]&amp;mappings[subelement/field(s)]&amp;mappings[constraints]</f>
        <v>imprint_multiple[value]GEN264abc.</v>
      </c>
      <c r="L59" s="8">
        <f>IF(ISNUMBER(MATCH(mappings[mapping_id],issuesmap[mappingID],0)),COUNTIF(issuesmap[mappingID],mappings[mapping_id]),0)</f>
        <v>0</v>
      </c>
      <c r="M59" s="8">
        <f>IF(ISNUMBER(MATCH(mappings[field],issuesfield[field],0)),COUNTIF(issuesfield[field],mappings[field]),0)</f>
        <v>0</v>
      </c>
      <c r="N59" s="8" t="str">
        <f>IF(ISNUMBER(MATCH(mappings[field],fields[argot_field],0)),"y","n")</f>
        <v>y</v>
      </c>
      <c r="O59" s="8" t="s">
        <v>80</v>
      </c>
      <c r="P59" s="8" t="s">
        <v>435</v>
      </c>
    </row>
    <row r="60" spans="1:16" x14ac:dyDescent="0.25">
      <c r="A60" t="s">
        <v>481</v>
      </c>
      <c r="B60" t="s">
        <v>1</v>
      </c>
      <c r="C60" t="s">
        <v>2</v>
      </c>
      <c r="D60" t="s">
        <v>118</v>
      </c>
      <c r="E60" s="1">
        <v>20</v>
      </c>
      <c r="F60" t="s">
        <v>490</v>
      </c>
      <c r="G60" t="s">
        <v>6</v>
      </c>
      <c r="H60" t="s">
        <v>5</v>
      </c>
      <c r="I60" t="s">
        <v>491</v>
      </c>
      <c r="K60" s="8" t="str">
        <f>mappings[field]&amp;mappings[institution]&amp;mappings[element/field]&amp;mappings[subelement/field(s)]&amp;mappings[constraints]</f>
        <v>isbn[number]GEN20az.</v>
      </c>
      <c r="L60" s="8">
        <f>IF(ISNUMBER(MATCH(mappings[mapping_id],issuesmap[mappingID],0)),COUNTIF(issuesmap[mappingID],mappings[mapping_id]),0)</f>
        <v>0</v>
      </c>
      <c r="M60" s="8">
        <f>IF(ISNUMBER(MATCH(mappings[field],issuesfield[field],0)),COUNTIF(issuesfield[field],mappings[field]),0)</f>
        <v>0</v>
      </c>
      <c r="N60" s="8" t="str">
        <f>IF(ISNUMBER(MATCH(mappings[field],fields[argot_field],0)),"y","n")</f>
        <v>y</v>
      </c>
      <c r="O60" s="8"/>
      <c r="P60" s="8"/>
    </row>
    <row r="61" spans="1:16" x14ac:dyDescent="0.25">
      <c r="A61" t="s">
        <v>482</v>
      </c>
      <c r="B61" t="s">
        <v>1</v>
      </c>
      <c r="C61" t="s">
        <v>2</v>
      </c>
      <c r="D61" t="s">
        <v>118</v>
      </c>
      <c r="E61" s="1">
        <v>20</v>
      </c>
      <c r="F61" t="s">
        <v>490</v>
      </c>
      <c r="G61" t="s">
        <v>484</v>
      </c>
      <c r="H61" t="s">
        <v>320</v>
      </c>
      <c r="I61" t="s">
        <v>485</v>
      </c>
      <c r="J61" t="s">
        <v>40</v>
      </c>
      <c r="K61" s="8" t="str">
        <f>mappings[field]&amp;mappings[institution]&amp;mappings[element/field]&amp;mappings[subelement/field(s)]&amp;mappings[constraints]</f>
        <v>isbn[qualifying_info]GEN20azif there is data in parentheses</v>
      </c>
      <c r="L61" s="8">
        <f>IF(ISNUMBER(MATCH(mappings[mapping_id],issuesmap[mappingID],0)),COUNTIF(issuesmap[mappingID],mappings[mapping_id]),0)</f>
        <v>0</v>
      </c>
      <c r="M61" s="8">
        <f>IF(ISNUMBER(MATCH(mappings[field],issuesfield[field],0)),COUNTIF(issuesfield[field],mappings[field]),0)</f>
        <v>1</v>
      </c>
      <c r="N61" s="8" t="str">
        <f>IF(ISNUMBER(MATCH(mappings[field],fields[argot_field],0)),"y","n")</f>
        <v>y</v>
      </c>
      <c r="O61" s="8"/>
      <c r="P61" s="8"/>
    </row>
    <row r="62" spans="1:16" x14ac:dyDescent="0.25">
      <c r="A62" t="s">
        <v>482</v>
      </c>
      <c r="B62" t="s">
        <v>1</v>
      </c>
      <c r="C62" t="s">
        <v>2</v>
      </c>
      <c r="D62" t="s">
        <v>118</v>
      </c>
      <c r="E62" s="1">
        <v>20</v>
      </c>
      <c r="F62" t="s">
        <v>286</v>
      </c>
      <c r="G62" t="s">
        <v>6</v>
      </c>
      <c r="H62" t="s">
        <v>20</v>
      </c>
      <c r="I62" t="s">
        <v>489</v>
      </c>
      <c r="J62" t="s">
        <v>40</v>
      </c>
      <c r="K62" s="8" t="str">
        <f>mappings[field]&amp;mappings[institution]&amp;mappings[element/field]&amp;mappings[subelement/field(s)]&amp;mappings[constraints]</f>
        <v>isbn[qualifying_info]GEN20q.</v>
      </c>
      <c r="L62" s="8">
        <f>IF(ISNUMBER(MATCH(mappings[mapping_id],issuesmap[mappingID],0)),COUNTIF(issuesmap[mappingID],mappings[mapping_id]),0)</f>
        <v>0</v>
      </c>
      <c r="M62" s="8">
        <f>IF(ISNUMBER(MATCH(mappings[field],issuesfield[field],0)),COUNTIF(issuesfield[field],mappings[field]),0)</f>
        <v>1</v>
      </c>
      <c r="N62" s="8" t="str">
        <f>IF(ISNUMBER(MATCH(mappings[field],fields[argot_field],0)),"y","n")</f>
        <v>y</v>
      </c>
      <c r="O62" s="8"/>
      <c r="P62" s="8"/>
    </row>
    <row r="63" spans="1:16" x14ac:dyDescent="0.25">
      <c r="A63" t="s">
        <v>881</v>
      </c>
      <c r="B63" t="s">
        <v>1</v>
      </c>
      <c r="C63" t="s">
        <v>2</v>
      </c>
      <c r="D63" t="s">
        <v>118</v>
      </c>
      <c r="E63" s="1">
        <v>22</v>
      </c>
      <c r="F63" t="s">
        <v>7</v>
      </c>
      <c r="G63" t="s">
        <v>6</v>
      </c>
      <c r="H63" t="s">
        <v>5</v>
      </c>
      <c r="I63" t="s">
        <v>882</v>
      </c>
      <c r="J63" t="s">
        <v>40</v>
      </c>
      <c r="K63" s="8" t="str">
        <f>mappings[field]&amp;mappings[institution]&amp;mappings[element/field]&amp;mappings[subelement/field(s)]&amp;mappings[constraints]</f>
        <v>issn[value]GEN22a.</v>
      </c>
      <c r="L63" s="8">
        <f>IF(ISNUMBER(MATCH(mappings[mapping_id],issuesmap[mappingID],0)),COUNTIF(issuesmap[mappingID],mappings[mapping_id]),0)</f>
        <v>0</v>
      </c>
      <c r="M63" s="8">
        <f>IF(ISNUMBER(MATCH(mappings[field],issuesfield[field],0)),COUNTIF(issuesfield[field],mappings[field]),0)</f>
        <v>0</v>
      </c>
      <c r="N63" s="8" t="str">
        <f>IF(ISNUMBER(MATCH(mappings[field],fields[argot_field],0)),"y","n")</f>
        <v>y</v>
      </c>
      <c r="O63" s="8" t="s">
        <v>3</v>
      </c>
      <c r="P63" s="8" t="s">
        <v>3</v>
      </c>
    </row>
    <row r="64" spans="1:16" x14ac:dyDescent="0.25">
      <c r="A64" t="s">
        <v>881</v>
      </c>
      <c r="B64" t="s">
        <v>1</v>
      </c>
      <c r="C64" t="s">
        <v>2</v>
      </c>
      <c r="D64" t="s">
        <v>118</v>
      </c>
      <c r="E64" s="1">
        <v>22</v>
      </c>
      <c r="F64" t="s">
        <v>139</v>
      </c>
      <c r="G64" t="s">
        <v>6</v>
      </c>
      <c r="H64" t="s">
        <v>5</v>
      </c>
      <c r="I64" t="s">
        <v>883</v>
      </c>
      <c r="J64" t="s">
        <v>40</v>
      </c>
      <c r="K64" s="8" t="str">
        <f>mappings[field]&amp;mappings[institution]&amp;mappings[element/field]&amp;mappings[subelement/field(s)]&amp;mappings[constraints]</f>
        <v>issn[value]GEN22l.</v>
      </c>
      <c r="L64" s="8">
        <f>IF(ISNUMBER(MATCH(mappings[mapping_id],issuesmap[mappingID],0)),COUNTIF(issuesmap[mappingID],mappings[mapping_id]),0)</f>
        <v>0</v>
      </c>
      <c r="M64" s="8">
        <f>IF(ISNUMBER(MATCH(mappings[field],issuesfield[field],0)),COUNTIF(issuesfield[field],mappings[field]),0)</f>
        <v>0</v>
      </c>
      <c r="N64" s="8" t="str">
        <f>IF(ISNUMBER(MATCH(mappings[field],fields[argot_field],0)),"y","n")</f>
        <v>y</v>
      </c>
      <c r="O64" s="8" t="s">
        <v>3</v>
      </c>
      <c r="P64" s="8" t="s">
        <v>3</v>
      </c>
    </row>
    <row r="65" spans="1:16" x14ac:dyDescent="0.25">
      <c r="A65" t="s">
        <v>881</v>
      </c>
      <c r="B65" t="s">
        <v>1</v>
      </c>
      <c r="C65" t="s">
        <v>2</v>
      </c>
      <c r="D65" t="s">
        <v>118</v>
      </c>
      <c r="E65" s="1">
        <v>22</v>
      </c>
      <c r="F65" t="s">
        <v>884</v>
      </c>
      <c r="G65" t="s">
        <v>6</v>
      </c>
      <c r="H65" t="s">
        <v>5</v>
      </c>
      <c r="I65" t="s">
        <v>885</v>
      </c>
      <c r="J65" t="s">
        <v>40</v>
      </c>
      <c r="K65" s="8" t="str">
        <f>mappings[field]&amp;mappings[institution]&amp;mappings[element/field]&amp;mappings[subelement/field(s)]&amp;mappings[constraints]</f>
        <v>issn[value]GEN22m.</v>
      </c>
      <c r="L65" s="8">
        <f>IF(ISNUMBER(MATCH(mappings[mapping_id],issuesmap[mappingID],0)),COUNTIF(issuesmap[mappingID],mappings[mapping_id]),0)</f>
        <v>0</v>
      </c>
      <c r="M65" s="8">
        <f>IF(ISNUMBER(MATCH(mappings[field],issuesfield[field],0)),COUNTIF(issuesfield[field],mappings[field]),0)</f>
        <v>0</v>
      </c>
      <c r="N65" s="8" t="str">
        <f>IF(ISNUMBER(MATCH(mappings[field],fields[argot_field],0)),"y","n")</f>
        <v>y</v>
      </c>
      <c r="O65" s="8" t="s">
        <v>3</v>
      </c>
      <c r="P65" s="8" t="s">
        <v>3</v>
      </c>
    </row>
    <row r="66" spans="1:16" x14ac:dyDescent="0.25">
      <c r="A66" t="s">
        <v>881</v>
      </c>
      <c r="B66" t="s">
        <v>1</v>
      </c>
      <c r="C66" t="s">
        <v>2</v>
      </c>
      <c r="D66" t="s">
        <v>118</v>
      </c>
      <c r="E66" s="1">
        <v>22</v>
      </c>
      <c r="F66" t="s">
        <v>3</v>
      </c>
      <c r="G66" t="s">
        <v>6</v>
      </c>
      <c r="H66" t="s">
        <v>5</v>
      </c>
      <c r="I66" t="s">
        <v>887</v>
      </c>
      <c r="J66" t="s">
        <v>40</v>
      </c>
      <c r="K66" s="8" t="str">
        <f>mappings[field]&amp;mappings[institution]&amp;mappings[element/field]&amp;mappings[subelement/field(s)]&amp;mappings[constraints]</f>
        <v>issn[value]GEN22y.</v>
      </c>
      <c r="L66" s="8">
        <f>IF(ISNUMBER(MATCH(mappings[mapping_id],issuesmap[mappingID],0)),COUNTIF(issuesmap[mappingID],mappings[mapping_id]),0)</f>
        <v>0</v>
      </c>
      <c r="M66" s="8">
        <f>IF(ISNUMBER(MATCH(mappings[field],issuesfield[field],0)),COUNTIF(issuesfield[field],mappings[field]),0)</f>
        <v>0</v>
      </c>
      <c r="N66" s="8" t="str">
        <f>IF(ISNUMBER(MATCH(mappings[field],fields[argot_field],0)),"y","n")</f>
        <v>y</v>
      </c>
      <c r="O66" s="8" t="s">
        <v>3</v>
      </c>
      <c r="P66" s="8" t="s">
        <v>3</v>
      </c>
    </row>
    <row r="67" spans="1:16" x14ac:dyDescent="0.25">
      <c r="A67" t="s">
        <v>881</v>
      </c>
      <c r="B67" t="s">
        <v>1</v>
      </c>
      <c r="C67" t="s">
        <v>2</v>
      </c>
      <c r="D67" t="s">
        <v>118</v>
      </c>
      <c r="E67" s="1">
        <v>22</v>
      </c>
      <c r="F67" t="s">
        <v>37</v>
      </c>
      <c r="G67" t="s">
        <v>6</v>
      </c>
      <c r="H67" t="s">
        <v>5</v>
      </c>
      <c r="I67" t="s">
        <v>886</v>
      </c>
      <c r="J67" t="s">
        <v>40</v>
      </c>
      <c r="K67" s="8" t="str">
        <f>mappings[field]&amp;mappings[institution]&amp;mappings[element/field]&amp;mappings[subelement/field(s)]&amp;mappings[constraints]</f>
        <v>issn[value]GEN22z.</v>
      </c>
      <c r="L67" s="8">
        <f>IF(ISNUMBER(MATCH(mappings[mapping_id],issuesmap[mappingID],0)),COUNTIF(issuesmap[mappingID],mappings[mapping_id]),0)</f>
        <v>0</v>
      </c>
      <c r="M67" s="8">
        <f>IF(ISNUMBER(MATCH(mappings[field],issuesfield[field],0)),COUNTIF(issuesfield[field],mappings[field]),0)</f>
        <v>0</v>
      </c>
      <c r="N67" s="8" t="str">
        <f>IF(ISNUMBER(MATCH(mappings[field],fields[argot_field],0)),"y","n")</f>
        <v>y</v>
      </c>
      <c r="O67" s="8" t="s">
        <v>3</v>
      </c>
      <c r="P67" s="8" t="s">
        <v>3</v>
      </c>
    </row>
    <row r="68" spans="1:16" x14ac:dyDescent="0.25">
      <c r="A68" t="s">
        <v>580</v>
      </c>
      <c r="B68" t="s">
        <v>52</v>
      </c>
      <c r="C68" t="s">
        <v>2</v>
      </c>
      <c r="D68" t="s">
        <v>53</v>
      </c>
      <c r="E68" s="1">
        <v>999</v>
      </c>
      <c r="F68" t="s">
        <v>286</v>
      </c>
      <c r="G68" t="s">
        <v>130</v>
      </c>
      <c r="H68" t="s">
        <v>20</v>
      </c>
      <c r="I68" t="s">
        <v>194</v>
      </c>
      <c r="J68" t="s">
        <v>6</v>
      </c>
      <c r="K68" s="8" t="str">
        <f>mappings[field]&amp;mappings[institution]&amp;mappings[element/field]&amp;mappings[subelement/field(s)]&amp;mappings[constraints]</f>
        <v>items[call_no]UNC999qi1=9 AND i2=1</v>
      </c>
      <c r="L68" s="8">
        <f>IF(ISNUMBER(MATCH(mappings[mapping_id],issuesmap[mappingID],0)),COUNTIF(issuesmap[mappingID],mappings[mapping_id]),0)</f>
        <v>0</v>
      </c>
      <c r="M68" s="8">
        <f>IF(ISNUMBER(MATCH(mappings[field],issuesfield[field],0)),COUNTIF(issuesfield[field],mappings[field]),0)</f>
        <v>0</v>
      </c>
      <c r="N68" s="8" t="str">
        <f>IF(ISNUMBER(MATCH(mappings[field],fields[argot_field],0)),"y","n")</f>
        <v>y</v>
      </c>
      <c r="O68" s="8" t="s">
        <v>3</v>
      </c>
      <c r="P68" s="8" t="s">
        <v>3</v>
      </c>
    </row>
    <row r="69" spans="1:16" x14ac:dyDescent="0.25">
      <c r="A69" t="s">
        <v>582</v>
      </c>
      <c r="B69" t="s">
        <v>52</v>
      </c>
      <c r="C69" t="s">
        <v>2</v>
      </c>
      <c r="D69" t="s">
        <v>53</v>
      </c>
      <c r="E69" s="1">
        <v>999</v>
      </c>
      <c r="F69" t="s">
        <v>283</v>
      </c>
      <c r="G69" t="s">
        <v>284</v>
      </c>
      <c r="H69" t="s">
        <v>5</v>
      </c>
      <c r="I69" t="s">
        <v>6</v>
      </c>
      <c r="J69" t="s">
        <v>6</v>
      </c>
      <c r="K69" s="8" t="str">
        <f>mappings[field]&amp;mappings[institution]&amp;mappings[element/field]&amp;mappings[subelement/field(s)]&amp;mappings[constraints]</f>
        <v>items[copy_no]UNC999ci1=9 AND i2=1 AND value != '1'</v>
      </c>
      <c r="L69" s="8">
        <f>IF(ISNUMBER(MATCH(mappings[mapping_id],issuesmap[mappingID],0)),COUNTIF(issuesmap[mappingID],mappings[mapping_id]),0)</f>
        <v>0</v>
      </c>
      <c r="M69" s="8">
        <f>IF(ISNUMBER(MATCH(mappings[field],issuesfield[field],0)),COUNTIF(issuesfield[field],mappings[field]),0)</f>
        <v>1</v>
      </c>
      <c r="N69" s="8" t="str">
        <f>IF(ISNUMBER(MATCH(mappings[field],fields[argot_field],0)),"y","n")</f>
        <v>y</v>
      </c>
      <c r="O69" s="8" t="s">
        <v>3</v>
      </c>
      <c r="P69" s="8" t="s">
        <v>3</v>
      </c>
    </row>
    <row r="70" spans="1:16" x14ac:dyDescent="0.25">
      <c r="A70" t="s">
        <v>583</v>
      </c>
      <c r="B70" t="s">
        <v>52</v>
      </c>
      <c r="C70" t="s">
        <v>2</v>
      </c>
      <c r="D70" t="s">
        <v>53</v>
      </c>
      <c r="E70" s="1">
        <v>999</v>
      </c>
      <c r="F70" t="s">
        <v>135</v>
      </c>
      <c r="G70" t="s">
        <v>130</v>
      </c>
      <c r="H70" t="s">
        <v>5</v>
      </c>
      <c r="I70" t="s">
        <v>6</v>
      </c>
      <c r="J70" t="s">
        <v>136</v>
      </c>
      <c r="K70" s="8" t="str">
        <f>mappings[field]&amp;mappings[institution]&amp;mappings[element/field]&amp;mappings[subelement/field(s)]&amp;mappings[constraints]</f>
        <v>items[due_date]UNC999di1=9 AND i2=1</v>
      </c>
      <c r="L70" s="8">
        <f>IF(ISNUMBER(MATCH(mappings[mapping_id],issuesmap[mappingID],0)),COUNTIF(issuesmap[mappingID],mappings[mapping_id]),0)</f>
        <v>0</v>
      </c>
      <c r="M70" s="8">
        <f>IF(ISNUMBER(MATCH(mappings[field],issuesfield[field],0)),COUNTIF(issuesfield[field],mappings[field]),0)</f>
        <v>1</v>
      </c>
      <c r="N70" s="8" t="str">
        <f>IF(ISNUMBER(MATCH(mappings[field],fields[argot_field],0)),"y","n")</f>
        <v>y</v>
      </c>
      <c r="O70" s="8" t="s">
        <v>3</v>
      </c>
      <c r="P70" s="8" t="s">
        <v>3</v>
      </c>
    </row>
    <row r="71" spans="1:16" x14ac:dyDescent="0.25">
      <c r="A71" t="s">
        <v>579</v>
      </c>
      <c r="B71" t="s">
        <v>52</v>
      </c>
      <c r="C71" t="s">
        <v>2</v>
      </c>
      <c r="D71" t="s">
        <v>53</v>
      </c>
      <c r="E71" s="1">
        <v>999</v>
      </c>
      <c r="F71" t="s">
        <v>129</v>
      </c>
      <c r="G71" t="s">
        <v>130</v>
      </c>
      <c r="H71" t="s">
        <v>5</v>
      </c>
      <c r="I71" t="s">
        <v>6</v>
      </c>
      <c r="J71" t="s">
        <v>6</v>
      </c>
      <c r="K71" s="8" t="str">
        <f>mappings[field]&amp;mappings[institution]&amp;mappings[element/field]&amp;mappings[subelement/field(s)]&amp;mappings[constraints]</f>
        <v>items[item_id]UNC999ii1=9 AND i2=1</v>
      </c>
      <c r="L71" s="8">
        <f>IF(ISNUMBER(MATCH(mappings[mapping_id],issuesmap[mappingID],0)),COUNTIF(issuesmap[mappingID],mappings[mapping_id]),0)</f>
        <v>0</v>
      </c>
      <c r="M71" s="8">
        <f>IF(ISNUMBER(MATCH(mappings[field],issuesfield[field],0)),COUNTIF(issuesfield[field],mappings[field]),0)</f>
        <v>0</v>
      </c>
      <c r="N71" s="8" t="str">
        <f>IF(ISNUMBER(MATCH(mappings[field],fields[argot_field],0)),"y","n")</f>
        <v>y</v>
      </c>
      <c r="O71" s="8" t="s">
        <v>3</v>
      </c>
      <c r="P71" s="8" t="s">
        <v>3</v>
      </c>
    </row>
    <row r="72" spans="1:16" x14ac:dyDescent="0.25">
      <c r="A72" t="s">
        <v>584</v>
      </c>
      <c r="B72" t="s">
        <v>52</v>
      </c>
      <c r="C72" t="s">
        <v>2</v>
      </c>
      <c r="D72" s="9" t="s">
        <v>53</v>
      </c>
      <c r="E72" s="1">
        <v>999</v>
      </c>
      <c r="F72" t="s">
        <v>139</v>
      </c>
      <c r="G72" t="s">
        <v>130</v>
      </c>
      <c r="H72" t="s">
        <v>5</v>
      </c>
      <c r="I72" t="s">
        <v>244</v>
      </c>
      <c r="J72" t="s">
        <v>6</v>
      </c>
      <c r="K72" s="8" t="str">
        <f>mappings[field]&amp;mappings[institution]&amp;mappings[element/field]&amp;mappings[subelement/field(s)]&amp;mappings[constraints]</f>
        <v>items[loc_b]UNC999li1=9 AND i2=1</v>
      </c>
      <c r="L72" s="8">
        <f>IF(ISNUMBER(MATCH(mappings[mapping_id],issuesmap[mappingID],0)),COUNTIF(issuesmap[mappingID],mappings[mapping_id]),0)</f>
        <v>0</v>
      </c>
      <c r="M72" s="8">
        <f>IF(ISNUMBER(MATCH(mappings[field],issuesfield[field],0)),COUNTIF(issuesfield[field],mappings[field]),0)</f>
        <v>0</v>
      </c>
      <c r="N72" s="8" t="str">
        <f>IF(ISNUMBER(MATCH(mappings[field],fields[argot_field],0)),"y","n")</f>
        <v>y</v>
      </c>
      <c r="O72" s="8" t="s">
        <v>3</v>
      </c>
      <c r="P72" s="8" t="s">
        <v>3</v>
      </c>
    </row>
    <row r="73" spans="1:16" x14ac:dyDescent="0.25">
      <c r="A73" t="s">
        <v>584</v>
      </c>
      <c r="B73" t="s">
        <v>52</v>
      </c>
      <c r="C73" t="s">
        <v>2</v>
      </c>
      <c r="D73" s="9" t="s">
        <v>53</v>
      </c>
      <c r="E73" s="1">
        <v>999</v>
      </c>
      <c r="F73" t="s">
        <v>203</v>
      </c>
      <c r="G73" t="s">
        <v>200</v>
      </c>
      <c r="H73" t="s">
        <v>5</v>
      </c>
      <c r="I73" t="s">
        <v>244</v>
      </c>
      <c r="J73" t="s">
        <v>6</v>
      </c>
      <c r="K73" s="8" t="str">
        <f>mappings[field]&amp;mappings[institution]&amp;mappings[element/field]&amp;mappings[subelement/field(s)]&amp;mappings[constraints]</f>
        <v>items[loc_b]UNC999fi1=9 AND i2=4 AND NOT EXIST (tag=999 AND i1=9 and i2=1)</v>
      </c>
      <c r="L73" s="8">
        <f>IF(ISNUMBER(MATCH(mappings[mapping_id],issuesmap[mappingID],0)),COUNTIF(issuesmap[mappingID],mappings[mapping_id]),0)</f>
        <v>0</v>
      </c>
      <c r="M73" s="8">
        <f>IF(ISNUMBER(MATCH(mappings[field],issuesfield[field],0)),COUNTIF(issuesfield[field],mappings[field]),0)</f>
        <v>0</v>
      </c>
      <c r="N73" s="8" t="str">
        <f>IF(ISNUMBER(MATCH(mappings[field],fields[argot_field],0)),"y","n")</f>
        <v>y</v>
      </c>
      <c r="O73" s="8" t="s">
        <v>6</v>
      </c>
      <c r="P73" s="8" t="s">
        <v>6</v>
      </c>
    </row>
    <row r="74" spans="1:16" x14ac:dyDescent="0.25">
      <c r="A74" t="s">
        <v>585</v>
      </c>
      <c r="B74" t="s">
        <v>52</v>
      </c>
      <c r="C74" t="s">
        <v>2</v>
      </c>
      <c r="D74" s="9" t="s">
        <v>53</v>
      </c>
      <c r="E74" s="1">
        <v>999</v>
      </c>
      <c r="F74" t="s">
        <v>139</v>
      </c>
      <c r="G74" t="s">
        <v>130</v>
      </c>
      <c r="H74" t="s">
        <v>5</v>
      </c>
      <c r="I74" t="s">
        <v>244</v>
      </c>
      <c r="J74" t="s">
        <v>6</v>
      </c>
      <c r="K74" s="8" t="str">
        <f>mappings[field]&amp;mappings[institution]&amp;mappings[element/field]&amp;mappings[subelement/field(s)]&amp;mappings[constraints]</f>
        <v>items[loc_n]UNC999li1=9 AND i2=1</v>
      </c>
      <c r="L74" s="8">
        <f>IF(ISNUMBER(MATCH(mappings[mapping_id],issuesmap[mappingID],0)),COUNTIF(issuesmap[mappingID],mappings[mapping_id]),0)</f>
        <v>0</v>
      </c>
      <c r="M74" s="8">
        <f>IF(ISNUMBER(MATCH(mappings[field],issuesfield[field],0)),COUNTIF(issuesfield[field],mappings[field]),0)</f>
        <v>0</v>
      </c>
      <c r="N74" s="8" t="str">
        <f>IF(ISNUMBER(MATCH(mappings[field],fields[argot_field],0)),"y","n")</f>
        <v>y</v>
      </c>
      <c r="O74" s="8" t="s">
        <v>3</v>
      </c>
      <c r="P74" s="8" t="s">
        <v>3</v>
      </c>
    </row>
    <row r="75" spans="1:16" x14ac:dyDescent="0.25">
      <c r="A75" t="s">
        <v>585</v>
      </c>
      <c r="B75" t="s">
        <v>52</v>
      </c>
      <c r="C75" t="s">
        <v>2</v>
      </c>
      <c r="D75" s="9" t="s">
        <v>53</v>
      </c>
      <c r="E75" s="1">
        <v>999</v>
      </c>
      <c r="F75" t="s">
        <v>203</v>
      </c>
      <c r="G75" t="s">
        <v>200</v>
      </c>
      <c r="H75" t="s">
        <v>5</v>
      </c>
      <c r="I75" t="s">
        <v>244</v>
      </c>
      <c r="J75" t="s">
        <v>6</v>
      </c>
      <c r="K75" s="8" t="str">
        <f>mappings[field]&amp;mappings[institution]&amp;mappings[element/field]&amp;mappings[subelement/field(s)]&amp;mappings[constraints]</f>
        <v>items[loc_n]UNC999fi1=9 AND i2=4 AND NOT EXIST (tag=999 AND i1=9 and i2=1)</v>
      </c>
      <c r="L75" s="8">
        <f>IF(ISNUMBER(MATCH(mappings[mapping_id],issuesmap[mappingID],0)),COUNTIF(issuesmap[mappingID],mappings[mapping_id]),0)</f>
        <v>0</v>
      </c>
      <c r="M75" s="8">
        <f>IF(ISNUMBER(MATCH(mappings[field],issuesfield[field],0)),COUNTIF(issuesfield[field],mappings[field]),0)</f>
        <v>0</v>
      </c>
      <c r="N75" s="8" t="str">
        <f>IF(ISNUMBER(MATCH(mappings[field],fields[argot_field],0)),"y","n")</f>
        <v>y</v>
      </c>
      <c r="O75" s="8" t="s">
        <v>6</v>
      </c>
      <c r="P75" s="8" t="s">
        <v>6</v>
      </c>
    </row>
    <row r="76" spans="1:16" x14ac:dyDescent="0.25">
      <c r="A76" t="s">
        <v>586</v>
      </c>
      <c r="B76" t="s">
        <v>52</v>
      </c>
      <c r="C76" t="s">
        <v>2</v>
      </c>
      <c r="D76" s="9" t="s">
        <v>53</v>
      </c>
      <c r="E76" s="1">
        <v>999</v>
      </c>
      <c r="F76" t="s">
        <v>2</v>
      </c>
      <c r="G76" t="s">
        <v>130</v>
      </c>
      <c r="H76" t="s">
        <v>5</v>
      </c>
      <c r="I76" t="s">
        <v>6</v>
      </c>
      <c r="J76" t="s">
        <v>6</v>
      </c>
      <c r="K76" s="8" t="str">
        <f>mappings[field]&amp;mappings[institution]&amp;mappings[element/field]&amp;mappings[subelement/field(s)]&amp;mappings[constraints]</f>
        <v>items[notes]UNC999ni1=9 AND i2=1</v>
      </c>
      <c r="L76" s="8">
        <f>IF(ISNUMBER(MATCH(mappings[mapping_id],issuesmap[mappingID],0)),COUNTIF(issuesmap[mappingID],mappings[mapping_id]),0)</f>
        <v>0</v>
      </c>
      <c r="M76" s="8">
        <f>IF(ISNUMBER(MATCH(mappings[field],issuesfield[field],0)),COUNTIF(issuesfield[field],mappings[field]),0)</f>
        <v>1</v>
      </c>
      <c r="N76" s="8" t="str">
        <f>IF(ISNUMBER(MATCH(mappings[field],fields[argot_field],0)),"y","n")</f>
        <v>y</v>
      </c>
      <c r="O76" s="8" t="s">
        <v>3</v>
      </c>
      <c r="P76" s="8" t="s">
        <v>3</v>
      </c>
    </row>
    <row r="77" spans="1:16" x14ac:dyDescent="0.25">
      <c r="A77" t="s">
        <v>587</v>
      </c>
      <c r="B77" t="s">
        <v>52</v>
      </c>
      <c r="C77" t="s">
        <v>2</v>
      </c>
      <c r="D77" t="s">
        <v>53</v>
      </c>
      <c r="E77" s="1">
        <v>999</v>
      </c>
      <c r="F77" t="s">
        <v>148</v>
      </c>
      <c r="G77" t="s">
        <v>198</v>
      </c>
      <c r="H77" t="s">
        <v>197</v>
      </c>
      <c r="I77" t="s">
        <v>199</v>
      </c>
      <c r="J77" t="s">
        <v>6</v>
      </c>
      <c r="K77" s="8" t="str">
        <f>mappings[field]&amp;mappings[institution]&amp;mappings[element/field]&amp;mappings[subelement/field(s)]&amp;mappings[constraints]</f>
        <v>items[status]UNC999si1=9 AND i2=1 and $d IS blank</v>
      </c>
      <c r="L77" s="8">
        <f>IF(ISNUMBER(MATCH(mappings[mapping_id],issuesmap[mappingID],0)),COUNTIF(issuesmap[mappingID],mappings[mapping_id]),0)</f>
        <v>0</v>
      </c>
      <c r="M77" s="8">
        <f>IF(ISNUMBER(MATCH(mappings[field],issuesfield[field],0)),COUNTIF(issuesfield[field],mappings[field]),0)</f>
        <v>0</v>
      </c>
      <c r="N77" s="8" t="str">
        <f>IF(ISNUMBER(MATCH(mappings[field],fields[argot_field],0)),"y","n")</f>
        <v>y</v>
      </c>
      <c r="O77" s="8" t="s">
        <v>3</v>
      </c>
      <c r="P77" s="8" t="s">
        <v>3</v>
      </c>
    </row>
    <row r="78" spans="1:16" x14ac:dyDescent="0.25">
      <c r="A78" t="s">
        <v>587</v>
      </c>
      <c r="B78" t="s">
        <v>52</v>
      </c>
      <c r="C78" t="s">
        <v>2</v>
      </c>
      <c r="D78" t="s">
        <v>53</v>
      </c>
      <c r="E78" s="1">
        <v>999</v>
      </c>
      <c r="F78" t="s">
        <v>135</v>
      </c>
      <c r="G78" t="s">
        <v>195</v>
      </c>
      <c r="H78" t="s">
        <v>289</v>
      </c>
      <c r="I78" t="s">
        <v>196</v>
      </c>
      <c r="J78" t="s">
        <v>6</v>
      </c>
      <c r="K78" s="8" t="str">
        <f>mappings[field]&amp;mappings[institution]&amp;mappings[element/field]&amp;mappings[subelement/field(s)]&amp;mappings[constraints]</f>
        <v>items[status]UNC999di1=9 AND i2=1 and $d IS NOT blank</v>
      </c>
      <c r="L78" s="8">
        <f>IF(ISNUMBER(MATCH(mappings[mapping_id],issuesmap[mappingID],0)),COUNTIF(issuesmap[mappingID],mappings[mapping_id]),0)</f>
        <v>0</v>
      </c>
      <c r="M78" s="8">
        <f>IF(ISNUMBER(MATCH(mappings[field],issuesfield[field],0)),COUNTIF(issuesfield[field],mappings[field]),0)</f>
        <v>0</v>
      </c>
      <c r="N78" s="8" t="str">
        <f>IF(ISNUMBER(MATCH(mappings[field],fields[argot_field],0)),"y","n")</f>
        <v>y</v>
      </c>
      <c r="O78" s="8" t="s">
        <v>3</v>
      </c>
      <c r="P78" s="8" t="s">
        <v>3</v>
      </c>
    </row>
    <row r="79" spans="1:16" x14ac:dyDescent="0.25">
      <c r="A79" t="s">
        <v>587</v>
      </c>
      <c r="B79" t="s">
        <v>52</v>
      </c>
      <c r="C79" t="s">
        <v>2</v>
      </c>
      <c r="D79" t="s">
        <v>53</v>
      </c>
      <c r="E79" s="1">
        <v>999</v>
      </c>
      <c r="F79" t="s">
        <v>7</v>
      </c>
      <c r="G79" t="s">
        <v>200</v>
      </c>
      <c r="H79" t="s">
        <v>289</v>
      </c>
      <c r="I79" t="s">
        <v>201</v>
      </c>
      <c r="J79" t="s">
        <v>202</v>
      </c>
      <c r="K79" s="8" t="str">
        <f>mappings[field]&amp;mappings[institution]&amp;mappings[element/field]&amp;mappings[subelement/field(s)]&amp;mappings[constraints]</f>
        <v>items[status]UNC999ai1=9 AND i2=4 AND NOT EXIST (tag=999 AND i1=9 and i2=1)</v>
      </c>
      <c r="L79" s="8">
        <f>IF(ISNUMBER(MATCH(mappings[mapping_id],issuesmap[mappingID],0)),COUNTIF(issuesmap[mappingID],mappings[mapping_id]),0)</f>
        <v>0</v>
      </c>
      <c r="M79" s="8">
        <f>IF(ISNUMBER(MATCH(mappings[field],issuesfield[field],0)),COUNTIF(issuesfield[field],mappings[field]),0)</f>
        <v>0</v>
      </c>
      <c r="N79" s="8" t="str">
        <f>IF(ISNUMBER(MATCH(mappings[field],fields[argot_field],0)),"y","n")</f>
        <v>y</v>
      </c>
      <c r="O79" s="8" t="s">
        <v>6</v>
      </c>
      <c r="P79" s="8" t="s">
        <v>6</v>
      </c>
    </row>
    <row r="80" spans="1:16" x14ac:dyDescent="0.25">
      <c r="A80" t="s">
        <v>589</v>
      </c>
      <c r="B80" t="s">
        <v>52</v>
      </c>
      <c r="C80" t="s">
        <v>2</v>
      </c>
      <c r="D80" t="s">
        <v>53</v>
      </c>
      <c r="E80" s="1">
        <v>999</v>
      </c>
      <c r="F80" t="s">
        <v>16</v>
      </c>
      <c r="G80" t="s">
        <v>130</v>
      </c>
      <c r="H80" t="s">
        <v>5</v>
      </c>
      <c r="I80" t="s">
        <v>6</v>
      </c>
      <c r="J80" t="s">
        <v>6</v>
      </c>
      <c r="K80" s="8" t="str">
        <f>mappings[field]&amp;mappings[institution]&amp;mappings[element/field]&amp;mappings[subelement/field(s)]&amp;mappings[constraints]</f>
        <v>items[vol]UNC999vi1=9 AND i2=1</v>
      </c>
      <c r="L80" s="8">
        <f>IF(ISNUMBER(MATCH(mappings[mapping_id],issuesmap[mappingID],0)),COUNTIF(issuesmap[mappingID],mappings[mapping_id]),0)</f>
        <v>0</v>
      </c>
      <c r="M80" s="8">
        <f>IF(ISNUMBER(MATCH(mappings[field],issuesfield[field],0)),COUNTIF(issuesfield[field],mappings[field]),0)</f>
        <v>1</v>
      </c>
      <c r="N80" s="8" t="str">
        <f>IF(ISNUMBER(MATCH(mappings[field],fields[argot_field],0)),"y","n")</f>
        <v>y</v>
      </c>
      <c r="O80" s="8" t="s">
        <v>3</v>
      </c>
      <c r="P80" s="8" t="s">
        <v>3</v>
      </c>
    </row>
    <row r="81" spans="1:16" x14ac:dyDescent="0.25">
      <c r="A81" t="s">
        <v>290</v>
      </c>
      <c r="B81" t="s">
        <v>291</v>
      </c>
      <c r="C81" t="s">
        <v>2</v>
      </c>
      <c r="D81" s="9" t="s">
        <v>53</v>
      </c>
      <c r="E81" s="1" t="s">
        <v>292</v>
      </c>
      <c r="F81" t="s">
        <v>6</v>
      </c>
      <c r="G81" t="s">
        <v>6</v>
      </c>
      <c r="H81" t="s">
        <v>197</v>
      </c>
      <c r="I81" t="s">
        <v>293</v>
      </c>
      <c r="K81" s="8" t="str">
        <f>mappings[field]&amp;mappings[institution]&amp;mappings[element/field]&amp;mappings[subelement/field(s)]&amp;mappings[constraints]</f>
        <v>location_hierarchyUNCloc_b (items, holdings)..</v>
      </c>
      <c r="L81" s="8">
        <f>IF(ISNUMBER(MATCH(mappings[mapping_id],issuesmap[mappingID],0)),COUNTIF(issuesmap[mappingID],mappings[mapping_id]),0)</f>
        <v>1</v>
      </c>
      <c r="M81" s="8">
        <f>IF(ISNUMBER(MATCH(mappings[field],issuesfield[field],0)),COUNTIF(issuesfield[field],mappings[field]),0)</f>
        <v>0</v>
      </c>
      <c r="N81" s="8" t="str">
        <f>IF(ISNUMBER(MATCH(mappings[field],fields[argot_field],0)),"y","n")</f>
        <v>y</v>
      </c>
      <c r="O81" s="8" t="s">
        <v>3</v>
      </c>
      <c r="P81" s="8" t="s">
        <v>3</v>
      </c>
    </row>
    <row r="82" spans="1:16" x14ac:dyDescent="0.25">
      <c r="A82" t="s">
        <v>446</v>
      </c>
      <c r="B82" t="s">
        <v>1</v>
      </c>
      <c r="C82" t="s">
        <v>2</v>
      </c>
      <c r="D82" t="s">
        <v>118</v>
      </c>
      <c r="E82" s="1">
        <v>15</v>
      </c>
      <c r="F82" t="s">
        <v>286</v>
      </c>
      <c r="G82" t="s">
        <v>6</v>
      </c>
      <c r="H82" t="s">
        <v>5</v>
      </c>
      <c r="I82" t="s">
        <v>880</v>
      </c>
      <c r="J82" t="s">
        <v>40</v>
      </c>
      <c r="K82" s="8" t="str">
        <f>mappings[field]&amp;mappings[institution]&amp;mappings[element/field]&amp;mappings[subelement/field(s)]&amp;mappings[constraints]</f>
        <v>misc_id[qual]GEN15q.</v>
      </c>
      <c r="L82" s="8">
        <f>IF(ISNUMBER(MATCH(mappings[mapping_id],issuesmap[mappingID],0)),COUNTIF(issuesmap[mappingID],mappings[mapping_id]),0)</f>
        <v>0</v>
      </c>
      <c r="M82" s="8">
        <f>IF(ISNUMBER(MATCH(mappings[field],issuesfield[field],0)),COUNTIF(issuesfield[field],mappings[field]),0)</f>
        <v>0</v>
      </c>
      <c r="N82" s="8" t="str">
        <f>IF(ISNUMBER(MATCH(mappings[field],fields[argot_field],0)),"y","n")</f>
        <v>y</v>
      </c>
      <c r="O82" s="8" t="s">
        <v>3</v>
      </c>
      <c r="P82" s="8" t="s">
        <v>3</v>
      </c>
    </row>
    <row r="83" spans="1:16" x14ac:dyDescent="0.25">
      <c r="A83" t="s">
        <v>447</v>
      </c>
      <c r="B83" t="s">
        <v>1</v>
      </c>
      <c r="C83" t="s">
        <v>2</v>
      </c>
      <c r="D83" t="s">
        <v>118</v>
      </c>
      <c r="E83" s="1">
        <v>15</v>
      </c>
      <c r="F83">
        <v>2</v>
      </c>
      <c r="G83" t="s">
        <v>6</v>
      </c>
      <c r="H83" t="s">
        <v>197</v>
      </c>
      <c r="I83" t="s">
        <v>356</v>
      </c>
      <c r="J83" t="s">
        <v>357</v>
      </c>
      <c r="K83" s="8" t="str">
        <f>mappings[field]&amp;mappings[institution]&amp;mappings[element/field]&amp;mappings[subelement/field(s)]&amp;mappings[constraints]</f>
        <v>misc_id[type]GEN152.</v>
      </c>
      <c r="L83" s="8">
        <f>IF(ISNUMBER(MATCH(mappings[mapping_id],issuesmap[mappingID],0)),COUNTIF(issuesmap[mappingID],mappings[mapping_id]),0)</f>
        <v>0</v>
      </c>
      <c r="M83" s="8">
        <f>IF(ISNUMBER(MATCH(mappings[field],issuesfield[field],0)),COUNTIF(issuesfield[field],mappings[field]),0)</f>
        <v>0</v>
      </c>
      <c r="N83" s="8" t="str">
        <f>IF(ISNUMBER(MATCH(mappings[field],fields[argot_field],0)),"y","n")</f>
        <v>y</v>
      </c>
      <c r="O83" s="8" t="s">
        <v>3</v>
      </c>
      <c r="P83" s="8" t="s">
        <v>3</v>
      </c>
    </row>
    <row r="84" spans="1:16" x14ac:dyDescent="0.25">
      <c r="A84" t="s">
        <v>448</v>
      </c>
      <c r="B84" t="s">
        <v>1</v>
      </c>
      <c r="C84" t="s">
        <v>2</v>
      </c>
      <c r="D84" t="s">
        <v>118</v>
      </c>
      <c r="E84" s="1">
        <v>10</v>
      </c>
      <c r="F84" t="s">
        <v>7</v>
      </c>
      <c r="G84" t="s">
        <v>6</v>
      </c>
      <c r="H84" t="s">
        <v>5</v>
      </c>
      <c r="I84" t="s">
        <v>453</v>
      </c>
      <c r="J84" t="s">
        <v>40</v>
      </c>
      <c r="K84" s="8" t="str">
        <f>mappings[field]&amp;mappings[institution]&amp;mappings[element/field]&amp;mappings[subelement/field(s)]&amp;mappings[constraints]</f>
        <v>misc_id[value]GEN10a.</v>
      </c>
      <c r="L84" s="8">
        <f>IF(ISNUMBER(MATCH(mappings[mapping_id],issuesmap[mappingID],0)),COUNTIF(issuesmap[mappingID],mappings[mapping_id]),0)</f>
        <v>0</v>
      </c>
      <c r="M84" s="8">
        <f>IF(ISNUMBER(MATCH(mappings[field],issuesfield[field],0)),COUNTIF(issuesfield[field],mappings[field]),0)</f>
        <v>0</v>
      </c>
      <c r="N84" s="8" t="str">
        <f>IF(ISNUMBER(MATCH(mappings[field],fields[argot_field],0)),"y","n")</f>
        <v>y</v>
      </c>
      <c r="O84" s="8" t="s">
        <v>3</v>
      </c>
      <c r="P84" s="8" t="s">
        <v>3</v>
      </c>
    </row>
    <row r="85" spans="1:16" x14ac:dyDescent="0.25">
      <c r="A85" t="s">
        <v>448</v>
      </c>
      <c r="B85" t="s">
        <v>1</v>
      </c>
      <c r="C85" t="s">
        <v>2</v>
      </c>
      <c r="D85" t="s">
        <v>118</v>
      </c>
      <c r="E85" s="1">
        <v>10</v>
      </c>
      <c r="F85" t="s">
        <v>143</v>
      </c>
      <c r="G85" t="s">
        <v>6</v>
      </c>
      <c r="H85" t="s">
        <v>5</v>
      </c>
      <c r="I85" t="s">
        <v>454</v>
      </c>
      <c r="J85" t="s">
        <v>40</v>
      </c>
      <c r="K85" s="8" t="str">
        <f>mappings[field]&amp;mappings[institution]&amp;mappings[element/field]&amp;mappings[subelement/field(s)]&amp;mappings[constraints]</f>
        <v>misc_id[value]GEN10b.</v>
      </c>
      <c r="L85" s="8">
        <f>IF(ISNUMBER(MATCH(mappings[mapping_id],issuesmap[mappingID],0)),COUNTIF(issuesmap[mappingID],mappings[mapping_id]),0)</f>
        <v>0</v>
      </c>
      <c r="M85" s="8">
        <f>IF(ISNUMBER(MATCH(mappings[field],issuesfield[field],0)),COUNTIF(issuesfield[field],mappings[field]),0)</f>
        <v>0</v>
      </c>
      <c r="N85" s="8" t="str">
        <f>IF(ISNUMBER(MATCH(mappings[field],fields[argot_field],0)),"y","n")</f>
        <v>y</v>
      </c>
      <c r="O85" s="8" t="s">
        <v>3</v>
      </c>
      <c r="P85" s="8" t="s">
        <v>3</v>
      </c>
    </row>
    <row r="86" spans="1:16" x14ac:dyDescent="0.25">
      <c r="A86" t="s">
        <v>448</v>
      </c>
      <c r="B86" t="s">
        <v>1</v>
      </c>
      <c r="C86" t="s">
        <v>2</v>
      </c>
      <c r="D86" t="s">
        <v>118</v>
      </c>
      <c r="E86" s="1">
        <v>15</v>
      </c>
      <c r="F86" t="s">
        <v>7</v>
      </c>
      <c r="G86" t="s">
        <v>6</v>
      </c>
      <c r="H86" t="s">
        <v>5</v>
      </c>
      <c r="I86" t="s">
        <v>355</v>
      </c>
      <c r="J86" t="s">
        <v>40</v>
      </c>
      <c r="K86" s="8" t="str">
        <f>mappings[field]&amp;mappings[institution]&amp;mappings[element/field]&amp;mappings[subelement/field(s)]&amp;mappings[constraints]</f>
        <v>misc_id[value]GEN15a.</v>
      </c>
      <c r="L86" s="8">
        <f>IF(ISNUMBER(MATCH(mappings[mapping_id],issuesmap[mappingID],0)),COUNTIF(issuesmap[mappingID],mappings[mapping_id]),0)</f>
        <v>0</v>
      </c>
      <c r="M86" s="8">
        <f>IF(ISNUMBER(MATCH(mappings[field],issuesfield[field],0)),COUNTIF(issuesfield[field],mappings[field]),0)</f>
        <v>0</v>
      </c>
      <c r="N86" s="8" t="str">
        <f>IF(ISNUMBER(MATCH(mappings[field],fields[argot_field],0)),"y","n")</f>
        <v>y</v>
      </c>
      <c r="O86" s="8" t="s">
        <v>3</v>
      </c>
      <c r="P86" s="8" t="s">
        <v>3</v>
      </c>
    </row>
    <row r="87" spans="1:16" x14ac:dyDescent="0.25">
      <c r="A87" t="s">
        <v>1061</v>
      </c>
      <c r="B87" t="s">
        <v>1</v>
      </c>
      <c r="C87" t="s">
        <v>2</v>
      </c>
      <c r="D87" t="s">
        <v>118</v>
      </c>
      <c r="E87" s="1">
        <v>254</v>
      </c>
      <c r="F87" t="s">
        <v>7</v>
      </c>
      <c r="G87" t="s">
        <v>6</v>
      </c>
      <c r="H87" t="s">
        <v>20</v>
      </c>
      <c r="I87" t="s">
        <v>6</v>
      </c>
      <c r="J87" t="s">
        <v>40</v>
      </c>
      <c r="K87" s="8" t="str">
        <f>mappings[field]&amp;mappings[institution]&amp;mappings[element/field]&amp;mappings[subelement/field(s)]&amp;mappings[constraints]</f>
        <v>musical_presentation_statementGEN254a.</v>
      </c>
      <c r="L87" s="8">
        <f>IF(ISNUMBER(MATCH(mappings[mapping_id],issuesmap[mappingID],0)),COUNTIF(issuesmap[mappingID],mappings[mapping_id]),0)</f>
        <v>0</v>
      </c>
      <c r="M87" s="8">
        <f>IF(ISNUMBER(MATCH(mappings[field],issuesfield[field],0)),COUNTIF(issuesfield[field],mappings[field]),0)</f>
        <v>0</v>
      </c>
      <c r="N87" s="8" t="str">
        <f>IF(ISNUMBER(MATCH(mappings[field],fields[argot_field],0)),"y","n")</f>
        <v>y</v>
      </c>
      <c r="O87" s="8" t="s">
        <v>2</v>
      </c>
      <c r="P87" s="8" t="s">
        <v>2</v>
      </c>
    </row>
    <row r="88" spans="1:16" x14ac:dyDescent="0.25">
      <c r="A88" t="s">
        <v>519</v>
      </c>
      <c r="B88" t="s">
        <v>1</v>
      </c>
      <c r="C88" t="s">
        <v>2</v>
      </c>
      <c r="D88" t="s">
        <v>118</v>
      </c>
      <c r="E88" s="1">
        <v>506</v>
      </c>
      <c r="F88" t="s">
        <v>1112</v>
      </c>
      <c r="G88" t="s">
        <v>6</v>
      </c>
      <c r="H88" t="s">
        <v>20</v>
      </c>
      <c r="I88" t="s">
        <v>1113</v>
      </c>
      <c r="J88" t="s">
        <v>40</v>
      </c>
      <c r="K88" s="8" t="str">
        <f>mappings[field]&amp;mappings[institution]&amp;mappings[element/field]&amp;mappings[subelement/field(s)]&amp;mappings[constraints]</f>
        <v>note_access_restrictionGEN506abcdefu3.</v>
      </c>
      <c r="L88" s="8">
        <f>IF(ISNUMBER(MATCH(mappings[mapping_id],issuesmap[mappingID],0)),COUNTIF(issuesmap[mappingID],mappings[mapping_id]),0)</f>
        <v>0</v>
      </c>
      <c r="M88" s="8">
        <f>IF(ISNUMBER(MATCH(mappings[field],issuesfield[field],0)),COUNTIF(issuesfield[field],mappings[field]),0)</f>
        <v>0</v>
      </c>
      <c r="N88" s="8" t="str">
        <f>IF(ISNUMBER(MATCH(mappings[field],fields[argot_field],0)),"y","n")</f>
        <v>y</v>
      </c>
      <c r="O88" s="8" t="s">
        <v>2</v>
      </c>
      <c r="P88" s="8" t="s">
        <v>2</v>
      </c>
    </row>
    <row r="89" spans="1:16" x14ac:dyDescent="0.25">
      <c r="A89" t="s">
        <v>732</v>
      </c>
      <c r="B89" t="s">
        <v>1</v>
      </c>
      <c r="C89" t="s">
        <v>2</v>
      </c>
      <c r="D89" t="s">
        <v>118</v>
      </c>
      <c r="E89" s="1">
        <v>545</v>
      </c>
      <c r="F89" t="s">
        <v>730</v>
      </c>
      <c r="G89" t="s">
        <v>299</v>
      </c>
      <c r="H89" t="s">
        <v>20</v>
      </c>
      <c r="I89" t="s">
        <v>40</v>
      </c>
      <c r="J89" t="s">
        <v>40</v>
      </c>
      <c r="K89" s="8" t="str">
        <f>mappings[field]&amp;mappings[institution]&amp;mappings[element/field]&amp;mappings[subelement/field(s)]&amp;mappings[constraints]</f>
        <v>note_admin_historyGEN545abui1=1</v>
      </c>
      <c r="L89" s="8">
        <f>IF(ISNUMBER(MATCH(mappings[mapping_id],issuesmap[mappingID],0)),COUNTIF(issuesmap[mappingID],mappings[mapping_id]),0)</f>
        <v>0</v>
      </c>
      <c r="M89" s="8">
        <f>IF(ISNUMBER(MATCH(mappings[field],issuesfield[field],0)),COUNTIF(issuesfield[field],mappings[field]),0)</f>
        <v>0</v>
      </c>
      <c r="N89" s="8" t="str">
        <f>IF(ISNUMBER(MATCH(mappings[field],fields[argot_field],0)),"y","n")</f>
        <v>y</v>
      </c>
      <c r="O89" s="8"/>
      <c r="P89" s="8"/>
    </row>
    <row r="90" spans="1:16" x14ac:dyDescent="0.25">
      <c r="A90" t="s">
        <v>1127</v>
      </c>
      <c r="B90" t="s">
        <v>1</v>
      </c>
      <c r="C90" t="s">
        <v>2</v>
      </c>
      <c r="D90" t="s">
        <v>118</v>
      </c>
      <c r="E90" s="1">
        <v>563</v>
      </c>
      <c r="F90">
        <v>3</v>
      </c>
      <c r="G90" t="s">
        <v>6</v>
      </c>
      <c r="H90" t="s">
        <v>5</v>
      </c>
      <c r="I90" t="s">
        <v>40</v>
      </c>
      <c r="J90" t="s">
        <v>40</v>
      </c>
      <c r="K90" s="8" t="str">
        <f>mappings[field]&amp;mappings[institution]&amp;mappings[element/field]&amp;mappings[subelement/field(s)]&amp;mappings[constraints]</f>
        <v>note_binding[label]GEN5633.</v>
      </c>
      <c r="L90" s="8">
        <f>IF(ISNUMBER(MATCH(mappings[mapping_id],issuesmap[mappingID],0)),COUNTIF(issuesmap[mappingID],mappings[mapping_id]),0)</f>
        <v>0</v>
      </c>
      <c r="M90" s="8">
        <f>IF(ISNUMBER(MATCH(mappings[field],issuesfield[field],0)),COUNTIF(issuesfield[field],mappings[field]),0)</f>
        <v>0</v>
      </c>
      <c r="N90" s="8" t="str">
        <f>IF(ISNUMBER(MATCH(mappings[field],fields[argot_field],0)),"y","n")</f>
        <v>y</v>
      </c>
      <c r="O90" s="8"/>
      <c r="P90" s="8"/>
    </row>
    <row r="91" spans="1:16" x14ac:dyDescent="0.25">
      <c r="A91" t="s">
        <v>1126</v>
      </c>
      <c r="B91" t="s">
        <v>1</v>
      </c>
      <c r="C91" t="s">
        <v>2</v>
      </c>
      <c r="D91" t="s">
        <v>118</v>
      </c>
      <c r="E91" s="1">
        <v>563</v>
      </c>
      <c r="F91" t="s">
        <v>1130</v>
      </c>
      <c r="G91" t="s">
        <v>6</v>
      </c>
      <c r="H91" t="s">
        <v>20</v>
      </c>
      <c r="I91" t="s">
        <v>40</v>
      </c>
      <c r="J91" t="s">
        <v>40</v>
      </c>
      <c r="K91" s="8" t="str">
        <f>mappings[field]&amp;mappings[institution]&amp;mappings[element/field]&amp;mappings[subelement/field(s)]&amp;mappings[constraints]</f>
        <v>note_binding[value]GEN563au.</v>
      </c>
      <c r="L91" s="8">
        <f>IF(ISNUMBER(MATCH(mappings[mapping_id],issuesmap[mappingID],0)),COUNTIF(issuesmap[mappingID],mappings[mapping_id]),0)</f>
        <v>0</v>
      </c>
      <c r="M91" s="8">
        <f>IF(ISNUMBER(MATCH(mappings[field],issuesfield[field],0)),COUNTIF(issuesfield[field],mappings[field]),0)</f>
        <v>0</v>
      </c>
      <c r="N91" s="8" t="str">
        <f>IF(ISNUMBER(MATCH(mappings[field],fields[argot_field],0)),"y","n")</f>
        <v>y</v>
      </c>
      <c r="O91" s="8"/>
      <c r="P91" s="8"/>
    </row>
    <row r="92" spans="1:16" x14ac:dyDescent="0.25">
      <c r="A92" t="s">
        <v>389</v>
      </c>
      <c r="B92" t="s">
        <v>1</v>
      </c>
      <c r="C92" t="s">
        <v>2</v>
      </c>
      <c r="D92" t="s">
        <v>118</v>
      </c>
      <c r="E92" s="1">
        <v>545</v>
      </c>
      <c r="F92" t="s">
        <v>730</v>
      </c>
      <c r="G92" t="s">
        <v>731</v>
      </c>
      <c r="H92" t="s">
        <v>20</v>
      </c>
      <c r="I92" t="s">
        <v>40</v>
      </c>
      <c r="J92" t="s">
        <v>40</v>
      </c>
      <c r="K92" s="8" t="str">
        <f>mappings[field]&amp;mappings[institution]&amp;mappings[element/field]&amp;mappings[subelement/field(s)]&amp;mappings[constraints]</f>
        <v>note_biographicalGEN545abui1=~/[ 0]</v>
      </c>
      <c r="L92" s="8">
        <f>IF(ISNUMBER(MATCH(mappings[mapping_id],issuesmap[mappingID],0)),COUNTIF(issuesmap[mappingID],mappings[mapping_id]),0)</f>
        <v>0</v>
      </c>
      <c r="M92" s="8">
        <f>IF(ISNUMBER(MATCH(mappings[field],issuesfield[field],0)),COUNTIF(issuesfield[field],mappings[field]),0)</f>
        <v>0</v>
      </c>
      <c r="N92" s="8" t="str">
        <f>IF(ISNUMBER(MATCH(mappings[field],fields[argot_field],0)),"y","n")</f>
        <v>y</v>
      </c>
      <c r="O92" s="8"/>
      <c r="P92" s="8"/>
    </row>
    <row r="93" spans="1:16" x14ac:dyDescent="0.25">
      <c r="A93" t="s">
        <v>1131</v>
      </c>
      <c r="B93" t="s">
        <v>1</v>
      </c>
      <c r="C93" t="s">
        <v>2</v>
      </c>
      <c r="D93" t="s">
        <v>118</v>
      </c>
      <c r="E93" s="1">
        <v>562</v>
      </c>
      <c r="F93" t="s">
        <v>648</v>
      </c>
      <c r="G93" t="s">
        <v>676</v>
      </c>
      <c r="H93" t="s">
        <v>20</v>
      </c>
      <c r="I93" t="s">
        <v>750</v>
      </c>
      <c r="J93" t="s">
        <v>40</v>
      </c>
      <c r="K93" s="8" t="str">
        <f>mappings[field]&amp;mappings[institution]&amp;mappings[element/field]&amp;mappings[subelement/field(s)]&amp;mappings[constraints]</f>
        <v>note_copy_versionGEN562abcde3none</v>
      </c>
      <c r="L93" s="8">
        <f>IF(ISNUMBER(MATCH(mappings[mapping_id],issuesmap[mappingID],0)),COUNTIF(issuesmap[mappingID],mappings[mapping_id]),0)</f>
        <v>0</v>
      </c>
      <c r="M93" s="8">
        <f>IF(ISNUMBER(MATCH(mappings[field],issuesfield[field],0)),COUNTIF(issuesfield[field],mappings[field]),0)</f>
        <v>0</v>
      </c>
      <c r="N93" s="8" t="str">
        <f>IF(ISNUMBER(MATCH(mappings[field],fields[argot_field],0)),"y","n")</f>
        <v>y</v>
      </c>
      <c r="O93" s="8"/>
      <c r="P93" s="8"/>
    </row>
    <row r="94" spans="1:16" x14ac:dyDescent="0.25">
      <c r="A94" t="s">
        <v>1082</v>
      </c>
      <c r="B94" t="s">
        <v>1</v>
      </c>
      <c r="C94" t="s">
        <v>2</v>
      </c>
      <c r="D94" t="s">
        <v>118</v>
      </c>
      <c r="E94" s="1">
        <v>514</v>
      </c>
      <c r="F94" t="s">
        <v>1085</v>
      </c>
      <c r="G94" t="s">
        <v>6</v>
      </c>
      <c r="H94" t="s">
        <v>20</v>
      </c>
      <c r="I94" t="s">
        <v>525</v>
      </c>
      <c r="J94" t="s">
        <v>512</v>
      </c>
      <c r="K94" s="8" t="str">
        <f>mappings[field]&amp;mappings[institution]&amp;mappings[element/field]&amp;mappings[subelement/field(s)]&amp;mappings[constraints]</f>
        <v>note_data_qualityGEN514abcdefghijkmuz.</v>
      </c>
      <c r="L94" s="8">
        <f>IF(ISNUMBER(MATCH(mappings[mapping_id],issuesmap[mappingID],0)),COUNTIF(issuesmap[mappingID],mappings[mapping_id]),0)</f>
        <v>0</v>
      </c>
      <c r="M94" s="8">
        <f>IF(ISNUMBER(MATCH(mappings[field],issuesfield[field],0)),COUNTIF(issuesfield[field],mappings[field]),0)</f>
        <v>0</v>
      </c>
      <c r="N94" s="8" t="str">
        <f>IF(ISNUMBER(MATCH(mappings[field],fields[argot_field],0)),"y","n")</f>
        <v>y</v>
      </c>
      <c r="O94" s="8" t="s">
        <v>2</v>
      </c>
      <c r="P94" s="8" t="s">
        <v>2</v>
      </c>
    </row>
    <row r="95" spans="1:16" x14ac:dyDescent="0.25">
      <c r="A95" t="s">
        <v>513</v>
      </c>
      <c r="B95" t="s">
        <v>1</v>
      </c>
      <c r="C95" t="s">
        <v>2</v>
      </c>
      <c r="D95" t="s">
        <v>118</v>
      </c>
      <c r="E95" s="1">
        <v>561</v>
      </c>
      <c r="F95">
        <v>3</v>
      </c>
      <c r="G95" t="s">
        <v>518</v>
      </c>
      <c r="H95" t="s">
        <v>5</v>
      </c>
      <c r="I95" t="s">
        <v>6</v>
      </c>
      <c r="J95" t="s">
        <v>6</v>
      </c>
      <c r="K95" s="8" t="str">
        <f>mappings[field]&amp;mappings[institution]&amp;mappings[element/field]&amp;mappings[subelement/field(s)]&amp;mappings[constraints]</f>
        <v>note_display[label]GEN5613ind1 != 0</v>
      </c>
      <c r="L95" s="8">
        <f>IF(ISNUMBER(MATCH(mappings[mapping_id],issuesmap[mappingID],0)),COUNTIF(issuesmap[mappingID],mappings[mapping_id]),0)</f>
        <v>0</v>
      </c>
      <c r="M95" s="8">
        <f>IF(ISNUMBER(MATCH(mappings[field],issuesfield[field],0)),COUNTIF(issuesfield[field],mappings[field]),0)</f>
        <v>0</v>
      </c>
      <c r="N95" s="8" t="str">
        <f>IF(ISNUMBER(MATCH(mappings[field],fields[argot_field],0)),"y","n")</f>
        <v>n</v>
      </c>
      <c r="O95" s="8" t="s">
        <v>2</v>
      </c>
      <c r="P95" s="8" t="s">
        <v>2</v>
      </c>
    </row>
    <row r="96" spans="1:16" x14ac:dyDescent="0.25">
      <c r="A96" t="s">
        <v>514</v>
      </c>
      <c r="B96" t="s">
        <v>1</v>
      </c>
      <c r="C96" t="s">
        <v>2</v>
      </c>
      <c r="D96" t="s">
        <v>118</v>
      </c>
      <c r="E96" s="1">
        <v>501</v>
      </c>
      <c r="F96" t="s">
        <v>7</v>
      </c>
      <c r="G96" t="s">
        <v>6</v>
      </c>
      <c r="H96" t="s">
        <v>5</v>
      </c>
      <c r="I96" t="s">
        <v>6</v>
      </c>
      <c r="J96" t="s">
        <v>6</v>
      </c>
      <c r="K96" s="8" t="str">
        <f>mappings[field]&amp;mappings[institution]&amp;mappings[element/field]&amp;mappings[subelement/field(s)]&amp;mappings[constraints]</f>
        <v>note_display[value]GEN501a.</v>
      </c>
      <c r="L96" s="8">
        <f>IF(ISNUMBER(MATCH(mappings[mapping_id],issuesmap[mappingID],0)),COUNTIF(issuesmap[mappingID],mappings[mapping_id]),0)</f>
        <v>0</v>
      </c>
      <c r="M96" s="8">
        <f>IF(ISNUMBER(MATCH(mappings[field],issuesfield[field],0)),COUNTIF(issuesfield[field],mappings[field]),0)</f>
        <v>0</v>
      </c>
      <c r="N96" s="8" t="str">
        <f>IF(ISNUMBER(MATCH(mappings[field],fields[argot_field],0)),"y","n")</f>
        <v>n</v>
      </c>
      <c r="O96" s="8" t="s">
        <v>2</v>
      </c>
      <c r="P96" s="8" t="s">
        <v>2</v>
      </c>
    </row>
    <row r="97" spans="1:16" x14ac:dyDescent="0.25">
      <c r="A97" t="s">
        <v>514</v>
      </c>
      <c r="B97" t="s">
        <v>1</v>
      </c>
      <c r="C97" t="s">
        <v>2</v>
      </c>
      <c r="D97" t="s">
        <v>118</v>
      </c>
      <c r="E97" s="1">
        <v>502</v>
      </c>
      <c r="F97" t="s">
        <v>524</v>
      </c>
      <c r="G97" t="s">
        <v>6</v>
      </c>
      <c r="H97" t="s">
        <v>20</v>
      </c>
      <c r="I97" t="s">
        <v>525</v>
      </c>
      <c r="J97" t="s">
        <v>6</v>
      </c>
      <c r="K97" s="8" t="str">
        <f>mappings[field]&amp;mappings[institution]&amp;mappings[element/field]&amp;mappings[subelement/field(s)]&amp;mappings[constraints]</f>
        <v>note_display[value]GEN502abcdgo.</v>
      </c>
      <c r="L97" s="8">
        <f>IF(ISNUMBER(MATCH(mappings[mapping_id],issuesmap[mappingID],0)),COUNTIF(issuesmap[mappingID],mappings[mapping_id]),0)</f>
        <v>0</v>
      </c>
      <c r="M97" s="8">
        <f>IF(ISNUMBER(MATCH(mappings[field],issuesfield[field],0)),COUNTIF(issuesfield[field],mappings[field]),0)</f>
        <v>0</v>
      </c>
      <c r="N97" s="8" t="str">
        <f>IF(ISNUMBER(MATCH(mappings[field],fields[argot_field],0)),"y","n")</f>
        <v>n</v>
      </c>
      <c r="O97" s="8" t="s">
        <v>2</v>
      </c>
      <c r="P97" s="8" t="s">
        <v>2</v>
      </c>
    </row>
    <row r="98" spans="1:16" x14ac:dyDescent="0.25">
      <c r="A98" t="s">
        <v>514</v>
      </c>
      <c r="B98" t="s">
        <v>1</v>
      </c>
      <c r="C98" t="s">
        <v>2</v>
      </c>
      <c r="D98" t="s">
        <v>118</v>
      </c>
      <c r="E98" s="1">
        <v>507</v>
      </c>
      <c r="F98" t="s">
        <v>298</v>
      </c>
      <c r="G98" t="s">
        <v>6</v>
      </c>
      <c r="H98" t="s">
        <v>20</v>
      </c>
      <c r="I98" t="s">
        <v>6</v>
      </c>
      <c r="J98" t="s">
        <v>6</v>
      </c>
      <c r="K98" s="8" t="str">
        <f>mappings[field]&amp;mappings[institution]&amp;mappings[element/field]&amp;mappings[subelement/field(s)]&amp;mappings[constraints]</f>
        <v>note_display[value]GEN507ab.</v>
      </c>
      <c r="L98" s="8">
        <f>IF(ISNUMBER(MATCH(mappings[mapping_id],issuesmap[mappingID],0)),COUNTIF(issuesmap[mappingID],mappings[mapping_id]),0)</f>
        <v>0</v>
      </c>
      <c r="M98" s="8">
        <f>IF(ISNUMBER(MATCH(mappings[field],issuesfield[field],0)),COUNTIF(issuesfield[field],mappings[field]),0)</f>
        <v>0</v>
      </c>
      <c r="N98" s="8" t="str">
        <f>IF(ISNUMBER(MATCH(mappings[field],fields[argot_field],0)),"y","n")</f>
        <v>n</v>
      </c>
      <c r="O98" s="8" t="s">
        <v>2</v>
      </c>
      <c r="P98" s="8" t="s">
        <v>2</v>
      </c>
    </row>
    <row r="99" spans="1:16" x14ac:dyDescent="0.25">
      <c r="A99" t="s">
        <v>995</v>
      </c>
      <c r="B99" t="s">
        <v>1</v>
      </c>
      <c r="C99" t="s">
        <v>2</v>
      </c>
      <c r="D99" t="s">
        <v>118</v>
      </c>
      <c r="E99" s="1">
        <v>502</v>
      </c>
      <c r="F99" t="s">
        <v>48</v>
      </c>
      <c r="G99" t="s">
        <v>6</v>
      </c>
      <c r="H99" t="s">
        <v>20</v>
      </c>
      <c r="I99" t="s">
        <v>525</v>
      </c>
      <c r="J99" t="s">
        <v>512</v>
      </c>
      <c r="K99" s="8" t="str">
        <f>mappings[field]&amp;mappings[institution]&amp;mappings[element/field]&amp;mappings[subelement/field(s)]&amp;mappings[constraints]</f>
        <v>note_dissertationGEN502abcdg.</v>
      </c>
      <c r="L99" s="8">
        <f>IF(ISNUMBER(MATCH(mappings[mapping_id],issuesmap[mappingID],0)),COUNTIF(issuesmap[mappingID],mappings[mapping_id]),0)</f>
        <v>0</v>
      </c>
      <c r="M99" s="8">
        <f>IF(ISNUMBER(MATCH(mappings[field],issuesfield[field],0)),COUNTIF(issuesfield[field],mappings[field]),0)</f>
        <v>0</v>
      </c>
      <c r="N99" s="8" t="str">
        <f>IF(ISNUMBER(MATCH(mappings[field],fields[argot_field],0)),"y","n")</f>
        <v>y</v>
      </c>
      <c r="O99" s="8" t="s">
        <v>2</v>
      </c>
      <c r="P99" s="8" t="s">
        <v>2</v>
      </c>
    </row>
    <row r="100" spans="1:16" x14ac:dyDescent="0.25">
      <c r="A100" t="s">
        <v>1121</v>
      </c>
      <c r="B100" t="s">
        <v>1</v>
      </c>
      <c r="C100" t="s">
        <v>2</v>
      </c>
      <c r="D100" t="s">
        <v>118</v>
      </c>
      <c r="E100" s="1">
        <v>516</v>
      </c>
      <c r="F100" t="s">
        <v>7</v>
      </c>
      <c r="G100" t="s">
        <v>676</v>
      </c>
      <c r="H100" t="s">
        <v>20</v>
      </c>
      <c r="I100" t="s">
        <v>40</v>
      </c>
      <c r="J100" t="s">
        <v>512</v>
      </c>
      <c r="K100" s="8" t="str">
        <f>mappings[field]&amp;mappings[institution]&amp;mappings[element/field]&amp;mappings[subelement/field(s)]&amp;mappings[constraints]</f>
        <v>note_file_typeGEN516anone</v>
      </c>
      <c r="L100" s="8">
        <f>IF(ISNUMBER(MATCH(mappings[mapping_id],issuesmap[mappingID],0)),COUNTIF(issuesmap[mappingID],mappings[mapping_id]),0)</f>
        <v>0</v>
      </c>
      <c r="M100" s="8">
        <f>IF(ISNUMBER(MATCH(mappings[field],issuesfield[field],0)),COUNTIF(issuesfield[field],mappings[field]),0)</f>
        <v>0</v>
      </c>
      <c r="N100" s="8" t="str">
        <f>IF(ISNUMBER(MATCH(mappings[field],fields[argot_field],0)),"y","n")</f>
        <v>y</v>
      </c>
      <c r="O100" s="8"/>
      <c r="P100" s="8"/>
    </row>
    <row r="101" spans="1:16" x14ac:dyDescent="0.25">
      <c r="A101" t="s">
        <v>975</v>
      </c>
      <c r="B101" t="s">
        <v>1</v>
      </c>
      <c r="C101" t="s">
        <v>2</v>
      </c>
      <c r="D101" t="s">
        <v>118</v>
      </c>
      <c r="E101" s="1">
        <v>504</v>
      </c>
      <c r="F101" t="s">
        <v>6</v>
      </c>
      <c r="G101" t="s">
        <v>6</v>
      </c>
      <c r="H101" t="s">
        <v>289</v>
      </c>
      <c r="I101" t="s">
        <v>998</v>
      </c>
      <c r="J101" t="s">
        <v>6</v>
      </c>
      <c r="K101" s="8" t="str">
        <f>mappings[field]&amp;mappings[institution]&amp;mappings[element/field]&amp;mappings[subelement/field(s)]&amp;mappings[constraints]</f>
        <v>note_general[indexed]GEN504..</v>
      </c>
      <c r="L101" s="8">
        <f>IF(ISNUMBER(MATCH(mappings[mapping_id],issuesmap[mappingID],0)),COUNTIF(issuesmap[mappingID],mappings[mapping_id]),0)</f>
        <v>0</v>
      </c>
      <c r="M101" s="8">
        <f>IF(ISNUMBER(MATCH(mappings[field],issuesfield[field],0)),COUNTIF(issuesfield[field],mappings[field]),0)</f>
        <v>0</v>
      </c>
      <c r="N101" s="8" t="str">
        <f>IF(ISNUMBER(MATCH(mappings[field],fields[argot_field],0)),"y","n")</f>
        <v>y</v>
      </c>
      <c r="O101" s="8" t="s">
        <v>2</v>
      </c>
      <c r="P101" s="8" t="s">
        <v>2</v>
      </c>
    </row>
    <row r="102" spans="1:16" x14ac:dyDescent="0.25">
      <c r="A102" t="s">
        <v>975</v>
      </c>
      <c r="B102" t="s">
        <v>1</v>
      </c>
      <c r="C102" t="s">
        <v>2</v>
      </c>
      <c r="D102" t="s">
        <v>118</v>
      </c>
      <c r="E102" s="1">
        <v>521</v>
      </c>
      <c r="F102" t="s">
        <v>1096</v>
      </c>
      <c r="G102" t="s">
        <v>676</v>
      </c>
      <c r="H102" t="s">
        <v>289</v>
      </c>
      <c r="I102" t="s">
        <v>1107</v>
      </c>
      <c r="J102" t="s">
        <v>40</v>
      </c>
      <c r="K102" s="8" t="str">
        <f>mappings[field]&amp;mappings[institution]&amp;mappings[element/field]&amp;mappings[subelement/field(s)]&amp;mappings[constraints]</f>
        <v>note_general[indexed]GEN521{na}none</v>
      </c>
      <c r="L102" s="8">
        <f>IF(ISNUMBER(MATCH(mappings[mapping_id],issuesmap[mappingID],0)),COUNTIF(issuesmap[mappingID],mappings[mapping_id]),0)</f>
        <v>0</v>
      </c>
      <c r="M102" s="8">
        <f>IF(ISNUMBER(MATCH(mappings[field],issuesfield[field],0)),COUNTIF(issuesfield[field],mappings[field]),0)</f>
        <v>0</v>
      </c>
      <c r="N102" s="8" t="str">
        <f>IF(ISNUMBER(MATCH(mappings[field],fields[argot_field],0)),"y","n")</f>
        <v>y</v>
      </c>
      <c r="O102" s="8"/>
      <c r="P102" s="8"/>
    </row>
    <row r="103" spans="1:16" x14ac:dyDescent="0.25">
      <c r="A103" t="s">
        <v>975</v>
      </c>
      <c r="B103" t="s">
        <v>1</v>
      </c>
      <c r="C103" t="s">
        <v>2</v>
      </c>
      <c r="D103" t="s">
        <v>118</v>
      </c>
      <c r="E103" s="1">
        <v>556</v>
      </c>
      <c r="F103" t="s">
        <v>1096</v>
      </c>
      <c r="G103" t="s">
        <v>676</v>
      </c>
      <c r="H103" t="s">
        <v>289</v>
      </c>
      <c r="I103" t="s">
        <v>1107</v>
      </c>
      <c r="J103" t="s">
        <v>512</v>
      </c>
      <c r="K103" s="8" t="str">
        <f>mappings[field]&amp;mappings[institution]&amp;mappings[element/field]&amp;mappings[subelement/field(s)]&amp;mappings[constraints]</f>
        <v>note_general[indexed]GEN556{na}none</v>
      </c>
      <c r="L103" s="8">
        <f>IF(ISNUMBER(MATCH(mappings[mapping_id],issuesmap[mappingID],0)),COUNTIF(issuesmap[mappingID],mappings[mapping_id]),0)</f>
        <v>0</v>
      </c>
      <c r="M103" s="8">
        <f>IF(ISNUMBER(MATCH(mappings[field],issuesfield[field],0)),COUNTIF(issuesfield[field],mappings[field]),0)</f>
        <v>0</v>
      </c>
      <c r="N103" s="8" t="str">
        <f>IF(ISNUMBER(MATCH(mappings[field],fields[argot_field],0)),"y","n")</f>
        <v>y</v>
      </c>
      <c r="O103" s="8"/>
      <c r="P103" s="8"/>
    </row>
    <row r="104" spans="1:16" x14ac:dyDescent="0.25">
      <c r="A104" t="s">
        <v>972</v>
      </c>
      <c r="B104" t="s">
        <v>1</v>
      </c>
      <c r="C104" t="s">
        <v>2</v>
      </c>
      <c r="D104" t="s">
        <v>118</v>
      </c>
      <c r="E104" s="1">
        <v>500</v>
      </c>
      <c r="F104">
        <v>3</v>
      </c>
      <c r="G104" t="s">
        <v>981</v>
      </c>
      <c r="H104" t="s">
        <v>20</v>
      </c>
      <c r="I104" t="s">
        <v>6</v>
      </c>
      <c r="J104" t="s">
        <v>6</v>
      </c>
      <c r="K104" s="8" t="str">
        <f>mappings[field]&amp;mappings[institution]&amp;mappings[element/field]&amp;mappings[subelement/field(s)]&amp;mappings[constraints]</f>
        <v>note_general[label]GEN5003field does NOT contain $5</v>
      </c>
      <c r="L104" s="8">
        <f>IF(ISNUMBER(MATCH(mappings[mapping_id],issuesmap[mappingID],0)),COUNTIF(issuesmap[mappingID],mappings[mapping_id]),0)</f>
        <v>0</v>
      </c>
      <c r="M104" s="8">
        <f>IF(ISNUMBER(MATCH(mappings[field],issuesfield[field],0)),COUNTIF(issuesfield[field],mappings[field]),0)</f>
        <v>0</v>
      </c>
      <c r="N104" s="8" t="str">
        <f>IF(ISNUMBER(MATCH(mappings[field],fields[argot_field],0)),"y","n")</f>
        <v>y</v>
      </c>
      <c r="O104" s="8" t="s">
        <v>2</v>
      </c>
      <c r="P104" s="8" t="s">
        <v>2</v>
      </c>
    </row>
    <row r="105" spans="1:16" x14ac:dyDescent="0.25">
      <c r="A105" t="s">
        <v>972</v>
      </c>
      <c r="B105" t="s">
        <v>1</v>
      </c>
      <c r="C105" t="s">
        <v>2</v>
      </c>
      <c r="D105" t="s">
        <v>118</v>
      </c>
      <c r="E105" s="1">
        <v>521</v>
      </c>
      <c r="F105" t="s">
        <v>1096</v>
      </c>
      <c r="G105" t="s">
        <v>1114</v>
      </c>
      <c r="H105" t="s">
        <v>320</v>
      </c>
      <c r="I105" t="s">
        <v>1115</v>
      </c>
      <c r="J105" t="s">
        <v>512</v>
      </c>
      <c r="K105" s="8" t="str">
        <f>mappings[field]&amp;mappings[institution]&amp;mappings[element/field]&amp;mappings[subelement/field(s)]&amp;mappings[constraints]</f>
        <v>note_general[label]GEN521{na}$3 NOT present</v>
      </c>
      <c r="L105" s="8">
        <f>IF(ISNUMBER(MATCH(mappings[mapping_id],issuesmap[mappingID],0)),COUNTIF(issuesmap[mappingID],mappings[mapping_id]),0)</f>
        <v>0</v>
      </c>
      <c r="M105" s="8">
        <f>IF(ISNUMBER(MATCH(mappings[field],issuesfield[field],0)),COUNTIF(issuesfield[field],mappings[field]),0)</f>
        <v>0</v>
      </c>
      <c r="N105" s="8" t="str">
        <f>IF(ISNUMBER(MATCH(mappings[field],fields[argot_field],0)),"y","n")</f>
        <v>y</v>
      </c>
      <c r="O105" s="8"/>
      <c r="P105" s="8"/>
    </row>
    <row r="106" spans="1:16" x14ac:dyDescent="0.25">
      <c r="A106" t="s">
        <v>972</v>
      </c>
      <c r="B106" t="s">
        <v>1</v>
      </c>
      <c r="C106" t="s">
        <v>2</v>
      </c>
      <c r="D106" t="s">
        <v>118</v>
      </c>
      <c r="E106" s="1">
        <v>521</v>
      </c>
      <c r="F106">
        <v>3</v>
      </c>
      <c r="G106" t="s">
        <v>676</v>
      </c>
      <c r="H106" t="s">
        <v>320</v>
      </c>
      <c r="I106" t="s">
        <v>1116</v>
      </c>
      <c r="J106" t="s">
        <v>512</v>
      </c>
      <c r="K106" s="8" t="str">
        <f>mappings[field]&amp;mappings[institution]&amp;mappings[element/field]&amp;mappings[subelement/field(s)]&amp;mappings[constraints]</f>
        <v>note_general[label]GEN5213none</v>
      </c>
      <c r="L106" s="8">
        <f>IF(ISNUMBER(MATCH(mappings[mapping_id],issuesmap[mappingID],0)),COUNTIF(issuesmap[mappingID],mappings[mapping_id]),0)</f>
        <v>0</v>
      </c>
      <c r="M106" s="8">
        <f>IF(ISNUMBER(MATCH(mappings[field],issuesfield[field],0)),COUNTIF(issuesfield[field],mappings[field]),0)</f>
        <v>0</v>
      </c>
      <c r="N106" s="8" t="str">
        <f>IF(ISNUMBER(MATCH(mappings[field],fields[argot_field],0)),"y","n")</f>
        <v>y</v>
      </c>
      <c r="O106" s="8"/>
      <c r="P106" s="8"/>
    </row>
    <row r="107" spans="1:16" x14ac:dyDescent="0.25">
      <c r="A107" t="s">
        <v>972</v>
      </c>
      <c r="B107" t="s">
        <v>1</v>
      </c>
      <c r="C107" t="s">
        <v>2</v>
      </c>
      <c r="D107" t="s">
        <v>118</v>
      </c>
      <c r="E107" s="1">
        <v>522</v>
      </c>
      <c r="F107" t="s">
        <v>1096</v>
      </c>
      <c r="G107" t="s">
        <v>1097</v>
      </c>
      <c r="H107" t="s">
        <v>289</v>
      </c>
      <c r="I107" t="s">
        <v>1118</v>
      </c>
      <c r="J107" t="s">
        <v>40</v>
      </c>
      <c r="K107" s="8" t="str">
        <f>mappings[field]&amp;mappings[institution]&amp;mappings[element/field]&amp;mappings[subelement/field(s)]&amp;mappings[constraints]</f>
        <v>note_general[label]GEN522{na}i1=blank</v>
      </c>
      <c r="L107" s="8">
        <f>IF(ISNUMBER(MATCH(mappings[mapping_id],issuesmap[mappingID],0)),COUNTIF(issuesmap[mappingID],mappings[mapping_id]),0)</f>
        <v>0</v>
      </c>
      <c r="M107" s="8">
        <f>IF(ISNUMBER(MATCH(mappings[field],issuesfield[field],0)),COUNTIF(issuesfield[field],mappings[field]),0)</f>
        <v>0</v>
      </c>
      <c r="N107" s="8" t="str">
        <f>IF(ISNUMBER(MATCH(mappings[field],fields[argot_field],0)),"y","n")</f>
        <v>y</v>
      </c>
      <c r="O107" s="8"/>
      <c r="P107" s="8"/>
    </row>
    <row r="108" spans="1:16" x14ac:dyDescent="0.25">
      <c r="A108" t="s">
        <v>972</v>
      </c>
      <c r="B108" t="s">
        <v>1</v>
      </c>
      <c r="C108" t="s">
        <v>2</v>
      </c>
      <c r="D108" t="s">
        <v>118</v>
      </c>
      <c r="E108" s="1">
        <v>522</v>
      </c>
      <c r="F108" t="s">
        <v>1096</v>
      </c>
      <c r="G108" t="s">
        <v>1119</v>
      </c>
      <c r="H108" t="s">
        <v>1098</v>
      </c>
      <c r="I108" t="s">
        <v>40</v>
      </c>
      <c r="J108" t="s">
        <v>40</v>
      </c>
      <c r="K108" s="8" t="str">
        <f>mappings[field]&amp;mappings[institution]&amp;mappings[element/field]&amp;mappings[subelement/field(s)]&amp;mappings[constraints]</f>
        <v>note_general[label]GEN522{na}i1=8</v>
      </c>
      <c r="L108" s="8">
        <f>IF(ISNUMBER(MATCH(mappings[mapping_id],issuesmap[mappingID],0)),COUNTIF(issuesmap[mappingID],mappings[mapping_id]),0)</f>
        <v>0</v>
      </c>
      <c r="M108" s="8">
        <f>IF(ISNUMBER(MATCH(mappings[field],issuesfield[field],0)),COUNTIF(issuesfield[field],mappings[field]),0)</f>
        <v>0</v>
      </c>
      <c r="N108" s="8" t="str">
        <f>IF(ISNUMBER(MATCH(mappings[field],fields[argot_field],0)),"y","n")</f>
        <v>y</v>
      </c>
      <c r="O108" s="8"/>
      <c r="P108" s="8"/>
    </row>
    <row r="109" spans="1:16" x14ac:dyDescent="0.25">
      <c r="A109" t="s">
        <v>972</v>
      </c>
      <c r="B109" t="s">
        <v>1</v>
      </c>
      <c r="C109" t="s">
        <v>2</v>
      </c>
      <c r="D109" t="s">
        <v>118</v>
      </c>
      <c r="E109" s="1">
        <v>536</v>
      </c>
      <c r="F109" t="s">
        <v>1096</v>
      </c>
      <c r="G109" t="s">
        <v>676</v>
      </c>
      <c r="H109" t="s">
        <v>289</v>
      </c>
      <c r="I109" t="s">
        <v>1133</v>
      </c>
      <c r="J109" t="s">
        <v>512</v>
      </c>
      <c r="K109" s="8" t="str">
        <f>mappings[field]&amp;mappings[institution]&amp;mappings[element/field]&amp;mappings[subelement/field(s)]&amp;mappings[constraints]</f>
        <v>note_general[label]GEN536{na}none</v>
      </c>
      <c r="L109" s="8">
        <f>IF(ISNUMBER(MATCH(mappings[mapping_id],issuesmap[mappingID],0)),COUNTIF(issuesmap[mappingID],mappings[mapping_id]),0)</f>
        <v>0</v>
      </c>
      <c r="M109" s="8">
        <f>IF(ISNUMBER(MATCH(mappings[field],issuesfield[field],0)),COUNTIF(issuesfield[field],mappings[field]),0)</f>
        <v>0</v>
      </c>
      <c r="N109" s="8" t="str">
        <f>IF(ISNUMBER(MATCH(mappings[field],fields[argot_field],0)),"y","n")</f>
        <v>y</v>
      </c>
      <c r="O109" s="8"/>
      <c r="P109" s="8"/>
    </row>
    <row r="110" spans="1:16" x14ac:dyDescent="0.25">
      <c r="A110" t="s">
        <v>972</v>
      </c>
      <c r="B110" t="s">
        <v>1</v>
      </c>
      <c r="C110" t="s">
        <v>2</v>
      </c>
      <c r="D110" t="s">
        <v>118</v>
      </c>
      <c r="E110" s="1">
        <v>546</v>
      </c>
      <c r="F110">
        <v>3</v>
      </c>
      <c r="G110" t="s">
        <v>676</v>
      </c>
      <c r="H110" t="s">
        <v>20</v>
      </c>
      <c r="I110" t="s">
        <v>40</v>
      </c>
      <c r="J110" t="s">
        <v>40</v>
      </c>
      <c r="K110" s="8" t="str">
        <f>mappings[field]&amp;mappings[institution]&amp;mappings[element/field]&amp;mappings[subelement/field(s)]&amp;mappings[constraints]</f>
        <v>note_general[label]GEN5463none</v>
      </c>
      <c r="L110" s="8">
        <f>IF(ISNUMBER(MATCH(mappings[mapping_id],issuesmap[mappingID],0)),COUNTIF(issuesmap[mappingID],mappings[mapping_id]),0)</f>
        <v>0</v>
      </c>
      <c r="M110" s="8">
        <f>IF(ISNUMBER(MATCH(mappings[field],issuesfield[field],0)),COUNTIF(issuesfield[field],mappings[field]),0)</f>
        <v>0</v>
      </c>
      <c r="N110" s="8" t="str">
        <f>IF(ISNUMBER(MATCH(mappings[field],fields[argot_field],0)),"y","n")</f>
        <v>y</v>
      </c>
      <c r="O110" s="8"/>
      <c r="P110" s="8"/>
    </row>
    <row r="111" spans="1:16" x14ac:dyDescent="0.25">
      <c r="A111" t="s">
        <v>972</v>
      </c>
      <c r="B111" t="s">
        <v>1</v>
      </c>
      <c r="C111" t="s">
        <v>2</v>
      </c>
      <c r="D111" t="s">
        <v>118</v>
      </c>
      <c r="E111" s="1">
        <v>556</v>
      </c>
      <c r="F111" t="s">
        <v>1096</v>
      </c>
      <c r="G111" t="s">
        <v>1097</v>
      </c>
      <c r="H111" t="s">
        <v>289</v>
      </c>
      <c r="I111" t="s">
        <v>1124</v>
      </c>
      <c r="J111" t="s">
        <v>512</v>
      </c>
      <c r="K111" s="8" t="str">
        <f>mappings[field]&amp;mappings[institution]&amp;mappings[element/field]&amp;mappings[subelement/field(s)]&amp;mappings[constraints]</f>
        <v>note_general[label]GEN556{na}i1=blank</v>
      </c>
      <c r="L111" s="8">
        <f>IF(ISNUMBER(MATCH(mappings[mapping_id],issuesmap[mappingID],0)),COUNTIF(issuesmap[mappingID],mappings[mapping_id]),0)</f>
        <v>0</v>
      </c>
      <c r="M111" s="8">
        <f>IF(ISNUMBER(MATCH(mappings[field],issuesfield[field],0)),COUNTIF(issuesfield[field],mappings[field]),0)</f>
        <v>0</v>
      </c>
      <c r="N111" s="8" t="str">
        <f>IF(ISNUMBER(MATCH(mappings[field],fields[argot_field],0)),"y","n")</f>
        <v>y</v>
      </c>
      <c r="O111" s="8"/>
      <c r="P111" s="8"/>
    </row>
    <row r="112" spans="1:16" x14ac:dyDescent="0.25">
      <c r="A112" t="s">
        <v>972</v>
      </c>
      <c r="B112" t="s">
        <v>1</v>
      </c>
      <c r="C112" t="s">
        <v>2</v>
      </c>
      <c r="D112" t="s">
        <v>118</v>
      </c>
      <c r="E112" s="1">
        <v>586</v>
      </c>
      <c r="F112">
        <v>3</v>
      </c>
      <c r="G112" t="s">
        <v>676</v>
      </c>
      <c r="H112" t="s">
        <v>20</v>
      </c>
      <c r="I112" t="s">
        <v>40</v>
      </c>
      <c r="J112" t="s">
        <v>40</v>
      </c>
      <c r="K112" s="8" t="str">
        <f>mappings[field]&amp;mappings[institution]&amp;mappings[element/field]&amp;mappings[subelement/field(s)]&amp;mappings[constraints]</f>
        <v>note_general[label]GEN5863none</v>
      </c>
      <c r="L112" s="8">
        <f>IF(ISNUMBER(MATCH(mappings[mapping_id],issuesmap[mappingID],0)),COUNTIF(issuesmap[mappingID],mappings[mapping_id]),0)</f>
        <v>0</v>
      </c>
      <c r="M112" s="8">
        <f>IF(ISNUMBER(MATCH(mappings[field],issuesfield[field],0)),COUNTIF(issuesfield[field],mappings[field]),0)</f>
        <v>0</v>
      </c>
      <c r="N112" s="8" t="str">
        <f>IF(ISNUMBER(MATCH(mappings[field],fields[argot_field],0)),"y","n")</f>
        <v>y</v>
      </c>
      <c r="O112" s="8"/>
      <c r="P112" s="8"/>
    </row>
    <row r="113" spans="1:16" x14ac:dyDescent="0.25">
      <c r="A113" t="s">
        <v>973</v>
      </c>
      <c r="B113" t="s">
        <v>1</v>
      </c>
      <c r="C113" t="s">
        <v>2</v>
      </c>
      <c r="D113" t="s">
        <v>118</v>
      </c>
      <c r="E113" s="1">
        <v>500</v>
      </c>
      <c r="F113" t="s">
        <v>7</v>
      </c>
      <c r="G113" t="s">
        <v>981</v>
      </c>
      <c r="H113" t="s">
        <v>20</v>
      </c>
      <c r="I113" t="s">
        <v>6</v>
      </c>
      <c r="J113" t="s">
        <v>6</v>
      </c>
      <c r="K113" s="8" t="str">
        <f>mappings[field]&amp;mappings[institution]&amp;mappings[element/field]&amp;mappings[subelement/field(s)]&amp;mappings[constraints]</f>
        <v>note_general[value]GEN500afield does NOT contain $5</v>
      </c>
      <c r="L113" s="8">
        <f>IF(ISNUMBER(MATCH(mappings[mapping_id],issuesmap[mappingID],0)),COUNTIF(issuesmap[mappingID],mappings[mapping_id]),0)</f>
        <v>0</v>
      </c>
      <c r="M113" s="8">
        <f>IF(ISNUMBER(MATCH(mappings[field],issuesfield[field],0)),COUNTIF(issuesfield[field],mappings[field]),0)</f>
        <v>0</v>
      </c>
      <c r="N113" s="8" t="str">
        <f>IF(ISNUMBER(MATCH(mappings[field],fields[argot_field],0)),"y","n")</f>
        <v>y</v>
      </c>
      <c r="O113" s="8" t="s">
        <v>2</v>
      </c>
      <c r="P113" s="8" t="s">
        <v>2</v>
      </c>
    </row>
    <row r="114" spans="1:16" x14ac:dyDescent="0.25">
      <c r="A114" t="s">
        <v>973</v>
      </c>
      <c r="B114" t="s">
        <v>1</v>
      </c>
      <c r="C114" t="s">
        <v>2</v>
      </c>
      <c r="D114" t="s">
        <v>118</v>
      </c>
      <c r="E114" s="1">
        <v>504</v>
      </c>
      <c r="F114" t="s">
        <v>298</v>
      </c>
      <c r="G114" t="s">
        <v>6</v>
      </c>
      <c r="H114" t="s">
        <v>20</v>
      </c>
      <c r="I114" t="s">
        <v>526</v>
      </c>
      <c r="J114" t="s">
        <v>6</v>
      </c>
      <c r="K114" s="8" t="str">
        <f>mappings[field]&amp;mappings[institution]&amp;mappings[element/field]&amp;mappings[subelement/field(s)]&amp;mappings[constraints]</f>
        <v>note_general[value]GEN504ab.</v>
      </c>
      <c r="L114" s="8">
        <f>IF(ISNUMBER(MATCH(mappings[mapping_id],issuesmap[mappingID],0)),COUNTIF(issuesmap[mappingID],mappings[mapping_id]),0)</f>
        <v>0</v>
      </c>
      <c r="M114" s="8">
        <f>IF(ISNUMBER(MATCH(mappings[field],issuesfield[field],0)),COUNTIF(issuesfield[field],mappings[field]),0)</f>
        <v>0</v>
      </c>
      <c r="N114" s="8" t="str">
        <f>IF(ISNUMBER(MATCH(mappings[field],fields[argot_field],0)),"y","n")</f>
        <v>y</v>
      </c>
      <c r="O114" s="8" t="s">
        <v>2</v>
      </c>
      <c r="P114" s="8" t="s">
        <v>2</v>
      </c>
    </row>
    <row r="115" spans="1:16" x14ac:dyDescent="0.25">
      <c r="A115" t="s">
        <v>973</v>
      </c>
      <c r="B115" t="s">
        <v>1</v>
      </c>
      <c r="C115" t="s">
        <v>2</v>
      </c>
      <c r="D115" t="s">
        <v>118</v>
      </c>
      <c r="E115" s="1">
        <v>521</v>
      </c>
      <c r="F115" t="s">
        <v>298</v>
      </c>
      <c r="G115" t="s">
        <v>676</v>
      </c>
      <c r="H115" t="s">
        <v>320</v>
      </c>
      <c r="I115" t="s">
        <v>1117</v>
      </c>
      <c r="J115" t="s">
        <v>512</v>
      </c>
      <c r="K115" s="8" t="str">
        <f>mappings[field]&amp;mappings[institution]&amp;mappings[element/field]&amp;mappings[subelement/field(s)]&amp;mappings[constraints]</f>
        <v>note_general[value]GEN521abnone</v>
      </c>
      <c r="L115" s="8">
        <f>IF(ISNUMBER(MATCH(mappings[mapping_id],issuesmap[mappingID],0)),COUNTIF(issuesmap[mappingID],mappings[mapping_id]),0)</f>
        <v>0</v>
      </c>
      <c r="M115" s="8">
        <f>IF(ISNUMBER(MATCH(mappings[field],issuesfield[field],0)),COUNTIF(issuesfield[field],mappings[field]),0)</f>
        <v>0</v>
      </c>
      <c r="N115" s="8" t="str">
        <f>IF(ISNUMBER(MATCH(mappings[field],fields[argot_field],0)),"y","n")</f>
        <v>y</v>
      </c>
      <c r="O115" s="8"/>
      <c r="P115" s="8"/>
    </row>
    <row r="116" spans="1:16" x14ac:dyDescent="0.25">
      <c r="A116" t="s">
        <v>973</v>
      </c>
      <c r="B116" t="s">
        <v>1</v>
      </c>
      <c r="C116" t="s">
        <v>2</v>
      </c>
      <c r="D116" t="s">
        <v>118</v>
      </c>
      <c r="E116" s="1">
        <v>522</v>
      </c>
      <c r="F116" t="s">
        <v>7</v>
      </c>
      <c r="G116" t="s">
        <v>676</v>
      </c>
      <c r="H116" t="s">
        <v>20</v>
      </c>
      <c r="I116" t="s">
        <v>40</v>
      </c>
      <c r="J116" t="s">
        <v>40</v>
      </c>
      <c r="K116" s="8" t="str">
        <f>mappings[field]&amp;mappings[institution]&amp;mappings[element/field]&amp;mappings[subelement/field(s)]&amp;mappings[constraints]</f>
        <v>note_general[value]GEN522anone</v>
      </c>
      <c r="L116" s="8">
        <f>IF(ISNUMBER(MATCH(mappings[mapping_id],issuesmap[mappingID],0)),COUNTIF(issuesmap[mappingID],mappings[mapping_id]),0)</f>
        <v>0</v>
      </c>
      <c r="M116" s="8">
        <f>IF(ISNUMBER(MATCH(mappings[field],issuesfield[field],0)),COUNTIF(issuesfield[field],mappings[field]),0)</f>
        <v>0</v>
      </c>
      <c r="N116" s="8" t="str">
        <f>IF(ISNUMBER(MATCH(mappings[field],fields[argot_field],0)),"y","n")</f>
        <v>y</v>
      </c>
      <c r="O116" s="8"/>
      <c r="P116" s="8"/>
    </row>
    <row r="117" spans="1:16" x14ac:dyDescent="0.25">
      <c r="A117" t="s">
        <v>973</v>
      </c>
      <c r="B117" t="s">
        <v>1</v>
      </c>
      <c r="C117" t="s">
        <v>2</v>
      </c>
      <c r="D117" t="s">
        <v>118</v>
      </c>
      <c r="E117" s="1">
        <v>536</v>
      </c>
      <c r="F117" t="s">
        <v>1134</v>
      </c>
      <c r="G117" t="s">
        <v>676</v>
      </c>
      <c r="H117" t="s">
        <v>20</v>
      </c>
      <c r="I117" t="s">
        <v>40</v>
      </c>
      <c r="J117" t="s">
        <v>512</v>
      </c>
      <c r="K117" s="8" t="str">
        <f>mappings[field]&amp;mappings[institution]&amp;mappings[element/field]&amp;mappings[subelement/field(s)]&amp;mappings[constraints]</f>
        <v>note_general[value]GEN536abcdefghnone</v>
      </c>
      <c r="L117" s="8">
        <f>IF(ISNUMBER(MATCH(mappings[mapping_id],issuesmap[mappingID],0)),COUNTIF(issuesmap[mappingID],mappings[mapping_id]),0)</f>
        <v>0</v>
      </c>
      <c r="M117" s="8">
        <f>IF(ISNUMBER(MATCH(mappings[field],issuesfield[field],0)),COUNTIF(issuesfield[field],mappings[field]),0)</f>
        <v>0</v>
      </c>
      <c r="N117" s="8" t="str">
        <f>IF(ISNUMBER(MATCH(mappings[field],fields[argot_field],0)),"y","n")</f>
        <v>y</v>
      </c>
      <c r="O117" s="8"/>
      <c r="P117" s="8"/>
    </row>
    <row r="118" spans="1:16" x14ac:dyDescent="0.25">
      <c r="A118" t="s">
        <v>973</v>
      </c>
      <c r="B118" t="s">
        <v>1</v>
      </c>
      <c r="C118" t="s">
        <v>2</v>
      </c>
      <c r="D118" t="s">
        <v>118</v>
      </c>
      <c r="E118" s="1">
        <v>546</v>
      </c>
      <c r="F118" t="s">
        <v>298</v>
      </c>
      <c r="G118" t="s">
        <v>676</v>
      </c>
      <c r="H118" t="s">
        <v>20</v>
      </c>
      <c r="I118" t="s">
        <v>40</v>
      </c>
      <c r="J118" t="s">
        <v>40</v>
      </c>
      <c r="K118" s="8" t="str">
        <f>mappings[field]&amp;mappings[institution]&amp;mappings[element/field]&amp;mappings[subelement/field(s)]&amp;mappings[constraints]</f>
        <v>note_general[value]GEN546abnone</v>
      </c>
      <c r="L118" s="8">
        <f>IF(ISNUMBER(MATCH(mappings[mapping_id],issuesmap[mappingID],0)),COUNTIF(issuesmap[mappingID],mappings[mapping_id]),0)</f>
        <v>0</v>
      </c>
      <c r="M118" s="8">
        <f>IF(ISNUMBER(MATCH(mappings[field],issuesfield[field],0)),COUNTIF(issuesfield[field],mappings[field]),0)</f>
        <v>0</v>
      </c>
      <c r="N118" s="8" t="str">
        <f>IF(ISNUMBER(MATCH(mappings[field],fields[argot_field],0)),"y","n")</f>
        <v>y</v>
      </c>
      <c r="O118" s="8"/>
      <c r="P118" s="8"/>
    </row>
    <row r="119" spans="1:16" x14ac:dyDescent="0.25">
      <c r="A119" t="s">
        <v>973</v>
      </c>
      <c r="B119" t="s">
        <v>1</v>
      </c>
      <c r="C119" t="s">
        <v>2</v>
      </c>
      <c r="D119" t="s">
        <v>118</v>
      </c>
      <c r="E119" s="1">
        <v>556</v>
      </c>
      <c r="F119" t="s">
        <v>7</v>
      </c>
      <c r="G119" t="s">
        <v>676</v>
      </c>
      <c r="H119" t="s">
        <v>20</v>
      </c>
      <c r="K119" s="8" t="str">
        <f>mappings[field]&amp;mappings[institution]&amp;mappings[element/field]&amp;mappings[subelement/field(s)]&amp;mappings[constraints]</f>
        <v>note_general[value]GEN556anone</v>
      </c>
      <c r="L119" s="8">
        <f>IF(ISNUMBER(MATCH(mappings[mapping_id],issuesmap[mappingID],0)),COUNTIF(issuesmap[mappingID],mappings[mapping_id]),0)</f>
        <v>0</v>
      </c>
      <c r="M119" s="8">
        <f>IF(ISNUMBER(MATCH(mappings[field],issuesfield[field],0)),COUNTIF(issuesfield[field],mappings[field]),0)</f>
        <v>0</v>
      </c>
      <c r="N119" s="8" t="str">
        <f>IF(ISNUMBER(MATCH(mappings[field],fields[argot_field],0)),"y","n")</f>
        <v>y</v>
      </c>
      <c r="O119" s="8"/>
      <c r="P119" s="8"/>
    </row>
    <row r="120" spans="1:16" x14ac:dyDescent="0.25">
      <c r="A120" t="s">
        <v>973</v>
      </c>
      <c r="B120" t="s">
        <v>1</v>
      </c>
      <c r="C120" t="s">
        <v>2</v>
      </c>
      <c r="D120" t="s">
        <v>118</v>
      </c>
      <c r="E120" s="1">
        <v>586</v>
      </c>
      <c r="F120" t="s">
        <v>7</v>
      </c>
      <c r="G120" t="s">
        <v>676</v>
      </c>
      <c r="H120" t="s">
        <v>20</v>
      </c>
      <c r="I120" t="s">
        <v>40</v>
      </c>
      <c r="J120" t="s">
        <v>40</v>
      </c>
      <c r="K120" s="8" t="str">
        <f>mappings[field]&amp;mappings[institution]&amp;mappings[element/field]&amp;mappings[subelement/field(s)]&amp;mappings[constraints]</f>
        <v>note_general[value]GEN586anone</v>
      </c>
      <c r="L120" s="8">
        <f>IF(ISNUMBER(MATCH(mappings[mapping_id],issuesmap[mappingID],0)),COUNTIF(issuesmap[mappingID],mappings[mapping_id]),0)</f>
        <v>0</v>
      </c>
      <c r="M120" s="8">
        <f>IF(ISNUMBER(MATCH(mappings[field],issuesfield[field],0)),COUNTIF(issuesfield[field],mappings[field]),0)</f>
        <v>0</v>
      </c>
      <c r="N120" s="8" t="str">
        <f>IF(ISNUMBER(MATCH(mappings[field],fields[argot_field],0)),"y","n")</f>
        <v>y</v>
      </c>
      <c r="O120" s="8"/>
      <c r="P120" s="8"/>
    </row>
    <row r="121" spans="1:16" x14ac:dyDescent="0.25">
      <c r="A121" t="s">
        <v>511</v>
      </c>
      <c r="B121" t="s">
        <v>1</v>
      </c>
      <c r="C121" t="s">
        <v>2</v>
      </c>
      <c r="D121" t="s">
        <v>118</v>
      </c>
      <c r="E121" s="1">
        <v>507</v>
      </c>
      <c r="F121" t="s">
        <v>298</v>
      </c>
      <c r="G121" t="s">
        <v>6</v>
      </c>
      <c r="H121" t="s">
        <v>20</v>
      </c>
      <c r="I121" t="s">
        <v>6</v>
      </c>
      <c r="J121" t="s">
        <v>6</v>
      </c>
      <c r="K121" s="8" t="str">
        <f>mappings[field]&amp;mappings[institution]&amp;mappings[element/field]&amp;mappings[subelement/field(s)]&amp;mappings[constraints]</f>
        <v>note_indexGEN507ab.</v>
      </c>
      <c r="L121" s="8">
        <f>IF(ISNUMBER(MATCH(mappings[mapping_id],issuesmap[mappingID],0)),COUNTIF(issuesmap[mappingID],mappings[mapping_id]),0)</f>
        <v>0</v>
      </c>
      <c r="M121" s="8">
        <f>IF(ISNUMBER(MATCH(mappings[field],issuesfield[field],0)),COUNTIF(issuesfield[field],mappings[field]),0)</f>
        <v>0</v>
      </c>
      <c r="N121" s="8" t="str">
        <f>IF(ISNUMBER(MATCH(mappings[field],fields[argot_field],0)),"y","n")</f>
        <v>n</v>
      </c>
      <c r="O121" s="8" t="s">
        <v>2</v>
      </c>
      <c r="P121" s="8" t="s">
        <v>2</v>
      </c>
    </row>
    <row r="122" spans="1:16" x14ac:dyDescent="0.25">
      <c r="A122" t="s">
        <v>511</v>
      </c>
      <c r="B122" t="s">
        <v>1</v>
      </c>
      <c r="C122" t="s">
        <v>3</v>
      </c>
      <c r="D122" t="s">
        <v>53</v>
      </c>
      <c r="E122" s="1">
        <v>541</v>
      </c>
      <c r="F122" t="s">
        <v>7</v>
      </c>
      <c r="G122" t="s">
        <v>905</v>
      </c>
      <c r="H122" t="s">
        <v>5</v>
      </c>
      <c r="I122" t="s">
        <v>40</v>
      </c>
      <c r="J122" t="s">
        <v>40</v>
      </c>
      <c r="K122" s="8" t="str">
        <f>mappings[field]&amp;mappings[institution]&amp;mappings[element/field]&amp;mappings[subelement/field(s)]&amp;mappings[constraints]</f>
        <v>note_indexUNC541ai1!=0</v>
      </c>
      <c r="L122" s="8">
        <f>IF(ISNUMBER(MATCH(mappings[mapping_id],issuesmap[mappingID],0)),COUNTIF(issuesmap[mappingID],mappings[mapping_id]),0)</f>
        <v>0</v>
      </c>
      <c r="M122" s="8">
        <f>IF(ISNUMBER(MATCH(mappings[field],issuesfield[field],0)),COUNTIF(issuesfield[field],mappings[field]),0)</f>
        <v>0</v>
      </c>
      <c r="N122" s="8" t="str">
        <f>IF(ISNUMBER(MATCH(mappings[field],fields[argot_field],0)),"y","n")</f>
        <v>n</v>
      </c>
      <c r="O122" s="8"/>
      <c r="P122" s="8"/>
    </row>
    <row r="123" spans="1:16" x14ac:dyDescent="0.25">
      <c r="A123" t="s">
        <v>511</v>
      </c>
      <c r="B123" t="s">
        <v>1</v>
      </c>
      <c r="C123" t="s">
        <v>2</v>
      </c>
      <c r="D123" t="s">
        <v>118</v>
      </c>
      <c r="E123" s="1">
        <v>544</v>
      </c>
      <c r="F123" t="s">
        <v>135</v>
      </c>
      <c r="G123" t="s">
        <v>676</v>
      </c>
      <c r="H123" t="s">
        <v>5</v>
      </c>
      <c r="I123" t="s">
        <v>40</v>
      </c>
      <c r="J123" t="s">
        <v>40</v>
      </c>
      <c r="K123" s="8" t="str">
        <f>mappings[field]&amp;mappings[institution]&amp;mappings[element/field]&amp;mappings[subelement/field(s)]&amp;mappings[constraints]</f>
        <v>note_indexGEN544dnone</v>
      </c>
      <c r="L123" s="8">
        <f>IF(ISNUMBER(MATCH(mappings[mapping_id],issuesmap[mappingID],0)),COUNTIF(issuesmap[mappingID],mappings[mapping_id]),0)</f>
        <v>0</v>
      </c>
      <c r="M123" s="8">
        <f>IF(ISNUMBER(MATCH(mappings[field],issuesfield[field],0)),COUNTIF(issuesfield[field],mappings[field]),0)</f>
        <v>0</v>
      </c>
      <c r="N123" s="8" t="str">
        <f>IF(ISNUMBER(MATCH(mappings[field],fields[argot_field],0)),"y","n")</f>
        <v>n</v>
      </c>
      <c r="O123" s="8" t="s">
        <v>2</v>
      </c>
      <c r="P123" s="8" t="s">
        <v>2</v>
      </c>
    </row>
    <row r="124" spans="1:16" x14ac:dyDescent="0.25">
      <c r="A124" t="s">
        <v>511</v>
      </c>
      <c r="B124" t="s">
        <v>1</v>
      </c>
      <c r="C124" t="s">
        <v>2</v>
      </c>
      <c r="D124" t="s">
        <v>118</v>
      </c>
      <c r="E124" s="1">
        <v>561</v>
      </c>
      <c r="F124" t="s">
        <v>7</v>
      </c>
      <c r="G124" t="s">
        <v>518</v>
      </c>
      <c r="H124" t="s">
        <v>5</v>
      </c>
      <c r="I124" t="s">
        <v>6</v>
      </c>
      <c r="J124" t="s">
        <v>6</v>
      </c>
      <c r="K124" s="8" t="str">
        <f>mappings[field]&amp;mappings[institution]&amp;mappings[element/field]&amp;mappings[subelement/field(s)]&amp;mappings[constraints]</f>
        <v>note_indexGEN561aind1 != 0</v>
      </c>
      <c r="L124" s="8">
        <f>IF(ISNUMBER(MATCH(mappings[mapping_id],issuesmap[mappingID],0)),COUNTIF(issuesmap[mappingID],mappings[mapping_id]),0)</f>
        <v>0</v>
      </c>
      <c r="M124" s="8">
        <f>IF(ISNUMBER(MATCH(mappings[field],issuesfield[field],0)),COUNTIF(issuesfield[field],mappings[field]),0)</f>
        <v>0</v>
      </c>
      <c r="N124" s="8" t="str">
        <f>IF(ISNUMBER(MATCH(mappings[field],fields[argot_field],0)),"y","n")</f>
        <v>n</v>
      </c>
      <c r="O124" s="8" t="s">
        <v>2</v>
      </c>
      <c r="P124" s="8" t="s">
        <v>2</v>
      </c>
    </row>
    <row r="125" spans="1:16" x14ac:dyDescent="0.25">
      <c r="A125" t="s">
        <v>498</v>
      </c>
      <c r="B125" t="s">
        <v>1</v>
      </c>
      <c r="C125" t="s">
        <v>2</v>
      </c>
      <c r="D125" t="s">
        <v>118</v>
      </c>
      <c r="E125" s="1">
        <v>550</v>
      </c>
      <c r="F125" t="s">
        <v>7</v>
      </c>
      <c r="G125" t="s">
        <v>676</v>
      </c>
      <c r="H125" t="s">
        <v>20</v>
      </c>
      <c r="I125" t="s">
        <v>40</v>
      </c>
      <c r="J125" t="s">
        <v>40</v>
      </c>
      <c r="K125" s="8" t="str">
        <f>mappings[field]&amp;mappings[institution]&amp;mappings[element/field]&amp;mappings[subelement/field(s)]&amp;mappings[constraints]</f>
        <v>note_issuanceGEN550anone</v>
      </c>
      <c r="L125" s="8">
        <f>IF(ISNUMBER(MATCH(mappings[mapping_id],issuesmap[mappingID],0)),COUNTIF(issuesmap[mappingID],mappings[mapping_id]),0)</f>
        <v>0</v>
      </c>
      <c r="M125" s="8">
        <f>IF(ISNUMBER(MATCH(mappings[field],issuesfield[field],0)),COUNTIF(issuesfield[field],mappings[field]),0)</f>
        <v>0</v>
      </c>
      <c r="N125" s="8" t="str">
        <f>IF(ISNUMBER(MATCH(mappings[field],fields[argot_field],0)),"y","n")</f>
        <v>y</v>
      </c>
      <c r="O125" s="8"/>
      <c r="P125" s="8"/>
    </row>
    <row r="126" spans="1:16" x14ac:dyDescent="0.25">
      <c r="A126" t="s">
        <v>985</v>
      </c>
      <c r="B126" t="s">
        <v>1</v>
      </c>
      <c r="C126" t="s">
        <v>2</v>
      </c>
      <c r="D126" t="s">
        <v>53</v>
      </c>
      <c r="E126" s="1">
        <v>541</v>
      </c>
      <c r="F126" t="s">
        <v>7</v>
      </c>
      <c r="G126" t="s">
        <v>6</v>
      </c>
      <c r="H126" t="s">
        <v>5</v>
      </c>
      <c r="I126" t="s">
        <v>6</v>
      </c>
      <c r="J126" t="s">
        <v>6</v>
      </c>
      <c r="K126" s="8" t="str">
        <f>mappings[field]&amp;mappings[institution]&amp;mappings[element/field]&amp;mappings[subelement/field(s)]&amp;mappings[constraints]</f>
        <v>note_local[indexed_value]UNC541a.</v>
      </c>
      <c r="L126" s="8">
        <f>IF(ISNUMBER(MATCH(mappings[mapping_id],issuesmap[mappingID],0)),COUNTIF(issuesmap[mappingID],mappings[mapping_id]),0)</f>
        <v>0</v>
      </c>
      <c r="M126" s="8">
        <f>IF(ISNUMBER(MATCH(mappings[field],issuesfield[field],0)),COUNTIF(issuesfield[field],mappings[field]),0)</f>
        <v>0</v>
      </c>
      <c r="N126" s="8" t="str">
        <f>IF(ISNUMBER(MATCH(mappings[field],fields[argot_field],0)),"y","n")</f>
        <v>y</v>
      </c>
      <c r="O126" s="8" t="s">
        <v>2</v>
      </c>
      <c r="P126" s="8" t="s">
        <v>2</v>
      </c>
    </row>
    <row r="127" spans="1:16" x14ac:dyDescent="0.25">
      <c r="A127" t="s">
        <v>982</v>
      </c>
      <c r="B127" t="s">
        <v>1</v>
      </c>
      <c r="C127" t="s">
        <v>2</v>
      </c>
      <c r="D127" t="s">
        <v>118</v>
      </c>
      <c r="E127" s="1">
        <v>500</v>
      </c>
      <c r="F127">
        <v>3</v>
      </c>
      <c r="G127" t="s">
        <v>984</v>
      </c>
      <c r="H127" t="s">
        <v>20</v>
      </c>
      <c r="I127" t="s">
        <v>6</v>
      </c>
      <c r="J127" t="s">
        <v>6</v>
      </c>
      <c r="K127" s="8" t="str">
        <f>mappings[field]&amp;mappings[institution]&amp;mappings[element/field]&amp;mappings[subelement/field(s)]&amp;mappings[constraints]</f>
        <v>note_local[label]GEN5003field contains whitelisted $5 value</v>
      </c>
      <c r="L127" s="8">
        <f>IF(ISNUMBER(MATCH(mappings[mapping_id],issuesmap[mappingID],0)),COUNTIF(issuesmap[mappingID],mappings[mapping_id]),0)</f>
        <v>0</v>
      </c>
      <c r="M127" s="8">
        <f>IF(ISNUMBER(MATCH(mappings[field],issuesfield[field],0)),COUNTIF(issuesfield[field],mappings[field]),0)</f>
        <v>0</v>
      </c>
      <c r="N127" s="8" t="str">
        <f>IF(ISNUMBER(MATCH(mappings[field],fields[argot_field],0)),"y","n")</f>
        <v>y</v>
      </c>
      <c r="O127" s="8" t="s">
        <v>2</v>
      </c>
      <c r="P127" s="8" t="s">
        <v>2</v>
      </c>
    </row>
    <row r="128" spans="1:16" x14ac:dyDescent="0.25">
      <c r="A128" t="s">
        <v>982</v>
      </c>
      <c r="B128" t="s">
        <v>1</v>
      </c>
      <c r="C128" t="s">
        <v>2</v>
      </c>
      <c r="D128" t="s">
        <v>53</v>
      </c>
      <c r="E128" s="1">
        <v>541</v>
      </c>
      <c r="F128" t="s">
        <v>6</v>
      </c>
      <c r="G128" t="s">
        <v>6</v>
      </c>
      <c r="H128" t="s">
        <v>289</v>
      </c>
      <c r="I128" t="s">
        <v>986</v>
      </c>
      <c r="J128" t="s">
        <v>6</v>
      </c>
      <c r="K128" s="8" t="str">
        <f>mappings[field]&amp;mappings[institution]&amp;mappings[element/field]&amp;mappings[subelement/field(s)]&amp;mappings[constraints]</f>
        <v>note_local[label]UNC541..</v>
      </c>
      <c r="L128" s="8">
        <f>IF(ISNUMBER(MATCH(mappings[mapping_id],issuesmap[mappingID],0)),COUNTIF(issuesmap[mappingID],mappings[mapping_id]),0)</f>
        <v>0</v>
      </c>
      <c r="M128" s="8">
        <f>IF(ISNUMBER(MATCH(mappings[field],issuesfield[field],0)),COUNTIF(issuesfield[field],mappings[field]),0)</f>
        <v>0</v>
      </c>
      <c r="N128" s="8" t="str">
        <f>IF(ISNUMBER(MATCH(mappings[field],fields[argot_field],0)),"y","n")</f>
        <v>y</v>
      </c>
      <c r="O128" s="8"/>
      <c r="P128" s="8"/>
    </row>
    <row r="129" spans="1:16" x14ac:dyDescent="0.25">
      <c r="A129" t="s">
        <v>982</v>
      </c>
      <c r="B129" t="s">
        <v>1</v>
      </c>
      <c r="C129" t="s">
        <v>2</v>
      </c>
      <c r="D129" t="s">
        <v>118</v>
      </c>
      <c r="E129" s="1">
        <v>561</v>
      </c>
      <c r="F129" t="s">
        <v>6</v>
      </c>
      <c r="G129" t="s">
        <v>989</v>
      </c>
      <c r="H129" t="s">
        <v>289</v>
      </c>
      <c r="I129" t="s">
        <v>987</v>
      </c>
      <c r="K129" s="8" t="str">
        <f>mappings[field]&amp;mappings[institution]&amp;mappings[element/field]&amp;mappings[subelement/field(s)]&amp;mappings[constraints]</f>
        <v>note_local[label]GEN561.ind1 != 0 and $3 NOT present</v>
      </c>
      <c r="L129" s="8">
        <f>IF(ISNUMBER(MATCH(mappings[mapping_id],issuesmap[mappingID],0)),COUNTIF(issuesmap[mappingID],mappings[mapping_id]),0)</f>
        <v>0</v>
      </c>
      <c r="M129" s="8">
        <f>IF(ISNUMBER(MATCH(mappings[field],issuesfield[field],0)),COUNTIF(issuesfield[field],mappings[field]),0)</f>
        <v>0</v>
      </c>
      <c r="N129" s="8" t="str">
        <f>IF(ISNUMBER(MATCH(mappings[field],fields[argot_field],0)),"y","n")</f>
        <v>y</v>
      </c>
      <c r="O129" s="8"/>
      <c r="P129" s="8"/>
    </row>
    <row r="130" spans="1:16" x14ac:dyDescent="0.25">
      <c r="A130" t="s">
        <v>982</v>
      </c>
      <c r="B130" t="s">
        <v>1</v>
      </c>
      <c r="C130" t="s">
        <v>2</v>
      </c>
      <c r="D130" t="s">
        <v>118</v>
      </c>
      <c r="E130" s="1">
        <v>561</v>
      </c>
      <c r="F130">
        <v>3</v>
      </c>
      <c r="G130" t="s">
        <v>990</v>
      </c>
      <c r="H130" t="s">
        <v>20</v>
      </c>
      <c r="I130" t="s">
        <v>988</v>
      </c>
      <c r="J130" t="s">
        <v>6</v>
      </c>
      <c r="K130" s="8" t="str">
        <f>mappings[field]&amp;mappings[institution]&amp;mappings[element/field]&amp;mappings[subelement/field(s)]&amp;mappings[constraints]</f>
        <v>note_local[label]GEN5613ind1 != 0 and $3 present</v>
      </c>
      <c r="L130" s="8">
        <f>IF(ISNUMBER(MATCH(mappings[mapping_id],issuesmap[mappingID],0)),COUNTIF(issuesmap[mappingID],mappings[mapping_id]),0)</f>
        <v>0</v>
      </c>
      <c r="M130" s="8">
        <f>IF(ISNUMBER(MATCH(mappings[field],issuesfield[field],0)),COUNTIF(issuesfield[field],mappings[field]),0)</f>
        <v>0</v>
      </c>
      <c r="N130" s="8" t="str">
        <f>IF(ISNUMBER(MATCH(mappings[field],fields[argot_field],0)),"y","n")</f>
        <v>y</v>
      </c>
      <c r="O130" s="8"/>
      <c r="P130" s="8"/>
    </row>
    <row r="131" spans="1:16" x14ac:dyDescent="0.25">
      <c r="A131" t="s">
        <v>982</v>
      </c>
      <c r="B131" t="s">
        <v>1</v>
      </c>
      <c r="C131" t="s">
        <v>2</v>
      </c>
      <c r="D131" t="s">
        <v>118</v>
      </c>
      <c r="E131" s="1">
        <v>585</v>
      </c>
      <c r="F131">
        <v>3</v>
      </c>
      <c r="G131" t="s">
        <v>676</v>
      </c>
      <c r="H131" t="s">
        <v>20</v>
      </c>
      <c r="I131" t="s">
        <v>40</v>
      </c>
      <c r="J131" t="s">
        <v>40</v>
      </c>
      <c r="K131" s="8" t="str">
        <f>mappings[field]&amp;mappings[institution]&amp;mappings[element/field]&amp;mappings[subelement/field(s)]&amp;mappings[constraints]</f>
        <v>note_local[label]GEN5853none</v>
      </c>
      <c r="L131" s="8">
        <f>IF(ISNUMBER(MATCH(mappings[mapping_id],issuesmap[mappingID],0)),COUNTIF(issuesmap[mappingID],mappings[mapping_id]),0)</f>
        <v>0</v>
      </c>
      <c r="M131" s="8">
        <f>IF(ISNUMBER(MATCH(mappings[field],issuesfield[field],0)),COUNTIF(issuesfield[field],mappings[field]),0)</f>
        <v>0</v>
      </c>
      <c r="N131" s="8" t="str">
        <f>IF(ISNUMBER(MATCH(mappings[field],fields[argot_field],0)),"y","n")</f>
        <v>y</v>
      </c>
      <c r="O131" s="8"/>
      <c r="P131" s="8"/>
    </row>
    <row r="132" spans="1:16" x14ac:dyDescent="0.25">
      <c r="A132" t="s">
        <v>983</v>
      </c>
      <c r="B132" t="s">
        <v>1</v>
      </c>
      <c r="C132" t="s">
        <v>2</v>
      </c>
      <c r="D132" t="s">
        <v>118</v>
      </c>
      <c r="E132" s="1">
        <v>500</v>
      </c>
      <c r="F132" t="s">
        <v>7</v>
      </c>
      <c r="G132" t="s">
        <v>984</v>
      </c>
      <c r="H132" t="s">
        <v>20</v>
      </c>
      <c r="I132" t="s">
        <v>6</v>
      </c>
      <c r="J132" t="s">
        <v>6</v>
      </c>
      <c r="K132" s="8" t="str">
        <f>mappings[field]&amp;mappings[institution]&amp;mappings[element/field]&amp;mappings[subelement/field(s)]&amp;mappings[constraints]</f>
        <v>note_local[value]GEN500afield contains whitelisted $5 value</v>
      </c>
      <c r="L132" s="8">
        <f>IF(ISNUMBER(MATCH(mappings[mapping_id],issuesmap[mappingID],0)),COUNTIF(issuesmap[mappingID],mappings[mapping_id]),0)</f>
        <v>0</v>
      </c>
      <c r="M132" s="8">
        <f>IF(ISNUMBER(MATCH(mappings[field],issuesfield[field],0)),COUNTIF(issuesfield[field],mappings[field]),0)</f>
        <v>0</v>
      </c>
      <c r="N132" s="8" t="str">
        <f>IF(ISNUMBER(MATCH(mappings[field],fields[argot_field],0)),"y","n")</f>
        <v>y</v>
      </c>
      <c r="O132" s="8" t="s">
        <v>2</v>
      </c>
      <c r="P132" s="8" t="s">
        <v>2</v>
      </c>
    </row>
    <row r="133" spans="1:16" x14ac:dyDescent="0.25">
      <c r="A133" t="s">
        <v>983</v>
      </c>
      <c r="B133" t="s">
        <v>1</v>
      </c>
      <c r="C133" t="s">
        <v>2</v>
      </c>
      <c r="D133" t="s">
        <v>53</v>
      </c>
      <c r="E133" s="1">
        <v>541</v>
      </c>
      <c r="F133" t="s">
        <v>516</v>
      </c>
      <c r="G133" t="s">
        <v>6</v>
      </c>
      <c r="H133" t="s">
        <v>20</v>
      </c>
      <c r="I133" t="s">
        <v>517</v>
      </c>
      <c r="J133" t="s">
        <v>6</v>
      </c>
      <c r="K133" s="8" t="str">
        <f>mappings[field]&amp;mappings[institution]&amp;mappings[element/field]&amp;mappings[subelement/field(s)]&amp;mappings[constraints]</f>
        <v>note_local[value]UNC541abcdefhno3.</v>
      </c>
      <c r="L133" s="8">
        <f>IF(ISNUMBER(MATCH(mappings[mapping_id],issuesmap[mappingID],0)),COUNTIF(issuesmap[mappingID],mappings[mapping_id]),0)</f>
        <v>0</v>
      </c>
      <c r="M133" s="8">
        <f>IF(ISNUMBER(MATCH(mappings[field],issuesfield[field],0)),COUNTIF(issuesfield[field],mappings[field]),0)</f>
        <v>0</v>
      </c>
      <c r="N133" s="8" t="str">
        <f>IF(ISNUMBER(MATCH(mappings[field],fields[argot_field],0)),"y","n")</f>
        <v>y</v>
      </c>
      <c r="O133" s="8" t="s">
        <v>2</v>
      </c>
      <c r="P133" s="8" t="s">
        <v>2</v>
      </c>
    </row>
    <row r="134" spans="1:16" x14ac:dyDescent="0.25">
      <c r="A134" t="s">
        <v>983</v>
      </c>
      <c r="B134" t="s">
        <v>1</v>
      </c>
      <c r="C134" t="s">
        <v>2</v>
      </c>
      <c r="D134" t="s">
        <v>118</v>
      </c>
      <c r="E134" s="1">
        <v>561</v>
      </c>
      <c r="F134" t="s">
        <v>7</v>
      </c>
      <c r="G134" t="s">
        <v>518</v>
      </c>
      <c r="H134" t="s">
        <v>20</v>
      </c>
      <c r="I134" t="s">
        <v>6</v>
      </c>
      <c r="J134" t="s">
        <v>6</v>
      </c>
      <c r="K134" s="8" t="str">
        <f>mappings[field]&amp;mappings[institution]&amp;mappings[element/field]&amp;mappings[subelement/field(s)]&amp;mappings[constraints]</f>
        <v>note_local[value]GEN561aind1 != 0</v>
      </c>
      <c r="L134" s="8">
        <f>IF(ISNUMBER(MATCH(mappings[mapping_id],issuesmap[mappingID],0)),COUNTIF(issuesmap[mappingID],mappings[mapping_id]),0)</f>
        <v>0</v>
      </c>
      <c r="M134" s="8">
        <f>IF(ISNUMBER(MATCH(mappings[field],issuesfield[field],0)),COUNTIF(issuesfield[field],mappings[field]),0)</f>
        <v>0</v>
      </c>
      <c r="N134" s="8" t="str">
        <f>IF(ISNUMBER(MATCH(mappings[field],fields[argot_field],0)),"y","n")</f>
        <v>y</v>
      </c>
      <c r="O134" s="8" t="s">
        <v>2</v>
      </c>
      <c r="P134" s="8" t="s">
        <v>2</v>
      </c>
    </row>
    <row r="135" spans="1:16" x14ac:dyDescent="0.25">
      <c r="A135" t="s">
        <v>983</v>
      </c>
      <c r="B135" t="s">
        <v>1</v>
      </c>
      <c r="C135" t="s">
        <v>2</v>
      </c>
      <c r="D135" t="s">
        <v>118</v>
      </c>
      <c r="E135" s="1">
        <v>585</v>
      </c>
      <c r="F135" t="s">
        <v>7</v>
      </c>
      <c r="G135" t="s">
        <v>676</v>
      </c>
      <c r="H135" t="s">
        <v>20</v>
      </c>
      <c r="I135" t="s">
        <v>40</v>
      </c>
      <c r="J135" t="s">
        <v>40</v>
      </c>
      <c r="K135" s="8" t="str">
        <f>mappings[field]&amp;mappings[institution]&amp;mappings[element/field]&amp;mappings[subelement/field(s)]&amp;mappings[constraints]</f>
        <v>note_local[value]GEN585anone</v>
      </c>
      <c r="L135" s="8">
        <f>IF(ISNUMBER(MATCH(mappings[mapping_id],issuesmap[mappingID],0)),COUNTIF(issuesmap[mappingID],mappings[mapping_id]),0)</f>
        <v>0</v>
      </c>
      <c r="M135" s="8">
        <f>IF(ISNUMBER(MATCH(mappings[field],issuesfield[field],0)),COUNTIF(issuesfield[field],mappings[field]),0)</f>
        <v>0</v>
      </c>
      <c r="N135" s="8" t="str">
        <f>IF(ISNUMBER(MATCH(mappings[field],fields[argot_field],0)),"y","n")</f>
        <v>y</v>
      </c>
      <c r="O135" s="8"/>
      <c r="P135" s="8"/>
    </row>
    <row r="136" spans="1:16" x14ac:dyDescent="0.25">
      <c r="A136" t="s">
        <v>983</v>
      </c>
      <c r="B136" t="s">
        <v>1</v>
      </c>
      <c r="C136" t="s">
        <v>2</v>
      </c>
      <c r="D136" t="s">
        <v>118</v>
      </c>
      <c r="E136" s="1">
        <v>590</v>
      </c>
      <c r="F136" t="s">
        <v>7</v>
      </c>
      <c r="G136" t="s">
        <v>6</v>
      </c>
      <c r="H136" t="s">
        <v>20</v>
      </c>
      <c r="I136" t="s">
        <v>6</v>
      </c>
      <c r="J136" t="s">
        <v>6</v>
      </c>
      <c r="K136" s="8" t="str">
        <f>mappings[field]&amp;mappings[institution]&amp;mappings[element/field]&amp;mappings[subelement/field(s)]&amp;mappings[constraints]</f>
        <v>note_local[value]GEN590a.</v>
      </c>
      <c r="L136" s="8">
        <f>IF(ISNUMBER(MATCH(mappings[mapping_id],issuesmap[mappingID],0)),COUNTIF(issuesmap[mappingID],mappings[mapping_id]),0)</f>
        <v>1</v>
      </c>
      <c r="M136" s="8">
        <f>IF(ISNUMBER(MATCH(mappings[field],issuesfield[field],0)),COUNTIF(issuesfield[field],mappings[field]),0)</f>
        <v>0</v>
      </c>
      <c r="N136" s="8" t="str">
        <f>IF(ISNUMBER(MATCH(mappings[field],fields[argot_field],0)),"y","n")</f>
        <v>y</v>
      </c>
      <c r="O136" s="8" t="s">
        <v>2</v>
      </c>
      <c r="P136" s="8" t="s">
        <v>2</v>
      </c>
    </row>
    <row r="137" spans="1:16" x14ac:dyDescent="0.25">
      <c r="A137" t="s">
        <v>1086</v>
      </c>
      <c r="B137" t="s">
        <v>1</v>
      </c>
      <c r="C137" t="s">
        <v>2</v>
      </c>
      <c r="D137" t="s">
        <v>118</v>
      </c>
      <c r="E137" s="1">
        <v>515</v>
      </c>
      <c r="F137" t="s">
        <v>7</v>
      </c>
      <c r="G137" t="s">
        <v>676</v>
      </c>
      <c r="H137" t="s">
        <v>20</v>
      </c>
      <c r="I137" t="s">
        <v>40</v>
      </c>
      <c r="J137" t="s">
        <v>40</v>
      </c>
      <c r="K137" s="8" t="str">
        <f>mappings[field]&amp;mappings[institution]&amp;mappings[element/field]&amp;mappings[subelement/field(s)]&amp;mappings[constraints]</f>
        <v>note_numberingGEN515anone</v>
      </c>
      <c r="L137" s="8">
        <f>IF(ISNUMBER(MATCH(mappings[mapping_id],issuesmap[mappingID],0)),COUNTIF(issuesmap[mappingID],mappings[mapping_id]),0)</f>
        <v>0</v>
      </c>
      <c r="M137" s="8">
        <f>IF(ISNUMBER(MATCH(mappings[field],issuesfield[field],0)),COUNTIF(issuesfield[field],mappings[field]),0)</f>
        <v>0</v>
      </c>
      <c r="N137" s="8" t="str">
        <f>IF(ISNUMBER(MATCH(mappings[field],fields[argot_field],0)),"y","n")</f>
        <v>y</v>
      </c>
      <c r="O137" s="8" t="s">
        <v>2</v>
      </c>
      <c r="P137" s="8" t="s">
        <v>2</v>
      </c>
    </row>
    <row r="138" spans="1:16" x14ac:dyDescent="0.25">
      <c r="A138" t="s">
        <v>1050</v>
      </c>
      <c r="B138" t="s">
        <v>1</v>
      </c>
      <c r="C138" t="s">
        <v>2</v>
      </c>
      <c r="D138" t="s">
        <v>118</v>
      </c>
      <c r="E138" s="1">
        <v>351</v>
      </c>
      <c r="F138" t="s">
        <v>573</v>
      </c>
      <c r="G138" t="s">
        <v>6</v>
      </c>
      <c r="H138" t="s">
        <v>20</v>
      </c>
      <c r="I138" t="s">
        <v>1056</v>
      </c>
      <c r="J138" t="s">
        <v>40</v>
      </c>
      <c r="K138" s="8" t="str">
        <f>mappings[field]&amp;mappings[institution]&amp;mappings[element/field]&amp;mappings[subelement/field(s)]&amp;mappings[constraints]</f>
        <v>note_organizationGEN351abc3.</v>
      </c>
      <c r="L138" s="8">
        <f>IF(ISNUMBER(MATCH(mappings[mapping_id],issuesmap[mappingID],0)),COUNTIF(issuesmap[mappingID],mappings[mapping_id]),0)</f>
        <v>0</v>
      </c>
      <c r="M138" s="8">
        <f>IF(ISNUMBER(MATCH(mappings[field],issuesfield[field],0)),COUNTIF(issuesfield[field],mappings[field]),0)</f>
        <v>0</v>
      </c>
      <c r="N138" s="8" t="str">
        <f>IF(ISNUMBER(MATCH(mappings[field],fields[argot_field],0)),"y","n")</f>
        <v>y</v>
      </c>
      <c r="O138" s="8" t="s">
        <v>2</v>
      </c>
      <c r="P138" s="8" t="s">
        <v>2</v>
      </c>
    </row>
    <row r="139" spans="1:16" x14ac:dyDescent="0.25">
      <c r="A139" t="s">
        <v>1006</v>
      </c>
      <c r="B139" t="s">
        <v>1</v>
      </c>
      <c r="C139" t="s">
        <v>2</v>
      </c>
      <c r="D139" t="s">
        <v>118</v>
      </c>
      <c r="E139" s="1">
        <v>511</v>
      </c>
      <c r="F139" t="s">
        <v>6</v>
      </c>
      <c r="G139" t="s">
        <v>815</v>
      </c>
      <c r="H139" t="s">
        <v>289</v>
      </c>
      <c r="I139" t="s">
        <v>1009</v>
      </c>
      <c r="J139" t="s">
        <v>40</v>
      </c>
      <c r="K139" s="8" t="str">
        <f>mappings[field]&amp;mappings[institution]&amp;mappings[element/field]&amp;mappings[subelement/field(s)]&amp;mappings[constraints]</f>
        <v>note_performer_credits[label]GEN511.ind1=1</v>
      </c>
      <c r="L139" s="8">
        <f>IF(ISNUMBER(MATCH(mappings[mapping_id],issuesmap[mappingID],0)),COUNTIF(issuesmap[mappingID],mappings[mapping_id]),0)</f>
        <v>0</v>
      </c>
      <c r="M139" s="8">
        <f>IF(ISNUMBER(MATCH(mappings[field],issuesfield[field],0)),COUNTIF(issuesfield[field],mappings[field]),0)</f>
        <v>0</v>
      </c>
      <c r="N139" s="8" t="str">
        <f>IF(ISNUMBER(MATCH(mappings[field],fields[argot_field],0)),"y","n")</f>
        <v>y</v>
      </c>
      <c r="O139" s="8" t="s">
        <v>2</v>
      </c>
      <c r="P139" s="8" t="s">
        <v>2</v>
      </c>
    </row>
    <row r="140" spans="1:16" x14ac:dyDescent="0.25">
      <c r="A140" t="s">
        <v>1002</v>
      </c>
      <c r="B140" t="s">
        <v>1</v>
      </c>
      <c r="C140" t="s">
        <v>2</v>
      </c>
      <c r="D140" t="s">
        <v>118</v>
      </c>
      <c r="E140" s="1">
        <v>511</v>
      </c>
      <c r="F140" t="s">
        <v>7</v>
      </c>
      <c r="G140" t="s">
        <v>6</v>
      </c>
      <c r="H140" t="s">
        <v>20</v>
      </c>
      <c r="I140" t="s">
        <v>40</v>
      </c>
      <c r="J140" t="s">
        <v>40</v>
      </c>
      <c r="K140" s="8" t="str">
        <f>mappings[field]&amp;mappings[institution]&amp;mappings[element/field]&amp;mappings[subelement/field(s)]&amp;mappings[constraints]</f>
        <v>note_performer_credits[value]GEN511a.</v>
      </c>
      <c r="L140" s="8">
        <f>IF(ISNUMBER(MATCH(mappings[mapping_id],issuesmap[mappingID],0)),COUNTIF(issuesmap[mappingID],mappings[mapping_id]),0)</f>
        <v>0</v>
      </c>
      <c r="M140" s="8">
        <f>IF(ISNUMBER(MATCH(mappings[field],issuesfield[field],0)),COUNTIF(issuesfield[field],mappings[field]),0)</f>
        <v>0</v>
      </c>
      <c r="N140" s="8" t="str">
        <f>IF(ISNUMBER(MATCH(mappings[field],fields[argot_field],0)),"y","n")</f>
        <v>y</v>
      </c>
      <c r="O140" s="8" t="s">
        <v>2</v>
      </c>
      <c r="P140" s="8" t="s">
        <v>2</v>
      </c>
    </row>
    <row r="141" spans="1:16" x14ac:dyDescent="0.25">
      <c r="A141" t="s">
        <v>1010</v>
      </c>
      <c r="B141" t="s">
        <v>1</v>
      </c>
      <c r="C141" t="s">
        <v>2</v>
      </c>
      <c r="D141" t="s">
        <v>118</v>
      </c>
      <c r="E141" s="1">
        <v>508</v>
      </c>
      <c r="F141" t="s">
        <v>7</v>
      </c>
      <c r="G141" t="s">
        <v>6</v>
      </c>
      <c r="H141" t="s">
        <v>20</v>
      </c>
      <c r="I141" t="s">
        <v>40</v>
      </c>
      <c r="J141" t="s">
        <v>40</v>
      </c>
      <c r="K141" s="8" t="str">
        <f>mappings[field]&amp;mappings[institution]&amp;mappings[element/field]&amp;mappings[subelement/field(s)]&amp;mappings[constraints]</f>
        <v>note_production_creditsGEN508a.</v>
      </c>
      <c r="L141" s="8">
        <f>IF(ISNUMBER(MATCH(mappings[mapping_id],issuesmap[mappingID],0)),COUNTIF(issuesmap[mappingID],mappings[mapping_id]),0)</f>
        <v>0</v>
      </c>
      <c r="M141" s="8">
        <f>IF(ISNUMBER(MATCH(mappings[field],issuesfield[field],0)),COUNTIF(issuesfield[field],mappings[field]),0)</f>
        <v>0</v>
      </c>
      <c r="N141" s="8" t="str">
        <f>IF(ISNUMBER(MATCH(mappings[field],fields[argot_field],0)),"y","n")</f>
        <v>y</v>
      </c>
      <c r="O141" s="8" t="s">
        <v>2</v>
      </c>
      <c r="P141" s="8" t="s">
        <v>2</v>
      </c>
    </row>
    <row r="142" spans="1:16" x14ac:dyDescent="0.25">
      <c r="A142" t="s">
        <v>1103</v>
      </c>
      <c r="B142" t="s">
        <v>1</v>
      </c>
      <c r="C142" t="s">
        <v>2</v>
      </c>
      <c r="D142" t="s">
        <v>118</v>
      </c>
      <c r="E142" s="1">
        <v>544</v>
      </c>
      <c r="F142" t="s">
        <v>1096</v>
      </c>
      <c r="G142" t="s">
        <v>1104</v>
      </c>
      <c r="H142" t="s">
        <v>1098</v>
      </c>
      <c r="I142" t="s">
        <v>40</v>
      </c>
      <c r="J142" t="s">
        <v>1105</v>
      </c>
      <c r="K142" s="8" t="str">
        <f>mappings[field]&amp;mappings[institution]&amp;mappings[element/field]&amp;mappings[subelement/field(s)]&amp;mappings[constraints]</f>
        <v>note_related_work[indexed]GEN544{na}$d present</v>
      </c>
      <c r="L142" s="8">
        <f>IF(ISNUMBER(MATCH(mappings[mapping_id],issuesmap[mappingID],0)),COUNTIF(issuesmap[mappingID],mappings[mapping_id]),0)</f>
        <v>0</v>
      </c>
      <c r="M142" s="8">
        <f>IF(ISNUMBER(MATCH(mappings[field],issuesfield[field],0)),COUNTIF(issuesfield[field],mappings[field]),0)</f>
        <v>0</v>
      </c>
      <c r="N142" s="8" t="str">
        <f>IF(ISNUMBER(MATCH(mappings[field],fields[argot_field],0)),"y","n")</f>
        <v>y</v>
      </c>
      <c r="O142" s="8"/>
      <c r="P142" s="8"/>
    </row>
    <row r="143" spans="1:16" x14ac:dyDescent="0.25">
      <c r="A143" t="s">
        <v>1103</v>
      </c>
      <c r="B143" t="s">
        <v>1</v>
      </c>
      <c r="C143" t="s">
        <v>2</v>
      </c>
      <c r="D143" t="s">
        <v>118</v>
      </c>
      <c r="E143" s="1">
        <v>544</v>
      </c>
      <c r="F143" t="s">
        <v>1096</v>
      </c>
      <c r="G143" t="s">
        <v>1106</v>
      </c>
      <c r="H143" t="s">
        <v>289</v>
      </c>
      <c r="I143" t="s">
        <v>1107</v>
      </c>
      <c r="J143" t="s">
        <v>1111</v>
      </c>
      <c r="K143" s="8" t="str">
        <f>mappings[field]&amp;mappings[institution]&amp;mappings[element/field]&amp;mappings[subelement/field(s)]&amp;mappings[constraints]</f>
        <v>note_related_work[indexed]GEN544{na}$d NOT present</v>
      </c>
      <c r="L143" s="8">
        <f>IF(ISNUMBER(MATCH(mappings[mapping_id],issuesmap[mappingID],0)),COUNTIF(issuesmap[mappingID],mappings[mapping_id]),0)</f>
        <v>0</v>
      </c>
      <c r="M143" s="8">
        <f>IF(ISNUMBER(MATCH(mappings[field],issuesfield[field],0)),COUNTIF(issuesfield[field],mappings[field]),0)</f>
        <v>0</v>
      </c>
      <c r="N143" s="8" t="str">
        <f>IF(ISNUMBER(MATCH(mappings[field],fields[argot_field],0)),"y","n")</f>
        <v>y</v>
      </c>
      <c r="O143" s="8"/>
      <c r="P143" s="8"/>
    </row>
    <row r="144" spans="1:16" x14ac:dyDescent="0.25">
      <c r="A144" t="s">
        <v>1092</v>
      </c>
      <c r="B144" t="s">
        <v>1</v>
      </c>
      <c r="C144" t="s">
        <v>2</v>
      </c>
      <c r="D144" t="s">
        <v>118</v>
      </c>
      <c r="E144" s="1">
        <v>544</v>
      </c>
      <c r="F144" t="s">
        <v>135</v>
      </c>
      <c r="G144" t="s">
        <v>676</v>
      </c>
      <c r="H144" t="s">
        <v>20</v>
      </c>
      <c r="I144" t="s">
        <v>40</v>
      </c>
      <c r="J144" t="s">
        <v>40</v>
      </c>
      <c r="K144" s="8" t="str">
        <f>mappings[field]&amp;mappings[institution]&amp;mappings[element/field]&amp;mappings[subelement/field(s)]&amp;mappings[constraints]</f>
        <v>note_related_work[indexed_value]GEN544dnone</v>
      </c>
      <c r="L144" s="8">
        <f>IF(ISNUMBER(MATCH(mappings[mapping_id],issuesmap[mappingID],0)),COUNTIF(issuesmap[mappingID],mappings[mapping_id]),0)</f>
        <v>0</v>
      </c>
      <c r="M144" s="8">
        <f>IF(ISNUMBER(MATCH(mappings[field],issuesfield[field],0)),COUNTIF(issuesfield[field],mappings[field]),0)</f>
        <v>0</v>
      </c>
      <c r="N144" s="8" t="str">
        <f>IF(ISNUMBER(MATCH(mappings[field],fields[argot_field],0)),"y","n")</f>
        <v>y</v>
      </c>
      <c r="O144" s="8"/>
      <c r="P144" s="8"/>
    </row>
    <row r="145" spans="1:16" x14ac:dyDescent="0.25">
      <c r="A145" t="s">
        <v>1093</v>
      </c>
      <c r="B145" t="s">
        <v>1</v>
      </c>
      <c r="C145" t="s">
        <v>2</v>
      </c>
      <c r="D145" t="s">
        <v>118</v>
      </c>
      <c r="E145" s="1">
        <v>544</v>
      </c>
      <c r="F145" t="s">
        <v>1096</v>
      </c>
      <c r="G145" t="s">
        <v>1099</v>
      </c>
      <c r="H145" t="s">
        <v>1098</v>
      </c>
      <c r="I145" t="s">
        <v>40</v>
      </c>
      <c r="J145" t="s">
        <v>40</v>
      </c>
      <c r="K145" s="8" t="str">
        <f>mappings[field]&amp;mappings[institution]&amp;mappings[element/field]&amp;mappings[subelement/field(s)]&amp;mappings[constraints]</f>
        <v>note_related_work[label]GEN544{na}i1=blank AND !$3</v>
      </c>
      <c r="L145" s="8">
        <f>IF(ISNUMBER(MATCH(mappings[mapping_id],issuesmap[mappingID],0)),COUNTIF(issuesmap[mappingID],mappings[mapping_id]),0)</f>
        <v>0</v>
      </c>
      <c r="M145" s="8">
        <f>IF(ISNUMBER(MATCH(mappings[field],issuesfield[field],0)),COUNTIF(issuesfield[field],mappings[field]),0)</f>
        <v>0</v>
      </c>
      <c r="N145" s="8" t="str">
        <f>IF(ISNUMBER(MATCH(mappings[field],fields[argot_field],0)),"y","n")</f>
        <v>y</v>
      </c>
      <c r="O145" s="8"/>
      <c r="P145" s="8"/>
    </row>
    <row r="146" spans="1:16" x14ac:dyDescent="0.25">
      <c r="A146" t="s">
        <v>1093</v>
      </c>
      <c r="B146" t="s">
        <v>1</v>
      </c>
      <c r="C146" t="s">
        <v>2</v>
      </c>
      <c r="D146" t="s">
        <v>118</v>
      </c>
      <c r="E146" s="1">
        <v>544</v>
      </c>
      <c r="F146" t="s">
        <v>1096</v>
      </c>
      <c r="G146" t="s">
        <v>1101</v>
      </c>
      <c r="H146" t="s">
        <v>289</v>
      </c>
      <c r="I146" t="s">
        <v>1110</v>
      </c>
      <c r="J146" t="s">
        <v>40</v>
      </c>
      <c r="K146" s="8" t="str">
        <f>mappings[field]&amp;mappings[institution]&amp;mappings[element/field]&amp;mappings[subelement/field(s)]&amp;mappings[constraints]</f>
        <v>note_related_work[label]GEN544{na}i1=~/[01]/ AND !$3</v>
      </c>
      <c r="L146" s="8">
        <f>IF(ISNUMBER(MATCH(mappings[mapping_id],issuesmap[mappingID],0)),COUNTIF(issuesmap[mappingID],mappings[mapping_id]),0)</f>
        <v>0</v>
      </c>
      <c r="M146" s="8">
        <f>IF(ISNUMBER(MATCH(mappings[field],issuesfield[field],0)),COUNTIF(issuesfield[field],mappings[field]),0)</f>
        <v>0</v>
      </c>
      <c r="N146" s="8" t="str">
        <f>IF(ISNUMBER(MATCH(mappings[field],fields[argot_field],0)),"y","n")</f>
        <v>y</v>
      </c>
      <c r="O146" s="8"/>
      <c r="P146" s="8"/>
    </row>
    <row r="147" spans="1:16" x14ac:dyDescent="0.25">
      <c r="A147" t="s">
        <v>1093</v>
      </c>
      <c r="B147" t="s">
        <v>1</v>
      </c>
      <c r="C147" t="s">
        <v>2</v>
      </c>
      <c r="D147" t="s">
        <v>118</v>
      </c>
      <c r="E147" s="1">
        <v>544</v>
      </c>
      <c r="F147">
        <v>3</v>
      </c>
      <c r="G147" t="s">
        <v>1097</v>
      </c>
      <c r="H147" t="s">
        <v>5</v>
      </c>
      <c r="I147" t="s">
        <v>1109</v>
      </c>
      <c r="J147" t="s">
        <v>40</v>
      </c>
      <c r="K147" s="8" t="str">
        <f>mappings[field]&amp;mappings[institution]&amp;mappings[element/field]&amp;mappings[subelement/field(s)]&amp;mappings[constraints]</f>
        <v>note_related_work[label]GEN5443i1=blank</v>
      </c>
      <c r="L147" s="8">
        <f>IF(ISNUMBER(MATCH(mappings[mapping_id],issuesmap[mappingID],0)),COUNTIF(issuesmap[mappingID],mappings[mapping_id]),0)</f>
        <v>0</v>
      </c>
      <c r="M147" s="8">
        <f>IF(ISNUMBER(MATCH(mappings[field],issuesfield[field],0)),COUNTIF(issuesfield[field],mappings[field]),0)</f>
        <v>0</v>
      </c>
      <c r="N147" s="8" t="str">
        <f>IF(ISNUMBER(MATCH(mappings[field],fields[argot_field],0)),"y","n")</f>
        <v>y</v>
      </c>
      <c r="O147" s="8"/>
      <c r="P147" s="8"/>
    </row>
    <row r="148" spans="1:16" x14ac:dyDescent="0.25">
      <c r="A148" t="s">
        <v>1093</v>
      </c>
      <c r="B148" t="s">
        <v>1</v>
      </c>
      <c r="C148" t="s">
        <v>2</v>
      </c>
      <c r="D148" t="s">
        <v>118</v>
      </c>
      <c r="E148" s="1">
        <v>544</v>
      </c>
      <c r="F148">
        <v>3</v>
      </c>
      <c r="G148" t="s">
        <v>1102</v>
      </c>
      <c r="H148" t="s">
        <v>320</v>
      </c>
      <c r="I148" t="s">
        <v>1108</v>
      </c>
      <c r="J148" t="s">
        <v>40</v>
      </c>
      <c r="K148" s="8" t="str">
        <f>mappings[field]&amp;mappings[institution]&amp;mappings[element/field]&amp;mappings[subelement/field(s)]&amp;mappings[constraints]</f>
        <v>note_related_work[label]GEN5443i1=~/[01]/</v>
      </c>
      <c r="L148" s="8">
        <f>IF(ISNUMBER(MATCH(mappings[mapping_id],issuesmap[mappingID],0)),COUNTIF(issuesmap[mappingID],mappings[mapping_id]),0)</f>
        <v>0</v>
      </c>
      <c r="M148" s="8">
        <f>IF(ISNUMBER(MATCH(mappings[field],issuesfield[field],0)),COUNTIF(issuesfield[field],mappings[field]),0)</f>
        <v>0</v>
      </c>
      <c r="N148" s="8" t="str">
        <f>IF(ISNUMBER(MATCH(mappings[field],fields[argot_field],0)),"y","n")</f>
        <v>y</v>
      </c>
      <c r="O148" s="8"/>
      <c r="P148" s="8"/>
    </row>
    <row r="149" spans="1:16" x14ac:dyDescent="0.25">
      <c r="A149" t="s">
        <v>1090</v>
      </c>
      <c r="B149" t="s">
        <v>1</v>
      </c>
      <c r="C149" t="s">
        <v>2</v>
      </c>
      <c r="D149" t="s">
        <v>118</v>
      </c>
      <c r="E149" s="1">
        <v>544</v>
      </c>
      <c r="F149" t="s">
        <v>1095</v>
      </c>
      <c r="G149" t="s">
        <v>676</v>
      </c>
      <c r="H149" t="s">
        <v>20</v>
      </c>
      <c r="I149" t="s">
        <v>40</v>
      </c>
      <c r="J149" t="s">
        <v>40</v>
      </c>
      <c r="K149" s="8" t="str">
        <f>mappings[field]&amp;mappings[institution]&amp;mappings[element/field]&amp;mappings[subelement/field(s)]&amp;mappings[constraints]</f>
        <v>note_related_work[value]GEN544abcdennone</v>
      </c>
      <c r="L149" s="8">
        <f>IF(ISNUMBER(MATCH(mappings[mapping_id],issuesmap[mappingID],0)),COUNTIF(issuesmap[mappingID],mappings[mapping_id]),0)</f>
        <v>0</v>
      </c>
      <c r="M149" s="8">
        <f>IF(ISNUMBER(MATCH(mappings[field],issuesfield[field],0)),COUNTIF(issuesfield[field],mappings[field]),0)</f>
        <v>0</v>
      </c>
      <c r="N149" s="8" t="str">
        <f>IF(ISNUMBER(MATCH(mappings[field],fields[argot_field],0)),"y","n")</f>
        <v>y</v>
      </c>
      <c r="O149" s="8"/>
      <c r="P149" s="8"/>
    </row>
    <row r="150" spans="1:16" x14ac:dyDescent="0.25">
      <c r="A150" t="s">
        <v>1093</v>
      </c>
      <c r="B150" t="s">
        <v>1</v>
      </c>
      <c r="C150" t="s">
        <v>2</v>
      </c>
      <c r="D150" t="s">
        <v>118</v>
      </c>
      <c r="E150" s="1">
        <v>535</v>
      </c>
      <c r="F150" t="s">
        <v>1096</v>
      </c>
      <c r="G150" t="s">
        <v>1100</v>
      </c>
      <c r="H150" t="s">
        <v>289</v>
      </c>
      <c r="I150" t="s">
        <v>1136</v>
      </c>
      <c r="J150" t="s">
        <v>512</v>
      </c>
      <c r="K150" s="8" t="str">
        <f>mappings[field]&amp;mappings[institution]&amp;mappings[element/field]&amp;mappings[subelement/field(s)]&amp;mappings[constraints]</f>
        <v>note_related_work[label]GEN535{na}i1=1 AND !$3</v>
      </c>
      <c r="L150" s="8">
        <f>IF(ISNUMBER(MATCH(mappings[mapping_id],issuesmap[mappingID],0)),COUNTIF(issuesmap[mappingID],mappings[mapping_id]),0)</f>
        <v>0</v>
      </c>
      <c r="M150" s="8">
        <f>IF(ISNUMBER(MATCH(mappings[field],issuesfield[field],0)),COUNTIF(issuesfield[field],mappings[field]),0)</f>
        <v>0</v>
      </c>
      <c r="N150" s="8" t="str">
        <f>IF(ISNUMBER(MATCH(mappings[field],fields[argot_field],0)),"y","n")</f>
        <v>y</v>
      </c>
      <c r="O150" s="8"/>
      <c r="P150" s="8"/>
    </row>
    <row r="151" spans="1:16" x14ac:dyDescent="0.25">
      <c r="A151" t="s">
        <v>1093</v>
      </c>
      <c r="B151" t="s">
        <v>1</v>
      </c>
      <c r="C151" t="s">
        <v>2</v>
      </c>
      <c r="D151" t="s">
        <v>118</v>
      </c>
      <c r="E151" s="1">
        <v>535</v>
      </c>
      <c r="F151" t="s">
        <v>1096</v>
      </c>
      <c r="G151" t="s">
        <v>1135</v>
      </c>
      <c r="H151" t="s">
        <v>289</v>
      </c>
      <c r="I151" t="s">
        <v>1137</v>
      </c>
      <c r="J151" t="s">
        <v>512</v>
      </c>
      <c r="K151" s="8" t="str">
        <f>mappings[field]&amp;mappings[institution]&amp;mappings[element/field]&amp;mappings[subelement/field(s)]&amp;mappings[constraints]</f>
        <v>note_related_work[label]GEN535{na}i1=2 AND !$3</v>
      </c>
      <c r="L151" s="8">
        <f>IF(ISNUMBER(MATCH(mappings[mapping_id],issuesmap[mappingID],0)),COUNTIF(issuesmap[mappingID],mappings[mapping_id]),0)</f>
        <v>0</v>
      </c>
      <c r="M151" s="8">
        <f>IF(ISNUMBER(MATCH(mappings[field],issuesfield[field],0)),COUNTIF(issuesfield[field],mappings[field]),0)</f>
        <v>0</v>
      </c>
      <c r="N151" s="8" t="str">
        <f>IF(ISNUMBER(MATCH(mappings[field],fields[argot_field],0)),"y","n")</f>
        <v>y</v>
      </c>
      <c r="O151" s="8"/>
      <c r="P151" s="8"/>
    </row>
    <row r="152" spans="1:16" x14ac:dyDescent="0.25">
      <c r="A152" t="s">
        <v>1093</v>
      </c>
      <c r="B152" t="s">
        <v>1</v>
      </c>
      <c r="C152" t="s">
        <v>2</v>
      </c>
      <c r="D152" t="s">
        <v>118</v>
      </c>
      <c r="E152" s="1">
        <v>535</v>
      </c>
      <c r="F152">
        <v>3</v>
      </c>
      <c r="G152" t="s">
        <v>1138</v>
      </c>
      <c r="H152" t="s">
        <v>320</v>
      </c>
      <c r="I152" t="s">
        <v>1140</v>
      </c>
      <c r="J152" t="s">
        <v>512</v>
      </c>
      <c r="K152" s="8" t="str">
        <f>mappings[field]&amp;mappings[institution]&amp;mappings[element/field]&amp;mappings[subelement/field(s)]&amp;mappings[constraints]</f>
        <v>note_related_work[label]GEN5353i1=1 AND $3</v>
      </c>
      <c r="L152" s="8">
        <f>IF(ISNUMBER(MATCH(mappings[mapping_id],issuesmap[mappingID],0)),COUNTIF(issuesmap[mappingID],mappings[mapping_id]),0)</f>
        <v>0</v>
      </c>
      <c r="M152" s="8">
        <f>IF(ISNUMBER(MATCH(mappings[field],issuesfield[field],0)),COUNTIF(issuesfield[field],mappings[field]),0)</f>
        <v>0</v>
      </c>
      <c r="N152" s="8" t="str">
        <f>IF(ISNUMBER(MATCH(mappings[field],fields[argot_field],0)),"y","n")</f>
        <v>y</v>
      </c>
      <c r="O152" s="8"/>
      <c r="P152" s="8"/>
    </row>
    <row r="153" spans="1:16" x14ac:dyDescent="0.25">
      <c r="A153" t="s">
        <v>1093</v>
      </c>
      <c r="B153" t="s">
        <v>1</v>
      </c>
      <c r="C153" t="s">
        <v>2</v>
      </c>
      <c r="D153" t="s">
        <v>118</v>
      </c>
      <c r="E153" s="1">
        <v>535</v>
      </c>
      <c r="F153">
        <v>3</v>
      </c>
      <c r="G153" t="s">
        <v>1139</v>
      </c>
      <c r="H153" t="s">
        <v>320</v>
      </c>
      <c r="I153" t="s">
        <v>1141</v>
      </c>
      <c r="J153" t="s">
        <v>512</v>
      </c>
      <c r="K153" s="8" t="str">
        <f>mappings[field]&amp;mappings[institution]&amp;mappings[element/field]&amp;mappings[subelement/field(s)]&amp;mappings[constraints]</f>
        <v>note_related_work[label]GEN5353i1=2 AND $3</v>
      </c>
      <c r="L153" s="8">
        <f>IF(ISNUMBER(MATCH(mappings[mapping_id],issuesmap[mappingID],0)),COUNTIF(issuesmap[mappingID],mappings[mapping_id]),0)</f>
        <v>0</v>
      </c>
      <c r="M153" s="8">
        <f>IF(ISNUMBER(MATCH(mappings[field],issuesfield[field],0)),COUNTIF(issuesfield[field],mappings[field]),0)</f>
        <v>0</v>
      </c>
      <c r="N153" s="8" t="str">
        <f>IF(ISNUMBER(MATCH(mappings[field],fields[argot_field],0)),"y","n")</f>
        <v>y</v>
      </c>
      <c r="O153" s="8"/>
      <c r="P153" s="8"/>
    </row>
    <row r="154" spans="1:16" x14ac:dyDescent="0.25">
      <c r="A154" t="s">
        <v>1090</v>
      </c>
      <c r="B154" t="s">
        <v>1</v>
      </c>
      <c r="C154" t="s">
        <v>2</v>
      </c>
      <c r="D154" t="s">
        <v>118</v>
      </c>
      <c r="E154" s="1">
        <v>535</v>
      </c>
      <c r="F154" t="s">
        <v>48</v>
      </c>
      <c r="G154" t="s">
        <v>676</v>
      </c>
      <c r="H154" t="s">
        <v>20</v>
      </c>
      <c r="I154" t="s">
        <v>40</v>
      </c>
      <c r="J154" t="s">
        <v>512</v>
      </c>
      <c r="K154" s="8" t="str">
        <f>mappings[field]&amp;mappings[institution]&amp;mappings[element/field]&amp;mappings[subelement/field(s)]&amp;mappings[constraints]</f>
        <v>note_related_work[value]GEN535abcdgnone</v>
      </c>
      <c r="L154" s="8">
        <f>IF(ISNUMBER(MATCH(mappings[mapping_id],issuesmap[mappingID],0)),COUNTIF(issuesmap[mappingID],mappings[mapping_id]),0)</f>
        <v>0</v>
      </c>
      <c r="M154" s="8">
        <f>IF(ISNUMBER(MATCH(mappings[field],issuesfield[field],0)),COUNTIF(issuesfield[field],mappings[field]),0)</f>
        <v>0</v>
      </c>
      <c r="N154" s="8" t="str">
        <f>IF(ISNUMBER(MATCH(mappings[field],fields[argot_field],0)),"y","n")</f>
        <v>y</v>
      </c>
      <c r="O154" s="8"/>
      <c r="P154" s="8"/>
    </row>
    <row r="155" spans="1:16" x14ac:dyDescent="0.25">
      <c r="A155" t="s">
        <v>1103</v>
      </c>
      <c r="B155" t="s">
        <v>1</v>
      </c>
      <c r="C155" t="s">
        <v>2</v>
      </c>
      <c r="D155" t="s">
        <v>118</v>
      </c>
      <c r="E155" s="1">
        <v>535</v>
      </c>
      <c r="F155" t="s">
        <v>1096</v>
      </c>
      <c r="G155" t="s">
        <v>676</v>
      </c>
      <c r="H155" t="s">
        <v>289</v>
      </c>
      <c r="I155" t="s">
        <v>1107</v>
      </c>
      <c r="J155" t="s">
        <v>512</v>
      </c>
      <c r="K155" s="8" t="str">
        <f>mappings[field]&amp;mappings[institution]&amp;mappings[element/field]&amp;mappings[subelement/field(s)]&amp;mappings[constraints]</f>
        <v>note_related_work[indexed]GEN535{na}none</v>
      </c>
      <c r="L155" s="8">
        <f>IF(ISNUMBER(MATCH(mappings[mapping_id],issuesmap[mappingID],0)),COUNTIF(issuesmap[mappingID],mappings[mapping_id]),0)</f>
        <v>0</v>
      </c>
      <c r="M155" s="8">
        <f>IF(ISNUMBER(MATCH(mappings[field],issuesfield[field],0)),COUNTIF(issuesfield[field],mappings[field]),0)</f>
        <v>0</v>
      </c>
      <c r="N155" s="8" t="str">
        <f>IF(ISNUMBER(MATCH(mappings[field],fields[argot_field],0)),"y","n")</f>
        <v>y</v>
      </c>
      <c r="O155" s="8"/>
      <c r="P155" s="8"/>
    </row>
    <row r="156" spans="1:16" x14ac:dyDescent="0.25">
      <c r="A156" t="s">
        <v>1018</v>
      </c>
      <c r="B156" t="s">
        <v>1</v>
      </c>
      <c r="C156" t="s">
        <v>2</v>
      </c>
      <c r="D156" t="s">
        <v>118</v>
      </c>
      <c r="E156" s="1">
        <v>513</v>
      </c>
      <c r="F156" t="s">
        <v>143</v>
      </c>
      <c r="G156" t="s">
        <v>6</v>
      </c>
      <c r="H156" t="s">
        <v>20</v>
      </c>
      <c r="I156" t="s">
        <v>40</v>
      </c>
      <c r="J156" t="s">
        <v>40</v>
      </c>
      <c r="K156" s="8" t="str">
        <f>mappings[field]&amp;mappings[institution]&amp;mappings[element/field]&amp;mappings[subelement/field(s)]&amp;mappings[constraints]</f>
        <v>note_report_coverageGEN513b.</v>
      </c>
      <c r="L156" s="8">
        <f>IF(ISNUMBER(MATCH(mappings[mapping_id],issuesmap[mappingID],0)),COUNTIF(issuesmap[mappingID],mappings[mapping_id]),0)</f>
        <v>0</v>
      </c>
      <c r="M156" s="8">
        <f>IF(ISNUMBER(MATCH(mappings[field],issuesfield[field],0)),COUNTIF(issuesfield[field],mappings[field]),0)</f>
        <v>0</v>
      </c>
      <c r="N156" s="8" t="str">
        <f>IF(ISNUMBER(MATCH(mappings[field],fields[argot_field],0)),"y","n")</f>
        <v>y</v>
      </c>
      <c r="O156" s="8" t="s">
        <v>2</v>
      </c>
      <c r="P156" s="8" t="s">
        <v>2</v>
      </c>
    </row>
    <row r="157" spans="1:16" x14ac:dyDescent="0.25">
      <c r="A157" t="s">
        <v>1015</v>
      </c>
      <c r="B157" t="s">
        <v>1</v>
      </c>
      <c r="C157" t="s">
        <v>2</v>
      </c>
      <c r="D157" t="s">
        <v>118</v>
      </c>
      <c r="E157" s="1">
        <v>513</v>
      </c>
      <c r="F157" t="s">
        <v>7</v>
      </c>
      <c r="G157" t="s">
        <v>6</v>
      </c>
      <c r="H157" t="s">
        <v>20</v>
      </c>
      <c r="I157" t="s">
        <v>406</v>
      </c>
      <c r="J157" t="s">
        <v>40</v>
      </c>
      <c r="K157" s="8" t="str">
        <f>mappings[field]&amp;mappings[institution]&amp;mappings[element/field]&amp;mappings[subelement/field(s)]&amp;mappings[constraints]</f>
        <v>note_report_typeGEN513a.</v>
      </c>
      <c r="L157" s="8">
        <f>IF(ISNUMBER(MATCH(mappings[mapping_id],issuesmap[mappingID],0)),COUNTIF(issuesmap[mappingID],mappings[mapping_id]),0)</f>
        <v>0</v>
      </c>
      <c r="M157" s="8">
        <f>IF(ISNUMBER(MATCH(mappings[field],issuesfield[field],0)),COUNTIF(issuesfield[field],mappings[field]),0)</f>
        <v>0</v>
      </c>
      <c r="N157" s="8" t="str">
        <f>IF(ISNUMBER(MATCH(mappings[field],fields[argot_field],0)),"y","n")</f>
        <v>y</v>
      </c>
      <c r="O157" s="8" t="s">
        <v>2</v>
      </c>
      <c r="P157" s="8" t="s">
        <v>2</v>
      </c>
    </row>
    <row r="158" spans="1:16" x14ac:dyDescent="0.25">
      <c r="A158" t="s">
        <v>1004</v>
      </c>
      <c r="B158" t="s">
        <v>1</v>
      </c>
      <c r="C158" t="s">
        <v>2</v>
      </c>
      <c r="D158" t="s">
        <v>118</v>
      </c>
      <c r="E158" s="1">
        <v>255</v>
      </c>
      <c r="F158" t="s">
        <v>1005</v>
      </c>
      <c r="G158" t="s">
        <v>6</v>
      </c>
      <c r="H158" t="s">
        <v>20</v>
      </c>
      <c r="I158" t="s">
        <v>40</v>
      </c>
      <c r="J158" t="s">
        <v>40</v>
      </c>
      <c r="K158" s="8" t="str">
        <f>mappings[field]&amp;mappings[institution]&amp;mappings[element/field]&amp;mappings[subelement/field(s)]&amp;mappings[constraints]</f>
        <v>note_scaleGEN255abcdefg.</v>
      </c>
      <c r="L158" s="8">
        <f>IF(ISNUMBER(MATCH(mappings[mapping_id],issuesmap[mappingID],0)),COUNTIF(issuesmap[mappingID],mappings[mapping_id]),0)</f>
        <v>0</v>
      </c>
      <c r="M158" s="8">
        <f>IF(ISNUMBER(MATCH(mappings[field],issuesfield[field],0)),COUNTIF(issuesfield[field],mappings[field]),0)</f>
        <v>0</v>
      </c>
      <c r="N158" s="8" t="str">
        <f>IF(ISNUMBER(MATCH(mappings[field],fields[argot_field],0)),"y","n")</f>
        <v>y</v>
      </c>
      <c r="O158" s="8" t="s">
        <v>2</v>
      </c>
      <c r="P158" s="8" t="s">
        <v>2</v>
      </c>
    </row>
    <row r="159" spans="1:16" x14ac:dyDescent="0.25">
      <c r="A159" t="s">
        <v>1004</v>
      </c>
      <c r="B159" t="s">
        <v>1</v>
      </c>
      <c r="C159" t="s">
        <v>2</v>
      </c>
      <c r="D159" t="s">
        <v>118</v>
      </c>
      <c r="E159" s="1">
        <v>507</v>
      </c>
      <c r="F159" t="s">
        <v>298</v>
      </c>
      <c r="G159" t="s">
        <v>6</v>
      </c>
      <c r="H159" t="s">
        <v>20</v>
      </c>
      <c r="I159" t="s">
        <v>40</v>
      </c>
      <c r="J159" t="s">
        <v>40</v>
      </c>
      <c r="K159" s="8" t="str">
        <f>mappings[field]&amp;mappings[institution]&amp;mappings[element/field]&amp;mappings[subelement/field(s)]&amp;mappings[constraints]</f>
        <v>note_scaleGEN507ab.</v>
      </c>
      <c r="L159" s="8">
        <f>IF(ISNUMBER(MATCH(mappings[mapping_id],issuesmap[mappingID],0)),COUNTIF(issuesmap[mappingID],mappings[mapping_id]),0)</f>
        <v>0</v>
      </c>
      <c r="M159" s="8">
        <f>IF(ISNUMBER(MATCH(mappings[field],issuesfield[field],0)),COUNTIF(issuesfield[field],mappings[field]),0)</f>
        <v>0</v>
      </c>
      <c r="N159" s="8" t="str">
        <f>IF(ISNUMBER(MATCH(mappings[field],fields[argot_field],0)),"y","n")</f>
        <v>y</v>
      </c>
      <c r="O159" s="8" t="s">
        <v>2</v>
      </c>
      <c r="P159" s="8" t="s">
        <v>2</v>
      </c>
    </row>
    <row r="160" spans="1:16" x14ac:dyDescent="0.25">
      <c r="A160" t="s">
        <v>391</v>
      </c>
      <c r="B160" t="s">
        <v>1</v>
      </c>
      <c r="C160" t="s">
        <v>2</v>
      </c>
      <c r="D160" t="s">
        <v>118</v>
      </c>
      <c r="E160" s="1">
        <v>520</v>
      </c>
      <c r="F160" t="s">
        <v>573</v>
      </c>
      <c r="G160" t="s">
        <v>676</v>
      </c>
      <c r="H160" t="s">
        <v>20</v>
      </c>
      <c r="I160" t="s">
        <v>40</v>
      </c>
      <c r="J160" t="s">
        <v>572</v>
      </c>
      <c r="K160" s="8" t="str">
        <f>mappings[field]&amp;mappings[institution]&amp;mappings[element/field]&amp;mappings[subelement/field(s)]&amp;mappings[constraints]</f>
        <v>note_summaryGEN520abc3none</v>
      </c>
      <c r="L160" s="8">
        <f>IF(ISNUMBER(MATCH(mappings[mapping_id],issuesmap[mappingID],0)),COUNTIF(issuesmap[mappingID],mappings[mapping_id]),0)</f>
        <v>0</v>
      </c>
      <c r="M160" s="8">
        <f>IF(ISNUMBER(MATCH(mappings[field],issuesfield[field],0)),COUNTIF(issuesfield[field],mappings[field]),0)</f>
        <v>1</v>
      </c>
      <c r="N160" s="8" t="str">
        <f>IF(ISNUMBER(MATCH(mappings[field],fields[argot_field],0)),"y","n")</f>
        <v>y</v>
      </c>
      <c r="O160" s="8" t="s">
        <v>3</v>
      </c>
      <c r="P160" s="8" t="s">
        <v>6</v>
      </c>
    </row>
    <row r="161" spans="1:16" x14ac:dyDescent="0.25">
      <c r="A161" t="s">
        <v>907</v>
      </c>
      <c r="B161" t="s">
        <v>1</v>
      </c>
      <c r="C161" t="s">
        <v>2</v>
      </c>
      <c r="D161" t="s">
        <v>118</v>
      </c>
      <c r="E161" s="1">
        <v>538</v>
      </c>
      <c r="F161" t="s">
        <v>911</v>
      </c>
      <c r="G161" t="s">
        <v>676</v>
      </c>
      <c r="H161" t="s">
        <v>20</v>
      </c>
      <c r="I161" t="s">
        <v>912</v>
      </c>
      <c r="J161" t="s">
        <v>40</v>
      </c>
      <c r="K161" s="8" t="str">
        <f>mappings[field]&amp;mappings[institution]&amp;mappings[element/field]&amp;mappings[subelement/field(s)]&amp;mappings[constraints]</f>
        <v>note_system_detailsGEN538aiu3none</v>
      </c>
      <c r="L161" s="8">
        <f>IF(ISNUMBER(MATCH(mappings[mapping_id],issuesmap[mappingID],0)),COUNTIF(issuesmap[mappingID],mappings[mapping_id]),0)</f>
        <v>0</v>
      </c>
      <c r="M161" s="8">
        <f>IF(ISNUMBER(MATCH(mappings[field],issuesfield[field],0)),COUNTIF(issuesfield[field],mappings[field]),0)</f>
        <v>0</v>
      </c>
      <c r="N161" s="8" t="str">
        <f>IF(ISNUMBER(MATCH(mappings[field],fields[argot_field],0)),"y","n")</f>
        <v>y</v>
      </c>
      <c r="O161" s="8"/>
      <c r="P161" s="8"/>
    </row>
    <row r="162" spans="1:16" x14ac:dyDescent="0.25">
      <c r="A162" t="s">
        <v>390</v>
      </c>
      <c r="B162" t="s">
        <v>1</v>
      </c>
      <c r="C162" t="s">
        <v>2</v>
      </c>
      <c r="D162" t="s">
        <v>118</v>
      </c>
      <c r="E162" s="1">
        <v>505</v>
      </c>
      <c r="F162" t="s">
        <v>571</v>
      </c>
      <c r="G162" t="s">
        <v>676</v>
      </c>
      <c r="H162" t="s">
        <v>20</v>
      </c>
      <c r="I162" t="s">
        <v>40</v>
      </c>
      <c r="J162" t="s">
        <v>572</v>
      </c>
      <c r="K162" s="8" t="str">
        <f>mappings[field]&amp;mappings[institution]&amp;mappings[element/field]&amp;mappings[subelement/field(s)]&amp;mappings[constraints]</f>
        <v>note_tocGEN505agrtnone</v>
      </c>
      <c r="L162" s="8">
        <f>IF(ISNUMBER(MATCH(mappings[mapping_id],issuesmap[mappingID],0)),COUNTIF(issuesmap[mappingID],mappings[mapping_id]),0)</f>
        <v>0</v>
      </c>
      <c r="M162" s="8">
        <f>IF(ISNUMBER(MATCH(mappings[field],issuesfield[field],0)),COUNTIF(issuesfield[field],mappings[field]),0)</f>
        <v>0</v>
      </c>
      <c r="N162" s="8" t="str">
        <f>IF(ISNUMBER(MATCH(mappings[field],fields[argot_field],0)),"y","n")</f>
        <v>y</v>
      </c>
      <c r="O162" s="8" t="s">
        <v>3</v>
      </c>
      <c r="P162" s="8" t="s">
        <v>6</v>
      </c>
    </row>
    <row r="163" spans="1:16" x14ac:dyDescent="0.25">
      <c r="A163" t="s">
        <v>993</v>
      </c>
      <c r="B163" t="s">
        <v>1</v>
      </c>
      <c r="C163" t="s">
        <v>2</v>
      </c>
      <c r="D163" t="s">
        <v>118</v>
      </c>
      <c r="E163" s="1">
        <v>501</v>
      </c>
      <c r="F163" t="s">
        <v>7</v>
      </c>
      <c r="G163" t="s">
        <v>6</v>
      </c>
      <c r="H163" t="s">
        <v>20</v>
      </c>
      <c r="I163" t="s">
        <v>6</v>
      </c>
      <c r="J163" t="s">
        <v>6</v>
      </c>
      <c r="K163" s="8" t="str">
        <f>mappings[field]&amp;mappings[institution]&amp;mappings[element/field]&amp;mappings[subelement/field(s)]&amp;mappings[constraints]</f>
        <v>note_withGEN501a.</v>
      </c>
      <c r="L163" s="8">
        <f>IF(ISNUMBER(MATCH(mappings[mapping_id],issuesmap[mappingID],0)),COUNTIF(issuesmap[mappingID],mappings[mapping_id]),0)</f>
        <v>0</v>
      </c>
      <c r="M163" s="8">
        <f>IF(ISNUMBER(MATCH(mappings[field],issuesfield[field],0)),COUNTIF(issuesfield[field],mappings[field]),0)</f>
        <v>0</v>
      </c>
      <c r="N163" s="8" t="str">
        <f>IF(ISNUMBER(MATCH(mappings[field],fields[argot_field],0)),"y","n")</f>
        <v>y</v>
      </c>
      <c r="O163" s="8" t="s">
        <v>2</v>
      </c>
      <c r="P163" s="8" t="s">
        <v>2</v>
      </c>
    </row>
    <row r="164" spans="1:16" x14ac:dyDescent="0.25">
      <c r="A164" t="s">
        <v>596</v>
      </c>
      <c r="B164" t="s">
        <v>1</v>
      </c>
      <c r="C164" t="s">
        <v>2</v>
      </c>
      <c r="D164" t="s">
        <v>53</v>
      </c>
      <c r="E164" s="1">
        <v>19</v>
      </c>
      <c r="F164" t="s">
        <v>7</v>
      </c>
      <c r="G164" t="s">
        <v>40</v>
      </c>
      <c r="H164" t="s">
        <v>5</v>
      </c>
      <c r="I164" t="s">
        <v>40</v>
      </c>
      <c r="J164" s="10" t="s">
        <v>321</v>
      </c>
      <c r="K164" s="8" t="str">
        <f>mappings[field]&amp;mappings[institution]&amp;mappings[element/field]&amp;mappings[subelement/field(s)]&amp;mappings[constraints]</f>
        <v>oclc_number[old]UNC19ax</v>
      </c>
      <c r="L164" s="8">
        <f>IF(ISNUMBER(MATCH(mappings[mapping_id],issuesmap[mappingID],0)),COUNTIF(issuesmap[mappingID],mappings[mapping_id]),0)</f>
        <v>0</v>
      </c>
      <c r="M164" s="8">
        <f>IF(ISNUMBER(MATCH(mappings[field],issuesfield[field],0)),COUNTIF(issuesfield[field],mappings[field]),0)</f>
        <v>0</v>
      </c>
      <c r="N164" s="8" t="str">
        <f>IF(ISNUMBER(MATCH(mappings[field],fields[argot_field],0)),"y","n")</f>
        <v>y</v>
      </c>
      <c r="O164" s="8" t="s">
        <v>3</v>
      </c>
      <c r="P164" s="8" t="s">
        <v>3</v>
      </c>
    </row>
    <row r="165" spans="1:16" x14ac:dyDescent="0.25">
      <c r="A165" t="s">
        <v>597</v>
      </c>
      <c r="B165" t="s">
        <v>1</v>
      </c>
      <c r="C165" t="s">
        <v>2</v>
      </c>
      <c r="D165" t="s">
        <v>53</v>
      </c>
      <c r="E165" s="1">
        <v>1</v>
      </c>
      <c r="F165" t="s">
        <v>6</v>
      </c>
      <c r="G165" t="s">
        <v>320</v>
      </c>
      <c r="H165" t="s">
        <v>320</v>
      </c>
      <c r="I165" t="s">
        <v>320</v>
      </c>
      <c r="J165" s="10" t="s">
        <v>321</v>
      </c>
      <c r="K165" s="8" t="str">
        <f>mappings[field]&amp;mappings[institution]&amp;mappings[element/field]&amp;mappings[subelement/field(s)]&amp;mappings[constraints]</f>
        <v>oclc_number[value]UNC1.see notes</v>
      </c>
      <c r="L165" s="8">
        <f>IF(ISNUMBER(MATCH(mappings[mapping_id],issuesmap[mappingID],0)),COUNTIF(issuesmap[mappingID],mappings[mapping_id]),0)</f>
        <v>0</v>
      </c>
      <c r="M165" s="8">
        <f>IF(ISNUMBER(MATCH(mappings[field],issuesfield[field],0)),COUNTIF(issuesfield[field],mappings[field]),0)</f>
        <v>0</v>
      </c>
      <c r="N165" s="8" t="str">
        <f>IF(ISNUMBER(MATCH(mappings[field],fields[argot_field],0)),"y","n")</f>
        <v>y</v>
      </c>
      <c r="O165" s="8" t="s">
        <v>3</v>
      </c>
      <c r="P165" s="8" t="s">
        <v>3</v>
      </c>
    </row>
    <row r="166" spans="1:16" x14ac:dyDescent="0.25">
      <c r="A166" t="s">
        <v>597</v>
      </c>
      <c r="B166" t="s">
        <v>1</v>
      </c>
      <c r="C166" t="s">
        <v>2</v>
      </c>
      <c r="D166" t="s">
        <v>53</v>
      </c>
      <c r="E166" s="1">
        <v>3</v>
      </c>
      <c r="F166" t="s">
        <v>6</v>
      </c>
      <c r="G166" t="s">
        <v>320</v>
      </c>
      <c r="H166" t="s">
        <v>320</v>
      </c>
      <c r="I166" t="s">
        <v>320</v>
      </c>
      <c r="J166" s="10" t="s">
        <v>321</v>
      </c>
      <c r="K166" s="8" t="str">
        <f>mappings[field]&amp;mappings[institution]&amp;mappings[element/field]&amp;mappings[subelement/field(s)]&amp;mappings[constraints]</f>
        <v>oclc_number[value]UNC3.see notes</v>
      </c>
      <c r="L166" s="8">
        <f>IF(ISNUMBER(MATCH(mappings[mapping_id],issuesmap[mappingID],0)),COUNTIF(issuesmap[mappingID],mappings[mapping_id]),0)</f>
        <v>0</v>
      </c>
      <c r="M166" s="8">
        <f>IF(ISNUMBER(MATCH(mappings[field],issuesfield[field],0)),COUNTIF(issuesfield[field],mappings[field]),0)</f>
        <v>0</v>
      </c>
      <c r="N166" s="8" t="str">
        <f>IF(ISNUMBER(MATCH(mappings[field],fields[argot_field],0)),"y","n")</f>
        <v>y</v>
      </c>
      <c r="O166" s="8" t="s">
        <v>3</v>
      </c>
      <c r="P166" s="8" t="s">
        <v>3</v>
      </c>
    </row>
    <row r="167" spans="1:16" x14ac:dyDescent="0.25">
      <c r="A167" t="s">
        <v>597</v>
      </c>
      <c r="B167" t="s">
        <v>1</v>
      </c>
      <c r="C167" t="s">
        <v>2</v>
      </c>
      <c r="D167" t="s">
        <v>53</v>
      </c>
      <c r="E167" s="1">
        <v>35</v>
      </c>
      <c r="F167" t="s">
        <v>7</v>
      </c>
      <c r="G167" t="s">
        <v>320</v>
      </c>
      <c r="H167" t="s">
        <v>320</v>
      </c>
      <c r="I167" t="s">
        <v>320</v>
      </c>
      <c r="J167" s="10" t="s">
        <v>321</v>
      </c>
      <c r="K167" s="8" t="str">
        <f>mappings[field]&amp;mappings[institution]&amp;mappings[element/field]&amp;mappings[subelement/field(s)]&amp;mappings[constraints]</f>
        <v>oclc_number[value]UNC35asee notes</v>
      </c>
      <c r="L167" s="8">
        <f>IF(ISNUMBER(MATCH(mappings[mapping_id],issuesmap[mappingID],0)),COUNTIF(issuesmap[mappingID],mappings[mapping_id]),0)</f>
        <v>0</v>
      </c>
      <c r="M167" s="8">
        <f>IF(ISNUMBER(MATCH(mappings[field],issuesfield[field],0)),COUNTIF(issuesfield[field],mappings[field]),0)</f>
        <v>0</v>
      </c>
      <c r="N167" s="8" t="str">
        <f>IF(ISNUMBER(MATCH(mappings[field],fields[argot_field],0)),"y","n")</f>
        <v>y</v>
      </c>
      <c r="O167" s="8" t="s">
        <v>3</v>
      </c>
      <c r="P167" s="8" t="s">
        <v>3</v>
      </c>
    </row>
    <row r="168" spans="1:16" x14ac:dyDescent="0.25">
      <c r="A168" t="s">
        <v>499</v>
      </c>
      <c r="B168" t="s">
        <v>1</v>
      </c>
      <c r="C168" t="s">
        <v>2</v>
      </c>
      <c r="D168" t="s">
        <v>118</v>
      </c>
      <c r="E168" s="1">
        <v>300</v>
      </c>
      <c r="F168" t="s">
        <v>749</v>
      </c>
      <c r="G168" t="s">
        <v>676</v>
      </c>
      <c r="H168" t="s">
        <v>20</v>
      </c>
      <c r="I168" t="s">
        <v>750</v>
      </c>
      <c r="J168" t="s">
        <v>40</v>
      </c>
      <c r="K168" s="8" t="str">
        <f>mappings[field]&amp;mappings[institution]&amp;mappings[element/field]&amp;mappings[subelement/field(s)]&amp;mappings[constraints]</f>
        <v>physical_descriptionGEN300abcefg3none</v>
      </c>
      <c r="L168" s="8">
        <f>IF(ISNUMBER(MATCH(mappings[mapping_id],issuesmap[mappingID],0)),COUNTIF(issuesmap[mappingID],mappings[mapping_id]),0)</f>
        <v>0</v>
      </c>
      <c r="M168" s="8">
        <f>IF(ISNUMBER(MATCH(mappings[field],issuesfield[field],0)),COUNTIF(issuesfield[field],mappings[field]),0)</f>
        <v>0</v>
      </c>
      <c r="N168" s="8" t="str">
        <f>IF(ISNUMBER(MATCH(mappings[field],fields[argot_field],0)),"y","n")</f>
        <v>y</v>
      </c>
      <c r="O168" s="8"/>
      <c r="P168" s="8"/>
    </row>
    <row r="169" spans="1:16" x14ac:dyDescent="0.25">
      <c r="A169" t="s">
        <v>398</v>
      </c>
      <c r="B169" t="s">
        <v>1</v>
      </c>
      <c r="C169" t="s">
        <v>2</v>
      </c>
      <c r="D169" t="s">
        <v>118</v>
      </c>
      <c r="E169" s="1">
        <v>260</v>
      </c>
      <c r="F169" t="s">
        <v>405</v>
      </c>
      <c r="G169" t="s">
        <v>6</v>
      </c>
      <c r="H169" t="s">
        <v>5</v>
      </c>
      <c r="I169" t="s">
        <v>406</v>
      </c>
      <c r="J169" t="s">
        <v>40</v>
      </c>
      <c r="K169" s="8" t="str">
        <f>mappings[field]&amp;mappings[institution]&amp;mappings[element/field]&amp;mappings[subelement/field(s)]&amp;mappings[constraints]</f>
        <v>publisherGEN260bf.</v>
      </c>
      <c r="L169" s="8">
        <f>IF(ISNUMBER(MATCH(mappings[mapping_id],issuesmap[mappingID],0)),COUNTIF(issuesmap[mappingID],mappings[mapping_id]),0)</f>
        <v>0</v>
      </c>
      <c r="M169" s="8">
        <f>IF(ISNUMBER(MATCH(mappings[field],issuesfield[field],0)),COUNTIF(issuesfield[field],mappings[field]),0)</f>
        <v>0</v>
      </c>
      <c r="N169" s="8" t="str">
        <f>IF(ISNUMBER(MATCH(mappings[field],fields[argot_field],0)),"y","n")</f>
        <v>y</v>
      </c>
      <c r="O169" s="8" t="s">
        <v>80</v>
      </c>
      <c r="P169" s="8" t="s">
        <v>80</v>
      </c>
    </row>
    <row r="170" spans="1:16" x14ac:dyDescent="0.25">
      <c r="A170" t="s">
        <v>398</v>
      </c>
      <c r="B170" t="s">
        <v>1</v>
      </c>
      <c r="C170" t="s">
        <v>2</v>
      </c>
      <c r="D170" t="s">
        <v>118</v>
      </c>
      <c r="E170" s="1">
        <v>264</v>
      </c>
      <c r="F170" t="s">
        <v>143</v>
      </c>
      <c r="G170" t="s">
        <v>407</v>
      </c>
      <c r="H170" t="s">
        <v>5</v>
      </c>
      <c r="I170" t="s">
        <v>406</v>
      </c>
      <c r="J170" t="s">
        <v>40</v>
      </c>
      <c r="K170" s="8" t="str">
        <f>mappings[field]&amp;mappings[institution]&amp;mappings[element/field]&amp;mappings[subelement/field(s)]&amp;mappings[constraints]</f>
        <v>publisherGEN264bi2 =~/[0-3]/</v>
      </c>
      <c r="L170" s="8">
        <f>IF(ISNUMBER(MATCH(mappings[mapping_id],issuesmap[mappingID],0)),COUNTIF(issuesmap[mappingID],mappings[mapping_id]),0)</f>
        <v>0</v>
      </c>
      <c r="M170" s="8">
        <f>IF(ISNUMBER(MATCH(mappings[field],issuesfield[field],0)),COUNTIF(issuesfield[field],mappings[field]),0)</f>
        <v>0</v>
      </c>
      <c r="N170" s="8" t="str">
        <f>IF(ISNUMBER(MATCH(mappings[field],fields[argot_field],0)),"y","n")</f>
        <v>y</v>
      </c>
      <c r="O170" s="8" t="s">
        <v>80</v>
      </c>
      <c r="P170" s="8" t="s">
        <v>80</v>
      </c>
    </row>
    <row r="171" spans="1:16" x14ac:dyDescent="0.25">
      <c r="A171" t="s">
        <v>368</v>
      </c>
      <c r="B171" t="s">
        <v>291</v>
      </c>
      <c r="C171" t="s">
        <v>2</v>
      </c>
      <c r="D171" t="s">
        <v>118</v>
      </c>
      <c r="E171" s="1" t="s">
        <v>6</v>
      </c>
      <c r="F171" t="s">
        <v>6</v>
      </c>
      <c r="G171" t="s">
        <v>40</v>
      </c>
      <c r="H171" t="s">
        <v>289</v>
      </c>
      <c r="I171" t="s">
        <v>369</v>
      </c>
      <c r="J171" t="s">
        <v>40</v>
      </c>
      <c r="K171" s="8" t="str">
        <f>mappings[field]&amp;mappings[institution]&amp;mappings[element/field]&amp;mappings[subelement/field(s)]&amp;mappings[constraints]</f>
        <v>record_data_sourceGEN..x</v>
      </c>
      <c r="L171" s="8">
        <f>IF(ISNUMBER(MATCH(mappings[mapping_id],issuesmap[mappingID],0)),COUNTIF(issuesmap[mappingID],mappings[mapping_id]),0)</f>
        <v>0</v>
      </c>
      <c r="M171" s="8">
        <f>IF(ISNUMBER(MATCH(mappings[field],issuesfield[field],0)),COUNTIF(issuesfield[field],mappings[field]),0)</f>
        <v>0</v>
      </c>
      <c r="N171" s="8" t="str">
        <f>IF(ISNUMBER(MATCH(mappings[field],fields[argot_field],0)),"y","n")</f>
        <v>y</v>
      </c>
      <c r="O171" s="8" t="s">
        <v>6</v>
      </c>
      <c r="P171" s="8" t="s">
        <v>6</v>
      </c>
    </row>
    <row r="172" spans="1:16" x14ac:dyDescent="0.25">
      <c r="A172" t="s">
        <v>848</v>
      </c>
      <c r="B172" t="s">
        <v>1</v>
      </c>
      <c r="C172" t="s">
        <v>3</v>
      </c>
      <c r="D172" t="s">
        <v>118</v>
      </c>
      <c r="E172" s="1">
        <v>700</v>
      </c>
      <c r="F172" t="s">
        <v>226</v>
      </c>
      <c r="G172" t="s">
        <v>540</v>
      </c>
      <c r="H172" t="s">
        <v>20</v>
      </c>
      <c r="I172" t="s">
        <v>539</v>
      </c>
      <c r="K172" s="8" t="str">
        <f>mappings[field]&amp;mappings[institution]&amp;mappings[element/field]&amp;mappings[subelement/field(s)]&amp;mappings[constraints]</f>
        <v>related_work[author]GEN700abcd(g)jqui2 != 2 AND ($t OR $k exists in field)</v>
      </c>
      <c r="L172" s="8">
        <f>IF(ISNUMBER(MATCH(mappings[mapping_id],issuesmap[mappingID],0)),COUNTIF(issuesmap[mappingID],mappings[mapping_id]),0)</f>
        <v>0</v>
      </c>
      <c r="M172" s="8">
        <f>IF(ISNUMBER(MATCH(mappings[field],issuesfield[field],0)),COUNTIF(issuesfield[field],mappings[field]),0)</f>
        <v>0</v>
      </c>
      <c r="N172" s="8" t="str">
        <f>IF(ISNUMBER(MATCH(mappings[field],fields[argot_field],0)),"y","n")</f>
        <v>n</v>
      </c>
      <c r="O172" s="8" t="s">
        <v>2</v>
      </c>
      <c r="P172" s="8" t="s">
        <v>2</v>
      </c>
    </row>
    <row r="173" spans="1:16" x14ac:dyDescent="0.25">
      <c r="A173" t="s">
        <v>848</v>
      </c>
      <c r="B173" t="s">
        <v>1</v>
      </c>
      <c r="C173" t="s">
        <v>3</v>
      </c>
      <c r="D173" t="s">
        <v>118</v>
      </c>
      <c r="E173" s="1">
        <v>710</v>
      </c>
      <c r="F173" t="s">
        <v>541</v>
      </c>
      <c r="G173" t="s">
        <v>540</v>
      </c>
      <c r="H173" t="s">
        <v>538</v>
      </c>
      <c r="I173" t="s">
        <v>544</v>
      </c>
      <c r="K173" s="8" t="str">
        <f>mappings[field]&amp;mappings[institution]&amp;mappings[element/field]&amp;mappings[subelement/field(s)]&amp;mappings[constraints]</f>
        <v>related_work[author]GEN710abc(dgn)ui2 != 2 AND ($t OR $k exists in field)</v>
      </c>
      <c r="L173" s="8">
        <f>IF(ISNUMBER(MATCH(mappings[mapping_id],issuesmap[mappingID],0)),COUNTIF(issuesmap[mappingID],mappings[mapping_id]),0)</f>
        <v>0</v>
      </c>
      <c r="M173" s="8">
        <f>IF(ISNUMBER(MATCH(mappings[field],issuesfield[field],0)),COUNTIF(issuesfield[field],mappings[field]),0)</f>
        <v>0</v>
      </c>
      <c r="N173" s="8" t="str">
        <f>IF(ISNUMBER(MATCH(mappings[field],fields[argot_field],0)),"y","n")</f>
        <v>n</v>
      </c>
      <c r="O173" s="8" t="s">
        <v>2</v>
      </c>
      <c r="P173" s="8" t="s">
        <v>2</v>
      </c>
    </row>
    <row r="174" spans="1:16" x14ac:dyDescent="0.25">
      <c r="A174" t="s">
        <v>848</v>
      </c>
      <c r="B174" t="s">
        <v>1</v>
      </c>
      <c r="C174" t="s">
        <v>3</v>
      </c>
      <c r="D174" t="s">
        <v>118</v>
      </c>
      <c r="E174" s="1">
        <v>711</v>
      </c>
      <c r="F174" t="s">
        <v>545</v>
      </c>
      <c r="G174" t="s">
        <v>540</v>
      </c>
      <c r="H174" t="s">
        <v>538</v>
      </c>
      <c r="I174" t="s">
        <v>544</v>
      </c>
      <c r="K174" s="8" t="str">
        <f>mappings[field]&amp;mappings[institution]&amp;mappings[element/field]&amp;mappings[subelement/field(s)]&amp;mappings[constraints]</f>
        <v>related_work[author]GEN711ac(d)e(gn)qui2 != 2 AND ($t OR $k exists in field)</v>
      </c>
      <c r="L174" s="8">
        <f>IF(ISNUMBER(MATCH(mappings[mapping_id],issuesmap[mappingID],0)),COUNTIF(issuesmap[mappingID],mappings[mapping_id]),0)</f>
        <v>0</v>
      </c>
      <c r="M174" s="8">
        <f>IF(ISNUMBER(MATCH(mappings[field],issuesfield[field],0)),COUNTIF(issuesfield[field],mappings[field]),0)</f>
        <v>0</v>
      </c>
      <c r="N174" s="8" t="str">
        <f>IF(ISNUMBER(MATCH(mappings[field],fields[argot_field],0)),"y","n")</f>
        <v>n</v>
      </c>
      <c r="O174" s="8" t="s">
        <v>2</v>
      </c>
      <c r="P174" s="8" t="s">
        <v>2</v>
      </c>
    </row>
    <row r="175" spans="1:16" x14ac:dyDescent="0.25">
      <c r="A175" t="s">
        <v>852</v>
      </c>
      <c r="B175" t="s">
        <v>1</v>
      </c>
      <c r="C175" t="s">
        <v>3</v>
      </c>
      <c r="D175" t="s">
        <v>118</v>
      </c>
      <c r="E175" s="1">
        <v>786</v>
      </c>
      <c r="F175" t="s">
        <v>556</v>
      </c>
      <c r="G175" t="s">
        <v>555</v>
      </c>
      <c r="H175" t="s">
        <v>20</v>
      </c>
      <c r="I175" t="s">
        <v>548</v>
      </c>
      <c r="J175" s="10" t="s">
        <v>529</v>
      </c>
      <c r="K175" s="8" t="str">
        <f>mappings[field]&amp;mappings[institution]&amp;mappings[element/field]&amp;mappings[subelement/field(s)]&amp;mappings[constraints]</f>
        <v>related_work[details]GEN786bcdghjkmnopruvi1 != 1 AND NOT $a AND ($s OR $t)</v>
      </c>
      <c r="L175" s="8">
        <f>IF(ISNUMBER(MATCH(mappings[mapping_id],issuesmap[mappingID],0)),COUNTIF(issuesmap[mappingID],mappings[mapping_id]),0)</f>
        <v>0</v>
      </c>
      <c r="M175" s="8">
        <f>IF(ISNUMBER(MATCH(mappings[field],issuesfield[field],0)),COUNTIF(issuesfield[field],mappings[field]),0)</f>
        <v>0</v>
      </c>
      <c r="N175" s="8" t="str">
        <f>IF(ISNUMBER(MATCH(mappings[field],fields[argot_field],0)),"y","n")</f>
        <v>n</v>
      </c>
      <c r="O175" s="8" t="s">
        <v>2</v>
      </c>
      <c r="P175" s="8" t="s">
        <v>2</v>
      </c>
    </row>
    <row r="176" spans="1:16" x14ac:dyDescent="0.25">
      <c r="A176" t="s">
        <v>853</v>
      </c>
      <c r="B176" t="s">
        <v>1</v>
      </c>
      <c r="C176" t="s">
        <v>3</v>
      </c>
      <c r="D176" t="s">
        <v>118</v>
      </c>
      <c r="E176" s="1">
        <v>740</v>
      </c>
      <c r="F176" t="s">
        <v>7</v>
      </c>
      <c r="G176" t="s">
        <v>549</v>
      </c>
      <c r="H176" t="s">
        <v>320</v>
      </c>
      <c r="I176" t="s">
        <v>551</v>
      </c>
      <c r="J176" s="10" t="s">
        <v>529</v>
      </c>
      <c r="K176" s="8" t="str">
        <f>mappings[field]&amp;mappings[institution]&amp;mappings[element/field]&amp;mappings[subelement/field(s)]&amp;mappings[constraints]</f>
        <v>related_work[initart]GEN740ai2 != 2 AND i1!=0</v>
      </c>
      <c r="L176" s="8">
        <f>IF(ISNUMBER(MATCH(mappings[mapping_id],issuesmap[mappingID],0)),COUNTIF(issuesmap[mappingID],mappings[mapping_id]),0)</f>
        <v>0</v>
      </c>
      <c r="M176" s="8">
        <f>IF(ISNUMBER(MATCH(mappings[field],issuesfield[field],0)),COUNTIF(issuesfield[field],mappings[field]),0)</f>
        <v>0</v>
      </c>
      <c r="N176" s="8" t="str">
        <f>IF(ISNUMBER(MATCH(mappings[field],fields[argot_field],0)),"y","n")</f>
        <v>n</v>
      </c>
      <c r="O176" s="8" t="s">
        <v>2</v>
      </c>
      <c r="P176" s="8" t="s">
        <v>2</v>
      </c>
    </row>
    <row r="177" spans="1:16" x14ac:dyDescent="0.25">
      <c r="A177" t="s">
        <v>854</v>
      </c>
      <c r="B177" t="s">
        <v>1</v>
      </c>
      <c r="C177" t="s">
        <v>3</v>
      </c>
      <c r="D177" t="s">
        <v>118</v>
      </c>
      <c r="E177" s="1">
        <v>786</v>
      </c>
      <c r="F177" t="s">
        <v>37</v>
      </c>
      <c r="G177" t="s">
        <v>555</v>
      </c>
      <c r="H177" t="s">
        <v>5</v>
      </c>
      <c r="I177" t="s">
        <v>548</v>
      </c>
      <c r="J177" s="10" t="s">
        <v>529</v>
      </c>
      <c r="K177" s="8" t="str">
        <f>mappings[field]&amp;mappings[institution]&amp;mappings[element/field]&amp;mappings[subelement/field(s)]&amp;mappings[constraints]</f>
        <v>related_work[isbn]GEN786zi1 != 1 AND NOT $a AND ($s OR $t)</v>
      </c>
      <c r="L177" s="8">
        <f>IF(ISNUMBER(MATCH(mappings[mapping_id],issuesmap[mappingID],0)),COUNTIF(issuesmap[mappingID],mappings[mapping_id]),0)</f>
        <v>0</v>
      </c>
      <c r="M177" s="8">
        <f>IF(ISNUMBER(MATCH(mappings[field],issuesfield[field],0)),COUNTIF(issuesfield[field],mappings[field]),0)</f>
        <v>0</v>
      </c>
      <c r="N177" s="8" t="str">
        <f>IF(ISNUMBER(MATCH(mappings[field],fields[argot_field],0)),"y","n")</f>
        <v>n</v>
      </c>
      <c r="O177" s="8" t="s">
        <v>2</v>
      </c>
      <c r="P177" s="8" t="s">
        <v>2</v>
      </c>
    </row>
    <row r="178" spans="1:16" x14ac:dyDescent="0.25">
      <c r="A178" t="s">
        <v>849</v>
      </c>
      <c r="B178" t="s">
        <v>1</v>
      </c>
      <c r="C178" t="s">
        <v>3</v>
      </c>
      <c r="D178" t="s">
        <v>118</v>
      </c>
      <c r="E178" s="1">
        <v>700</v>
      </c>
      <c r="F178" t="s">
        <v>40</v>
      </c>
      <c r="G178" t="s">
        <v>540</v>
      </c>
      <c r="H178" t="s">
        <v>5</v>
      </c>
      <c r="I178" t="s">
        <v>40</v>
      </c>
      <c r="K178" s="8" t="str">
        <f>mappings[field]&amp;mappings[institution]&amp;mappings[element/field]&amp;mappings[subelement/field(s)]&amp;mappings[constraints]</f>
        <v>related_work[issn]GEN700xi2 != 2 AND ($t OR $k exists in field)</v>
      </c>
      <c r="L178" s="8">
        <f>IF(ISNUMBER(MATCH(mappings[mapping_id],issuesmap[mappingID],0)),COUNTIF(issuesmap[mappingID],mappings[mapping_id]),0)</f>
        <v>0</v>
      </c>
      <c r="M178" s="8">
        <f>IF(ISNUMBER(MATCH(mappings[field],issuesfield[field],0)),COUNTIF(issuesfield[field],mappings[field]),0)</f>
        <v>0</v>
      </c>
      <c r="N178" s="8" t="str">
        <f>IF(ISNUMBER(MATCH(mappings[field],fields[argot_field],0)),"y","n")</f>
        <v>n</v>
      </c>
      <c r="O178" s="8" t="s">
        <v>2</v>
      </c>
      <c r="P178" s="8" t="s">
        <v>2</v>
      </c>
    </row>
    <row r="179" spans="1:16" x14ac:dyDescent="0.25">
      <c r="A179" t="s">
        <v>849</v>
      </c>
      <c r="B179" t="s">
        <v>1</v>
      </c>
      <c r="C179" t="s">
        <v>3</v>
      </c>
      <c r="D179" t="s">
        <v>118</v>
      </c>
      <c r="E179" s="1">
        <v>710</v>
      </c>
      <c r="F179" t="s">
        <v>40</v>
      </c>
      <c r="G179" t="s">
        <v>540</v>
      </c>
      <c r="H179" t="s">
        <v>5</v>
      </c>
      <c r="I179" t="s">
        <v>40</v>
      </c>
      <c r="K179" s="8" t="str">
        <f>mappings[field]&amp;mappings[institution]&amp;mappings[element/field]&amp;mappings[subelement/field(s)]&amp;mappings[constraints]</f>
        <v>related_work[issn]GEN710xi2 != 2 AND ($t OR $k exists in field)</v>
      </c>
      <c r="L179" s="8">
        <f>IF(ISNUMBER(MATCH(mappings[mapping_id],issuesmap[mappingID],0)),COUNTIF(issuesmap[mappingID],mappings[mapping_id]),0)</f>
        <v>0</v>
      </c>
      <c r="M179" s="8">
        <f>IF(ISNUMBER(MATCH(mappings[field],issuesfield[field],0)),COUNTIF(issuesfield[field],mappings[field]),0)</f>
        <v>0</v>
      </c>
      <c r="N179" s="8" t="str">
        <f>IF(ISNUMBER(MATCH(mappings[field],fields[argot_field],0)),"y","n")</f>
        <v>n</v>
      </c>
      <c r="O179" s="8" t="s">
        <v>2</v>
      </c>
      <c r="P179" s="8" t="s">
        <v>2</v>
      </c>
    </row>
    <row r="180" spans="1:16" x14ac:dyDescent="0.25">
      <c r="A180" t="s">
        <v>849</v>
      </c>
      <c r="B180" t="s">
        <v>1</v>
      </c>
      <c r="C180" t="s">
        <v>3</v>
      </c>
      <c r="D180" t="s">
        <v>118</v>
      </c>
      <c r="E180" s="1">
        <v>711</v>
      </c>
      <c r="F180" t="s">
        <v>40</v>
      </c>
      <c r="G180" t="s">
        <v>540</v>
      </c>
      <c r="H180" t="s">
        <v>5</v>
      </c>
      <c r="I180" t="s">
        <v>40</v>
      </c>
      <c r="K180" s="8" t="str">
        <f>mappings[field]&amp;mappings[institution]&amp;mappings[element/field]&amp;mappings[subelement/field(s)]&amp;mappings[constraints]</f>
        <v>related_work[issn]GEN711xi2 != 2 AND ($t OR $k exists in field)</v>
      </c>
      <c r="L180" s="8">
        <f>IF(ISNUMBER(MATCH(mappings[mapping_id],issuesmap[mappingID],0)),COUNTIF(issuesmap[mappingID],mappings[mapping_id]),0)</f>
        <v>0</v>
      </c>
      <c r="M180" s="8">
        <f>IF(ISNUMBER(MATCH(mappings[field],issuesfield[field],0)),COUNTIF(issuesfield[field],mappings[field]),0)</f>
        <v>0</v>
      </c>
      <c r="N180" s="8" t="str">
        <f>IF(ISNUMBER(MATCH(mappings[field],fields[argot_field],0)),"y","n")</f>
        <v>n</v>
      </c>
      <c r="O180" s="8" t="s">
        <v>2</v>
      </c>
      <c r="P180" s="8" t="s">
        <v>2</v>
      </c>
    </row>
    <row r="181" spans="1:16" x14ac:dyDescent="0.25">
      <c r="A181" t="s">
        <v>849</v>
      </c>
      <c r="B181" t="s">
        <v>1</v>
      </c>
      <c r="C181" t="s">
        <v>3</v>
      </c>
      <c r="D181" t="s">
        <v>118</v>
      </c>
      <c r="E181" s="1">
        <v>786</v>
      </c>
      <c r="F181" t="s">
        <v>40</v>
      </c>
      <c r="G181" t="s">
        <v>555</v>
      </c>
      <c r="H181" t="s">
        <v>20</v>
      </c>
      <c r="I181" t="s">
        <v>548</v>
      </c>
      <c r="J181" s="10" t="s">
        <v>529</v>
      </c>
      <c r="K181" s="8" t="str">
        <f>mappings[field]&amp;mappings[institution]&amp;mappings[element/field]&amp;mappings[subelement/field(s)]&amp;mappings[constraints]</f>
        <v>related_work[issn]GEN786xi1 != 1 AND NOT $a AND ($s OR $t)</v>
      </c>
      <c r="L181" s="8">
        <f>IF(ISNUMBER(MATCH(mappings[mapping_id],issuesmap[mappingID],0)),COUNTIF(issuesmap[mappingID],mappings[mapping_id]),0)</f>
        <v>0</v>
      </c>
      <c r="M181" s="8">
        <f>IF(ISNUMBER(MATCH(mappings[field],issuesfield[field],0)),COUNTIF(issuesfield[field],mappings[field]),0)</f>
        <v>0</v>
      </c>
      <c r="N181" s="8" t="str">
        <f>IF(ISNUMBER(MATCH(mappings[field],fields[argot_field],0)),"y","n")</f>
        <v>n</v>
      </c>
      <c r="O181" s="8" t="s">
        <v>2</v>
      </c>
      <c r="P181" s="8" t="s">
        <v>2</v>
      </c>
    </row>
    <row r="182" spans="1:16" x14ac:dyDescent="0.25">
      <c r="A182" t="s">
        <v>850</v>
      </c>
      <c r="B182" t="s">
        <v>1</v>
      </c>
      <c r="C182" t="s">
        <v>3</v>
      </c>
      <c r="D182" t="s">
        <v>118</v>
      </c>
      <c r="E182" s="1">
        <v>700</v>
      </c>
      <c r="F182" t="s">
        <v>536</v>
      </c>
      <c r="G182" t="s">
        <v>540</v>
      </c>
      <c r="H182" t="s">
        <v>538</v>
      </c>
      <c r="I182" t="s">
        <v>40</v>
      </c>
      <c r="K182" s="8" t="str">
        <f>mappings[field]&amp;mappings[institution]&amp;mappings[element/field]&amp;mappings[subelement/field(s)]&amp;mappings[constraints]</f>
        <v>related_work[label]GEN7003ii2 != 2 AND ($t OR $k exists in field)</v>
      </c>
      <c r="L182" s="8">
        <f>IF(ISNUMBER(MATCH(mappings[mapping_id],issuesmap[mappingID],0)),COUNTIF(issuesmap[mappingID],mappings[mapping_id]),0)</f>
        <v>0</v>
      </c>
      <c r="M182" s="8">
        <f>IF(ISNUMBER(MATCH(mappings[field],issuesfield[field],0)),COUNTIF(issuesfield[field],mappings[field]),0)</f>
        <v>0</v>
      </c>
      <c r="N182" s="8" t="str">
        <f>IF(ISNUMBER(MATCH(mappings[field],fields[argot_field],0)),"y","n")</f>
        <v>n</v>
      </c>
      <c r="O182" s="8" t="s">
        <v>2</v>
      </c>
      <c r="P182" s="8" t="s">
        <v>2</v>
      </c>
    </row>
    <row r="183" spans="1:16" x14ac:dyDescent="0.25">
      <c r="A183" t="s">
        <v>850</v>
      </c>
      <c r="B183" t="s">
        <v>1</v>
      </c>
      <c r="C183" t="s">
        <v>3</v>
      </c>
      <c r="D183" t="s">
        <v>118</v>
      </c>
      <c r="E183" s="1">
        <v>710</v>
      </c>
      <c r="F183" t="s">
        <v>536</v>
      </c>
      <c r="G183" t="s">
        <v>540</v>
      </c>
      <c r="H183" t="s">
        <v>538</v>
      </c>
      <c r="I183" t="s">
        <v>40</v>
      </c>
      <c r="K183" s="8" t="str">
        <f>mappings[field]&amp;mappings[institution]&amp;mappings[element/field]&amp;mappings[subelement/field(s)]&amp;mappings[constraints]</f>
        <v>related_work[label]GEN7103ii2 != 2 AND ($t OR $k exists in field)</v>
      </c>
      <c r="L183" s="8">
        <f>IF(ISNUMBER(MATCH(mappings[mapping_id],issuesmap[mappingID],0)),COUNTIF(issuesmap[mappingID],mappings[mapping_id]),0)</f>
        <v>0</v>
      </c>
      <c r="M183" s="8">
        <f>IF(ISNUMBER(MATCH(mappings[field],issuesfield[field],0)),COUNTIF(issuesfield[field],mappings[field]),0)</f>
        <v>0</v>
      </c>
      <c r="N183" s="8" t="str">
        <f>IF(ISNUMBER(MATCH(mappings[field],fields[argot_field],0)),"y","n")</f>
        <v>n</v>
      </c>
      <c r="O183" s="8" t="s">
        <v>2</v>
      </c>
      <c r="P183" s="8" t="s">
        <v>2</v>
      </c>
    </row>
    <row r="184" spans="1:16" x14ac:dyDescent="0.25">
      <c r="A184" t="s">
        <v>850</v>
      </c>
      <c r="B184" t="s">
        <v>1</v>
      </c>
      <c r="C184" t="s">
        <v>3</v>
      </c>
      <c r="D184" t="s">
        <v>118</v>
      </c>
      <c r="E184" s="1">
        <v>711</v>
      </c>
      <c r="F184" t="s">
        <v>536</v>
      </c>
      <c r="G184" t="s">
        <v>540</v>
      </c>
      <c r="H184" t="s">
        <v>538</v>
      </c>
      <c r="I184" t="s">
        <v>40</v>
      </c>
      <c r="K184" s="8" t="str">
        <f>mappings[field]&amp;mappings[institution]&amp;mappings[element/field]&amp;mappings[subelement/field(s)]&amp;mappings[constraints]</f>
        <v>related_work[label]GEN7113ii2 != 2 AND ($t OR $k exists in field)</v>
      </c>
      <c r="L184" s="8">
        <f>IF(ISNUMBER(MATCH(mappings[mapping_id],issuesmap[mappingID],0)),COUNTIF(issuesmap[mappingID],mappings[mapping_id]),0)</f>
        <v>0</v>
      </c>
      <c r="M184" s="8">
        <f>IF(ISNUMBER(MATCH(mappings[field],issuesfield[field],0)),COUNTIF(issuesfield[field],mappings[field]),0)</f>
        <v>0</v>
      </c>
      <c r="N184" s="8" t="str">
        <f>IF(ISNUMBER(MATCH(mappings[field],fields[argot_field],0)),"y","n")</f>
        <v>n</v>
      </c>
      <c r="O184" s="8" t="s">
        <v>2</v>
      </c>
      <c r="P184" s="8" t="s">
        <v>2</v>
      </c>
    </row>
    <row r="185" spans="1:16" x14ac:dyDescent="0.25">
      <c r="A185" t="s">
        <v>850</v>
      </c>
      <c r="B185" t="s">
        <v>1</v>
      </c>
      <c r="C185" t="s">
        <v>3</v>
      </c>
      <c r="D185" t="s">
        <v>118</v>
      </c>
      <c r="E185" s="1">
        <v>786</v>
      </c>
      <c r="F185" t="s">
        <v>129</v>
      </c>
      <c r="G185" t="s">
        <v>555</v>
      </c>
      <c r="H185" t="s">
        <v>20</v>
      </c>
      <c r="I185" t="s">
        <v>548</v>
      </c>
      <c r="J185" s="10" t="s">
        <v>529</v>
      </c>
      <c r="K185" s="8" t="str">
        <f>mappings[field]&amp;mappings[institution]&amp;mappings[element/field]&amp;mappings[subelement/field(s)]&amp;mappings[constraints]</f>
        <v>related_work[label]GEN786ii1 != 1 AND NOT $a AND ($s OR $t)</v>
      </c>
      <c r="L185" s="8">
        <f>IF(ISNUMBER(MATCH(mappings[mapping_id],issuesmap[mappingID],0)),COUNTIF(issuesmap[mappingID],mappings[mapping_id]),0)</f>
        <v>0</v>
      </c>
      <c r="M185" s="8">
        <f>IF(ISNUMBER(MATCH(mappings[field],issuesfield[field],0)),COUNTIF(issuesfield[field],mappings[field]),0)</f>
        <v>0</v>
      </c>
      <c r="N185" s="8" t="str">
        <f>IF(ISNUMBER(MATCH(mappings[field],fields[argot_field],0)),"y","n")</f>
        <v>n</v>
      </c>
      <c r="O185" s="8" t="s">
        <v>2</v>
      </c>
      <c r="P185" s="8" t="s">
        <v>2</v>
      </c>
    </row>
    <row r="186" spans="1:16" x14ac:dyDescent="0.25">
      <c r="A186" t="s">
        <v>851</v>
      </c>
      <c r="B186" t="s">
        <v>1</v>
      </c>
      <c r="C186" t="s">
        <v>3</v>
      </c>
      <c r="D186" t="s">
        <v>118</v>
      </c>
      <c r="E186" s="1">
        <v>700</v>
      </c>
      <c r="F186" t="s">
        <v>537</v>
      </c>
      <c r="G186" t="s">
        <v>540</v>
      </c>
      <c r="H186" t="s">
        <v>20</v>
      </c>
      <c r="I186" t="s">
        <v>265</v>
      </c>
      <c r="K186" s="8" t="str">
        <f>mappings[field]&amp;mappings[institution]&amp;mappings[element/field]&amp;mappings[subelement/field(s)]&amp;mappings[constraints]</f>
        <v>related_work[title]GEN700f(g)hklmnoprsti2 != 2 AND ($t OR $k exists in field)</v>
      </c>
      <c r="L186" s="8">
        <f>IF(ISNUMBER(MATCH(mappings[mapping_id],issuesmap[mappingID],0)),COUNTIF(issuesmap[mappingID],mappings[mapping_id]),0)</f>
        <v>0</v>
      </c>
      <c r="M186" s="8">
        <f>IF(ISNUMBER(MATCH(mappings[field],issuesfield[field],0)),COUNTIF(issuesfield[field],mappings[field]),0)</f>
        <v>0</v>
      </c>
      <c r="N186" s="8" t="str">
        <f>IF(ISNUMBER(MATCH(mappings[field],fields[argot_field],0)),"y","n")</f>
        <v>n</v>
      </c>
      <c r="O186" s="8" t="s">
        <v>2</v>
      </c>
      <c r="P186" s="8" t="s">
        <v>2</v>
      </c>
    </row>
    <row r="187" spans="1:16" x14ac:dyDescent="0.25">
      <c r="A187" t="s">
        <v>851</v>
      </c>
      <c r="B187" t="s">
        <v>1</v>
      </c>
      <c r="C187" t="s">
        <v>3</v>
      </c>
      <c r="D187" t="s">
        <v>118</v>
      </c>
      <c r="E187" s="1">
        <v>710</v>
      </c>
      <c r="F187" t="s">
        <v>542</v>
      </c>
      <c r="G187" t="s">
        <v>540</v>
      </c>
      <c r="H187" t="s">
        <v>538</v>
      </c>
      <c r="I187" t="s">
        <v>543</v>
      </c>
      <c r="K187" s="8" t="str">
        <f>mappings[field]&amp;mappings[institution]&amp;mappings[element/field]&amp;mappings[subelement/field(s)]&amp;mappings[constraints]</f>
        <v>related_work[title]GEN710(d)f(g)hklm(n)oprsti2 != 2 AND ($t OR $k exists in field)</v>
      </c>
      <c r="L187" s="8">
        <f>IF(ISNUMBER(MATCH(mappings[mapping_id],issuesmap[mappingID],0)),COUNTIF(issuesmap[mappingID],mappings[mapping_id]),0)</f>
        <v>0</v>
      </c>
      <c r="M187" s="8">
        <f>IF(ISNUMBER(MATCH(mappings[field],issuesfield[field],0)),COUNTIF(issuesfield[field],mappings[field]),0)</f>
        <v>0</v>
      </c>
      <c r="N187" s="8" t="str">
        <f>IF(ISNUMBER(MATCH(mappings[field],fields[argot_field],0)),"y","n")</f>
        <v>n</v>
      </c>
      <c r="O187" s="8" t="s">
        <v>2</v>
      </c>
      <c r="P187" s="8" t="s">
        <v>2</v>
      </c>
    </row>
    <row r="188" spans="1:16" x14ac:dyDescent="0.25">
      <c r="A188" t="s">
        <v>851</v>
      </c>
      <c r="B188" t="s">
        <v>1</v>
      </c>
      <c r="C188" t="s">
        <v>3</v>
      </c>
      <c r="D188" t="s">
        <v>118</v>
      </c>
      <c r="E188" s="1">
        <v>711</v>
      </c>
      <c r="F188" t="s">
        <v>546</v>
      </c>
      <c r="G188" t="s">
        <v>540</v>
      </c>
      <c r="H188" t="s">
        <v>538</v>
      </c>
      <c r="I188" t="s">
        <v>543</v>
      </c>
      <c r="K188" s="8" t="str">
        <f>mappings[field]&amp;mappings[institution]&amp;mappings[element/field]&amp;mappings[subelement/field(s)]&amp;mappings[constraints]</f>
        <v>related_work[title]GEN711(d)f(g)hkl(n)pstxi2 != 2 AND ($t OR $k exists in field)</v>
      </c>
      <c r="L188" s="8">
        <f>IF(ISNUMBER(MATCH(mappings[mapping_id],issuesmap[mappingID],0)),COUNTIF(issuesmap[mappingID],mappings[mapping_id]),0)</f>
        <v>0</v>
      </c>
      <c r="M188" s="8">
        <f>IF(ISNUMBER(MATCH(mappings[field],issuesfield[field],0)),COUNTIF(issuesfield[field],mappings[field]),0)</f>
        <v>0</v>
      </c>
      <c r="N188" s="8" t="str">
        <f>IF(ISNUMBER(MATCH(mappings[field],fields[argot_field],0)),"y","n")</f>
        <v>n</v>
      </c>
      <c r="O188" s="8" t="s">
        <v>2</v>
      </c>
      <c r="P188" s="8" t="s">
        <v>2</v>
      </c>
    </row>
    <row r="189" spans="1:16" x14ac:dyDescent="0.25">
      <c r="A189" t="s">
        <v>851</v>
      </c>
      <c r="B189" t="s">
        <v>1</v>
      </c>
      <c r="C189" t="s">
        <v>3</v>
      </c>
      <c r="D189" t="s">
        <v>118</v>
      </c>
      <c r="E189" s="1">
        <v>740</v>
      </c>
      <c r="F189" t="s">
        <v>550</v>
      </c>
      <c r="G189" t="s">
        <v>547</v>
      </c>
      <c r="H189" t="s">
        <v>20</v>
      </c>
      <c r="I189" t="s">
        <v>548</v>
      </c>
      <c r="J189" s="10" t="s">
        <v>529</v>
      </c>
      <c r="K189" s="8" t="str">
        <f>mappings[field]&amp;mappings[institution]&amp;mappings[element/field]&amp;mappings[subelement/field(s)]&amp;mappings[constraints]</f>
        <v>related_work[title]GEN740ahnpi2 != 2 AND i1=0</v>
      </c>
      <c r="L189" s="8">
        <f>IF(ISNUMBER(MATCH(mappings[mapping_id],issuesmap[mappingID],0)),COUNTIF(issuesmap[mappingID],mappings[mapping_id]),0)</f>
        <v>0</v>
      </c>
      <c r="M189" s="8">
        <f>IF(ISNUMBER(MATCH(mappings[field],issuesfield[field],0)),COUNTIF(issuesfield[field],mappings[field]),0)</f>
        <v>0</v>
      </c>
      <c r="N189" s="8" t="str">
        <f>IF(ISNUMBER(MATCH(mappings[field],fields[argot_field],0)),"y","n")</f>
        <v>n</v>
      </c>
      <c r="O189" s="8" t="s">
        <v>2</v>
      </c>
      <c r="P189" s="8" t="s">
        <v>2</v>
      </c>
    </row>
    <row r="190" spans="1:16" x14ac:dyDescent="0.25">
      <c r="A190" t="s">
        <v>851</v>
      </c>
      <c r="B190" t="s">
        <v>1</v>
      </c>
      <c r="C190" t="s">
        <v>3</v>
      </c>
      <c r="D190" t="s">
        <v>118</v>
      </c>
      <c r="E190" s="1">
        <v>740</v>
      </c>
      <c r="F190" t="s">
        <v>550</v>
      </c>
      <c r="G190" t="s">
        <v>549</v>
      </c>
      <c r="H190" t="s">
        <v>320</v>
      </c>
      <c r="I190" t="s">
        <v>552</v>
      </c>
      <c r="J190" s="10" t="s">
        <v>529</v>
      </c>
      <c r="K190" s="8" t="str">
        <f>mappings[field]&amp;mappings[institution]&amp;mappings[element/field]&amp;mappings[subelement/field(s)]&amp;mappings[constraints]</f>
        <v>related_work[title]GEN740ahnpi2 != 2 AND i1!=0</v>
      </c>
      <c r="L190" s="8">
        <f>IF(ISNUMBER(MATCH(mappings[mapping_id],issuesmap[mappingID],0)),COUNTIF(issuesmap[mappingID],mappings[mapping_id]),0)</f>
        <v>0</v>
      </c>
      <c r="M190" s="8">
        <f>IF(ISNUMBER(MATCH(mappings[field],issuesfield[field],0)),COUNTIF(issuesfield[field],mappings[field]),0)</f>
        <v>0</v>
      </c>
      <c r="N190" s="8" t="str">
        <f>IF(ISNUMBER(MATCH(mappings[field],fields[argot_field],0)),"y","n")</f>
        <v>n</v>
      </c>
      <c r="O190" s="8" t="s">
        <v>2</v>
      </c>
      <c r="P190" s="8" t="s">
        <v>2</v>
      </c>
    </row>
    <row r="191" spans="1:16" x14ac:dyDescent="0.25">
      <c r="A191" t="s">
        <v>851</v>
      </c>
      <c r="B191" t="s">
        <v>1</v>
      </c>
      <c r="C191" t="s">
        <v>3</v>
      </c>
      <c r="D191" t="s">
        <v>118</v>
      </c>
      <c r="E191" s="1">
        <v>786</v>
      </c>
      <c r="F191" t="s">
        <v>148</v>
      </c>
      <c r="G191" t="s">
        <v>554</v>
      </c>
      <c r="H191" t="s">
        <v>5</v>
      </c>
      <c r="I191" t="s">
        <v>548</v>
      </c>
      <c r="J191" s="10" t="s">
        <v>529</v>
      </c>
      <c r="K191" s="8" t="str">
        <f>mappings[field]&amp;mappings[institution]&amp;mappings[element/field]&amp;mappings[subelement/field(s)]&amp;mappings[constraints]</f>
        <v>related_work[title]GEN786si1 != 1 AND NOT $a AND $s</v>
      </c>
      <c r="L191" s="8">
        <f>IF(ISNUMBER(MATCH(mappings[mapping_id],issuesmap[mappingID],0)),COUNTIF(issuesmap[mappingID],mappings[mapping_id]),0)</f>
        <v>0</v>
      </c>
      <c r="M191" s="8">
        <f>IF(ISNUMBER(MATCH(mappings[field],issuesfield[field],0)),COUNTIF(issuesfield[field],mappings[field]),0)</f>
        <v>0</v>
      </c>
      <c r="N191" s="8" t="str">
        <f>IF(ISNUMBER(MATCH(mappings[field],fields[argot_field],0)),"y","n")</f>
        <v>n</v>
      </c>
      <c r="O191" s="8" t="s">
        <v>2</v>
      </c>
      <c r="P191" s="8" t="s">
        <v>2</v>
      </c>
    </row>
    <row r="192" spans="1:16" x14ac:dyDescent="0.25">
      <c r="A192" t="s">
        <v>851</v>
      </c>
      <c r="B192" t="s">
        <v>1</v>
      </c>
      <c r="C192" t="s">
        <v>3</v>
      </c>
      <c r="D192" t="s">
        <v>118</v>
      </c>
      <c r="E192" s="1">
        <v>786</v>
      </c>
      <c r="F192" t="s">
        <v>401</v>
      </c>
      <c r="G192" t="s">
        <v>553</v>
      </c>
      <c r="H192" t="s">
        <v>5</v>
      </c>
      <c r="I192" t="s">
        <v>548</v>
      </c>
      <c r="J192" s="10" t="s">
        <v>529</v>
      </c>
      <c r="K192" s="8" t="str">
        <f>mappings[field]&amp;mappings[institution]&amp;mappings[element/field]&amp;mappings[subelement/field(s)]&amp;mappings[constraints]</f>
        <v>related_work[title]GEN786ti1 != 1 AND NOT $a AND NOT $s AND $t</v>
      </c>
      <c r="L192" s="8">
        <f>IF(ISNUMBER(MATCH(mappings[mapping_id],issuesmap[mappingID],0)),COUNTIF(issuesmap[mappingID],mappings[mapping_id]),0)</f>
        <v>0</v>
      </c>
      <c r="M192" s="8">
        <f>IF(ISNUMBER(MATCH(mappings[field],issuesfield[field],0)),COUNTIF(issuesfield[field],mappings[field]),0)</f>
        <v>0</v>
      </c>
      <c r="N192" s="8" t="str">
        <f>IF(ISNUMBER(MATCH(mappings[field],fields[argot_field],0)),"y","n")</f>
        <v>n</v>
      </c>
      <c r="O192" s="8" t="s">
        <v>2</v>
      </c>
      <c r="P192" s="8" t="s">
        <v>2</v>
      </c>
    </row>
    <row r="193" spans="1:16" x14ac:dyDescent="0.25">
      <c r="A193" t="s">
        <v>502</v>
      </c>
      <c r="B193" t="s">
        <v>1</v>
      </c>
      <c r="C193" t="s">
        <v>2</v>
      </c>
      <c r="D193" t="s">
        <v>118</v>
      </c>
      <c r="E193" s="1">
        <v>580</v>
      </c>
      <c r="F193" t="s">
        <v>7</v>
      </c>
      <c r="G193" t="s">
        <v>6</v>
      </c>
      <c r="H193" t="s">
        <v>20</v>
      </c>
      <c r="I193" t="s">
        <v>40</v>
      </c>
      <c r="J193" t="s">
        <v>40</v>
      </c>
      <c r="K193" s="8" t="str">
        <f>mappings[field]&amp;mappings[institution]&amp;mappings[element/field]&amp;mappings[subelement/field(s)]&amp;mappings[constraints]</f>
        <v>related_work_noteGEN580a.</v>
      </c>
      <c r="L193" s="8">
        <f>IF(ISNUMBER(MATCH(mappings[mapping_id],issuesmap[mappingID],0)),COUNTIF(issuesmap[mappingID],mappings[mapping_id]),0)</f>
        <v>0</v>
      </c>
      <c r="M193" s="8">
        <f>IF(ISNUMBER(MATCH(mappings[field],issuesfield[field],0)),COUNTIF(issuesfield[field],mappings[field]),0)</f>
        <v>0</v>
      </c>
      <c r="N193" s="8" t="str">
        <f>IF(ISNUMBER(MATCH(mappings[field],fields[argot_field],0)),"y","n")</f>
        <v>n</v>
      </c>
      <c r="O193" s="8" t="s">
        <v>2</v>
      </c>
      <c r="P193" s="8" t="s">
        <v>2</v>
      </c>
    </row>
    <row r="194" spans="1:16" x14ac:dyDescent="0.25">
      <c r="A194" t="s">
        <v>358</v>
      </c>
      <c r="B194" t="s">
        <v>291</v>
      </c>
      <c r="C194" t="s">
        <v>2</v>
      </c>
      <c r="D194" t="s">
        <v>53</v>
      </c>
      <c r="E194" s="1">
        <v>1</v>
      </c>
      <c r="F194" t="s">
        <v>6</v>
      </c>
      <c r="G194" t="s">
        <v>364</v>
      </c>
      <c r="H194" t="s">
        <v>197</v>
      </c>
      <c r="I194" t="s">
        <v>365</v>
      </c>
      <c r="J194" t="s">
        <v>40</v>
      </c>
      <c r="K194" s="8" t="str">
        <f>mappings[field]&amp;mappings[institution]&amp;mappings[element/field]&amp;mappings[subelement/field(s)]&amp;mappings[constraints]</f>
        <v>rollup_idUNC1.Is OCLC number or SerialsSolutions number</v>
      </c>
      <c r="L194" s="8">
        <f>IF(ISNUMBER(MATCH(mappings[mapping_id],issuesmap[mappingID],0)),COUNTIF(issuesmap[mappingID],mappings[mapping_id]),0)</f>
        <v>0</v>
      </c>
      <c r="M194" s="8">
        <f>IF(ISNUMBER(MATCH(mappings[field],issuesfield[field],0)),COUNTIF(issuesfield[field],mappings[field]),0)</f>
        <v>2</v>
      </c>
      <c r="N194" s="8" t="str">
        <f>IF(ISNUMBER(MATCH(mappings[field],fields[argot_field],0)),"y","n")</f>
        <v>y</v>
      </c>
      <c r="O194" s="8" t="s">
        <v>3</v>
      </c>
      <c r="P194" s="8" t="s">
        <v>3</v>
      </c>
    </row>
    <row r="195" spans="1:16" x14ac:dyDescent="0.25">
      <c r="A195" t="s">
        <v>358</v>
      </c>
      <c r="B195" t="s">
        <v>291</v>
      </c>
      <c r="C195" t="s">
        <v>2</v>
      </c>
      <c r="D195" t="s">
        <v>53</v>
      </c>
      <c r="E195" s="1">
        <v>19</v>
      </c>
      <c r="F195" t="s">
        <v>6</v>
      </c>
      <c r="G195" t="s">
        <v>366</v>
      </c>
      <c r="H195" t="s">
        <v>197</v>
      </c>
      <c r="I195" t="s">
        <v>367</v>
      </c>
      <c r="J195" t="s">
        <v>40</v>
      </c>
      <c r="K195" s="8" t="str">
        <f>mappings[field]&amp;mappings[institution]&amp;mappings[element/field]&amp;mappings[subelement/field(s)]&amp;mappings[constraints]</f>
        <v>rollup_idUNC19.If oclc_number is not set, and 019 has at least 1 $a</v>
      </c>
      <c r="L195" s="8">
        <f>IF(ISNUMBER(MATCH(mappings[mapping_id],issuesmap[mappingID],0)),COUNTIF(issuesmap[mappingID],mappings[mapping_id]),0)</f>
        <v>0</v>
      </c>
      <c r="M195" s="8">
        <f>IF(ISNUMBER(MATCH(mappings[field],issuesfield[field],0)),COUNTIF(issuesfield[field],mappings[field]),0)</f>
        <v>2</v>
      </c>
      <c r="N195" s="8" t="str">
        <f>IF(ISNUMBER(MATCH(mappings[field],fields[argot_field],0)),"y","n")</f>
        <v>y</v>
      </c>
      <c r="O195" s="8" t="s">
        <v>3</v>
      </c>
      <c r="P195" s="8" t="s">
        <v>3</v>
      </c>
    </row>
    <row r="196" spans="1:16" x14ac:dyDescent="0.25">
      <c r="A196" t="s">
        <v>812</v>
      </c>
      <c r="B196" t="s">
        <v>1</v>
      </c>
      <c r="C196" t="s">
        <v>2</v>
      </c>
      <c r="D196" t="s">
        <v>118</v>
      </c>
      <c r="E196" s="1">
        <v>490</v>
      </c>
      <c r="F196" t="s">
        <v>947</v>
      </c>
      <c r="G196" t="s">
        <v>676</v>
      </c>
      <c r="H196" t="s">
        <v>20</v>
      </c>
      <c r="I196" t="s">
        <v>946</v>
      </c>
      <c r="J196" t="s">
        <v>40</v>
      </c>
      <c r="K196" s="8" t="str">
        <f>mappings[field]&amp;mappings[institution]&amp;mappings[element/field]&amp;mappings[subelement/field(s)]&amp;mappings[constraints]</f>
        <v>series_transcribedGEN490alvx3none</v>
      </c>
      <c r="L196" s="8">
        <f>IF(ISNUMBER(MATCH(mappings[mapping_id],issuesmap[mappingID],0)),COUNTIF(issuesmap[mappingID],mappings[mapping_id]),0)</f>
        <v>0</v>
      </c>
      <c r="M196" s="8">
        <f>IF(ISNUMBER(MATCH(mappings[field],issuesfield[field],0)),COUNTIF(issuesfield[field],mappings[field]),0)</f>
        <v>0</v>
      </c>
      <c r="N196" s="8" t="str">
        <f>IF(ISNUMBER(MATCH(mappings[field],fields[argot_field],0)),"y","n")</f>
        <v>y</v>
      </c>
      <c r="O196" s="8" t="s">
        <v>2</v>
      </c>
      <c r="P196" s="8" t="s">
        <v>2</v>
      </c>
    </row>
    <row r="197" spans="1:16" x14ac:dyDescent="0.25">
      <c r="A197" t="s">
        <v>948</v>
      </c>
      <c r="B197" t="s">
        <v>1</v>
      </c>
      <c r="C197" t="s">
        <v>2</v>
      </c>
      <c r="D197" t="s">
        <v>118</v>
      </c>
      <c r="E197" s="1">
        <v>490</v>
      </c>
      <c r="F197" t="s">
        <v>40</v>
      </c>
      <c r="G197" t="s">
        <v>676</v>
      </c>
      <c r="H197" t="s">
        <v>5</v>
      </c>
      <c r="I197" t="s">
        <v>40</v>
      </c>
      <c r="J197" t="s">
        <v>40</v>
      </c>
      <c r="K197" s="8" t="str">
        <f>mappings[field]&amp;mappings[institution]&amp;mappings[element/field]&amp;mappings[subelement/field(s)]&amp;mappings[constraints]</f>
        <v>series_transcribed_issnGEN490xnone</v>
      </c>
      <c r="L197" s="8">
        <f>IF(ISNUMBER(MATCH(mappings[mapping_id],issuesmap[mappingID],0)),COUNTIF(issuesmap[mappingID],mappings[mapping_id]),0)</f>
        <v>0</v>
      </c>
      <c r="M197" s="8">
        <f>IF(ISNUMBER(MATCH(mappings[field],issuesfield[field],0)),COUNTIF(issuesfield[field],mappings[field]),0)</f>
        <v>0</v>
      </c>
      <c r="N197" s="8" t="str">
        <f>IF(ISNUMBER(MATCH(mappings[field],fields[argot_field],0)),"y","n")</f>
        <v>y</v>
      </c>
      <c r="O197" s="8" t="s">
        <v>2</v>
      </c>
      <c r="P197" s="8" t="s">
        <v>2</v>
      </c>
    </row>
    <row r="198" spans="1:16" x14ac:dyDescent="0.25">
      <c r="A198" t="s">
        <v>638</v>
      </c>
      <c r="B198" t="s">
        <v>1</v>
      </c>
      <c r="C198" t="s">
        <v>2</v>
      </c>
      <c r="D198" t="s">
        <v>118</v>
      </c>
      <c r="E198" s="1">
        <v>563</v>
      </c>
      <c r="F198" t="s">
        <v>644</v>
      </c>
      <c r="G198" t="s">
        <v>80</v>
      </c>
      <c r="H198" t="s">
        <v>80</v>
      </c>
      <c r="I198" t="s">
        <v>80</v>
      </c>
      <c r="J198" t="s">
        <v>80</v>
      </c>
      <c r="K198" s="8" t="str">
        <f>mappings[field]&amp;mappings[institution]&amp;mappings[element/field]&amp;mappings[subelement/field(s)]&amp;mappings[constraints]</f>
        <v>special_binding_descriptionGEN563a3?</v>
      </c>
      <c r="L198" s="8">
        <f>IF(ISNUMBER(MATCH(mappings[mapping_id],issuesmap[mappingID],0)),COUNTIF(issuesmap[mappingID],mappings[mapping_id]),0)</f>
        <v>0</v>
      </c>
      <c r="M198" s="8">
        <f>IF(ISNUMBER(MATCH(mappings[field],issuesfield[field],0)),COUNTIF(issuesfield[field],mappings[field]),0)</f>
        <v>0</v>
      </c>
      <c r="N198" s="8" t="str">
        <f>IF(ISNUMBER(MATCH(mappings[field],fields[argot_field],0)),"y","n")</f>
        <v>n</v>
      </c>
      <c r="O198" s="8"/>
      <c r="P198" s="8"/>
    </row>
    <row r="199" spans="1:16" x14ac:dyDescent="0.25">
      <c r="A199" t="s">
        <v>350</v>
      </c>
      <c r="B199" t="s">
        <v>1</v>
      </c>
      <c r="C199" t="s">
        <v>2</v>
      </c>
      <c r="D199" t="s">
        <v>118</v>
      </c>
      <c r="E199" s="1">
        <v>245</v>
      </c>
      <c r="F199" t="s">
        <v>283</v>
      </c>
      <c r="G199" t="s">
        <v>676</v>
      </c>
      <c r="H199" t="s">
        <v>20</v>
      </c>
      <c r="I199" t="s">
        <v>40</v>
      </c>
      <c r="J199" t="s">
        <v>767</v>
      </c>
      <c r="K199" s="8" t="str">
        <f>mappings[field]&amp;mappings[institution]&amp;mappings[element/field]&amp;mappings[subelement/field(s)]&amp;mappings[constraints]</f>
        <v>statement_of_responsibilityGEN245cnone</v>
      </c>
      <c r="L199" s="8">
        <f>IF(ISNUMBER(MATCH(mappings[mapping_id],issuesmap[mappingID],0)),COUNTIF(issuesmap[mappingID],mappings[mapping_id]),0)</f>
        <v>0</v>
      </c>
      <c r="M199" s="8">
        <f>IF(ISNUMBER(MATCH(mappings[field],issuesfield[field],0)),COUNTIF(issuesfield[field],mappings[field]),0)</f>
        <v>0</v>
      </c>
      <c r="N199" s="8" t="str">
        <f>IF(ISNUMBER(MATCH(mappings[field],fields[argot_field],0)),"y","n")</f>
        <v>y</v>
      </c>
      <c r="O199" s="8" t="s">
        <v>3</v>
      </c>
      <c r="P199" s="8"/>
    </row>
    <row r="200" spans="1:16" x14ac:dyDescent="0.25">
      <c r="A200" t="s">
        <v>601</v>
      </c>
      <c r="B200" t="s">
        <v>1</v>
      </c>
      <c r="C200" t="s">
        <v>2</v>
      </c>
      <c r="D200" t="s">
        <v>118</v>
      </c>
      <c r="E200" s="1">
        <v>600</v>
      </c>
      <c r="F200" t="s">
        <v>3</v>
      </c>
      <c r="G200" t="s">
        <v>4</v>
      </c>
      <c r="H200" t="s">
        <v>5</v>
      </c>
      <c r="I200" t="s">
        <v>6</v>
      </c>
      <c r="J200" t="s">
        <v>6</v>
      </c>
      <c r="K200" t="str">
        <f>mappings[field]&amp;mappings[institution]&amp;mappings[element/field]&amp;mappings[subelement/field(s)]&amp;mappings[constraints]</f>
        <v>subject_chronologicalGEN600yi2=0 OR (i2=7 AND $2=lcsh)</v>
      </c>
      <c r="L200">
        <f>IF(ISNUMBER(MATCH(mappings[mapping_id],issuesmap[mappingID],0)),COUNTIF(issuesmap[mappingID],mappings[mapping_id]),0)</f>
        <v>0</v>
      </c>
      <c r="M200">
        <f>IF(ISNUMBER(MATCH(mappings[field],issuesfield[field],0)),COUNTIF(issuesfield[field],mappings[field]),0)</f>
        <v>1</v>
      </c>
      <c r="N200" s="8" t="str">
        <f>IF(ISNUMBER(MATCH(mappings[field],fields[argot_field],0)),"y","n")</f>
        <v>y</v>
      </c>
      <c r="O200" s="8" t="s">
        <v>3</v>
      </c>
      <c r="P200" s="8" t="s">
        <v>6</v>
      </c>
    </row>
    <row r="201" spans="1:16" x14ac:dyDescent="0.25">
      <c r="A201" t="s">
        <v>601</v>
      </c>
      <c r="B201" t="s">
        <v>1</v>
      </c>
      <c r="C201" t="s">
        <v>2</v>
      </c>
      <c r="D201" t="s">
        <v>118</v>
      </c>
      <c r="E201" s="1">
        <v>610</v>
      </c>
      <c r="F201" t="s">
        <v>3</v>
      </c>
      <c r="G201" t="s">
        <v>4</v>
      </c>
      <c r="H201" t="s">
        <v>5</v>
      </c>
      <c r="I201" t="s">
        <v>6</v>
      </c>
      <c r="J201" t="s">
        <v>6</v>
      </c>
      <c r="K201" t="str">
        <f>mappings[field]&amp;mappings[institution]&amp;mappings[element/field]&amp;mappings[subelement/field(s)]&amp;mappings[constraints]</f>
        <v>subject_chronologicalGEN610yi2=0 OR (i2=7 AND $2=lcsh)</v>
      </c>
      <c r="L201">
        <f>IF(ISNUMBER(MATCH(mappings[mapping_id],issuesmap[mappingID],0)),COUNTIF(issuesmap[mappingID],mappings[mapping_id]),0)</f>
        <v>0</v>
      </c>
      <c r="M201">
        <f>IF(ISNUMBER(MATCH(mappings[field],issuesfield[field],0)),COUNTIF(issuesfield[field],mappings[field]),0)</f>
        <v>1</v>
      </c>
      <c r="N201" s="8" t="str">
        <f>IF(ISNUMBER(MATCH(mappings[field],fields[argot_field],0)),"y","n")</f>
        <v>y</v>
      </c>
      <c r="O201" s="8" t="s">
        <v>3</v>
      </c>
      <c r="P201" s="8" t="s">
        <v>6</v>
      </c>
    </row>
    <row r="202" spans="1:16" x14ac:dyDescent="0.25">
      <c r="A202" t="s">
        <v>601</v>
      </c>
      <c r="B202" t="s">
        <v>1</v>
      </c>
      <c r="C202" t="s">
        <v>2</v>
      </c>
      <c r="D202" t="s">
        <v>118</v>
      </c>
      <c r="E202" s="1">
        <v>611</v>
      </c>
      <c r="F202" t="s">
        <v>3</v>
      </c>
      <c r="G202" t="s">
        <v>4</v>
      </c>
      <c r="H202" t="s">
        <v>5</v>
      </c>
      <c r="I202" t="s">
        <v>6</v>
      </c>
      <c r="J202" t="s">
        <v>6</v>
      </c>
      <c r="K202" t="str">
        <f>mappings[field]&amp;mappings[institution]&amp;mappings[element/field]&amp;mappings[subelement/field(s)]&amp;mappings[constraints]</f>
        <v>subject_chronologicalGEN611yi2=0 OR (i2=7 AND $2=lcsh)</v>
      </c>
      <c r="L202">
        <f>IF(ISNUMBER(MATCH(mappings[mapping_id],issuesmap[mappingID],0)),COUNTIF(issuesmap[mappingID],mappings[mapping_id]),0)</f>
        <v>0</v>
      </c>
      <c r="M202">
        <f>IF(ISNUMBER(MATCH(mappings[field],issuesfield[field],0)),COUNTIF(issuesfield[field],mappings[field]),0)</f>
        <v>1</v>
      </c>
      <c r="N202" s="8" t="str">
        <f>IF(ISNUMBER(MATCH(mappings[field],fields[argot_field],0)),"y","n")</f>
        <v>y</v>
      </c>
      <c r="O202" s="8" t="s">
        <v>3</v>
      </c>
      <c r="P202" s="8" t="s">
        <v>6</v>
      </c>
    </row>
    <row r="203" spans="1:16" x14ac:dyDescent="0.25">
      <c r="A203" t="s">
        <v>601</v>
      </c>
      <c r="B203" t="s">
        <v>1</v>
      </c>
      <c r="C203" t="s">
        <v>2</v>
      </c>
      <c r="D203" t="s">
        <v>118</v>
      </c>
      <c r="E203" s="1">
        <v>630</v>
      </c>
      <c r="F203" t="s">
        <v>3</v>
      </c>
      <c r="G203" t="s">
        <v>4</v>
      </c>
      <c r="H203" t="s">
        <v>5</v>
      </c>
      <c r="I203" t="s">
        <v>6</v>
      </c>
      <c r="J203" t="s">
        <v>6</v>
      </c>
      <c r="K203" t="str">
        <f>mappings[field]&amp;mappings[institution]&amp;mappings[element/field]&amp;mappings[subelement/field(s)]&amp;mappings[constraints]</f>
        <v>subject_chronologicalGEN630yi2=0 OR (i2=7 AND $2=lcsh)</v>
      </c>
      <c r="L203">
        <f>IF(ISNUMBER(MATCH(mappings[mapping_id],issuesmap[mappingID],0)),COUNTIF(issuesmap[mappingID],mappings[mapping_id]),0)</f>
        <v>0</v>
      </c>
      <c r="M203">
        <f>IF(ISNUMBER(MATCH(mappings[field],issuesfield[field],0)),COUNTIF(issuesfield[field],mappings[field]),0)</f>
        <v>1</v>
      </c>
      <c r="N203" s="8" t="str">
        <f>IF(ISNUMBER(MATCH(mappings[field],fields[argot_field],0)),"y","n")</f>
        <v>y</v>
      </c>
      <c r="O203" s="8" t="s">
        <v>3</v>
      </c>
      <c r="P203" s="8" t="s">
        <v>6</v>
      </c>
    </row>
    <row r="204" spans="1:16" x14ac:dyDescent="0.25">
      <c r="A204" t="s">
        <v>601</v>
      </c>
      <c r="B204" t="s">
        <v>1</v>
      </c>
      <c r="C204" t="s">
        <v>3</v>
      </c>
      <c r="D204" t="s">
        <v>118</v>
      </c>
      <c r="E204" s="1">
        <v>648</v>
      </c>
      <c r="F204" t="s">
        <v>7</v>
      </c>
      <c r="G204" t="s">
        <v>8</v>
      </c>
      <c r="H204" t="s">
        <v>5</v>
      </c>
      <c r="I204" t="s">
        <v>6</v>
      </c>
      <c r="J204" t="s">
        <v>9</v>
      </c>
      <c r="K204" t="str">
        <f>mappings[field]&amp;mappings[institution]&amp;mappings[element/field]&amp;mappings[subelement/field(s)]&amp;mappings[constraints]</f>
        <v>subject_chronologicalGEN648ai2=0 OR (i2=7 AND $2=~/lcsh|fast/)</v>
      </c>
      <c r="L204">
        <f>IF(ISNUMBER(MATCH(mappings[mapping_id],issuesmap[mappingID],0)),COUNTIF(issuesmap[mappingID],mappings[mapping_id]),0)</f>
        <v>0</v>
      </c>
      <c r="M204">
        <f>IF(ISNUMBER(MATCH(mappings[field],issuesfield[field],0)),COUNTIF(issuesfield[field],mappings[field]),0)</f>
        <v>1</v>
      </c>
      <c r="N204" s="8" t="str">
        <f>IF(ISNUMBER(MATCH(mappings[field],fields[argot_field],0)),"y","n")</f>
        <v>y</v>
      </c>
      <c r="O204" s="8" t="s">
        <v>3</v>
      </c>
      <c r="P204" s="8" t="s">
        <v>6</v>
      </c>
    </row>
    <row r="205" spans="1:16" x14ac:dyDescent="0.25">
      <c r="A205" t="s">
        <v>601</v>
      </c>
      <c r="B205" t="s">
        <v>1</v>
      </c>
      <c r="C205" t="s">
        <v>2</v>
      </c>
      <c r="D205" t="s">
        <v>118</v>
      </c>
      <c r="E205" s="1">
        <v>650</v>
      </c>
      <c r="F205" t="s">
        <v>3</v>
      </c>
      <c r="G205" t="s">
        <v>4</v>
      </c>
      <c r="H205" t="s">
        <v>5</v>
      </c>
      <c r="I205" t="s">
        <v>6</v>
      </c>
      <c r="J205" t="s">
        <v>6</v>
      </c>
      <c r="K205" t="str">
        <f>mappings[field]&amp;mappings[institution]&amp;mappings[element/field]&amp;mappings[subelement/field(s)]&amp;mappings[constraints]</f>
        <v>subject_chronologicalGEN650yi2=0 OR (i2=7 AND $2=lcsh)</v>
      </c>
      <c r="L205">
        <f>IF(ISNUMBER(MATCH(mappings[mapping_id],issuesmap[mappingID],0)),COUNTIF(issuesmap[mappingID],mappings[mapping_id]),0)</f>
        <v>0</v>
      </c>
      <c r="M205">
        <f>IF(ISNUMBER(MATCH(mappings[field],issuesfield[field],0)),COUNTIF(issuesfield[field],mappings[field]),0)</f>
        <v>1</v>
      </c>
      <c r="N205" s="8" t="str">
        <f>IF(ISNUMBER(MATCH(mappings[field],fields[argot_field],0)),"y","n")</f>
        <v>y</v>
      </c>
      <c r="O205" s="8" t="s">
        <v>3</v>
      </c>
      <c r="P205" s="8" t="s">
        <v>6</v>
      </c>
    </row>
    <row r="206" spans="1:16" x14ac:dyDescent="0.25">
      <c r="A206" t="s">
        <v>601</v>
      </c>
      <c r="B206" t="s">
        <v>1</v>
      </c>
      <c r="C206" t="s">
        <v>2</v>
      </c>
      <c r="D206" t="s">
        <v>118</v>
      </c>
      <c r="E206" s="1">
        <v>651</v>
      </c>
      <c r="F206" t="s">
        <v>3</v>
      </c>
      <c r="G206" t="s">
        <v>4</v>
      </c>
      <c r="H206" t="s">
        <v>5</v>
      </c>
      <c r="I206" t="s">
        <v>6</v>
      </c>
      <c r="J206" t="s">
        <v>6</v>
      </c>
      <c r="K206" t="str">
        <f>mappings[field]&amp;mappings[institution]&amp;mappings[element/field]&amp;mappings[subelement/field(s)]&amp;mappings[constraints]</f>
        <v>subject_chronologicalGEN651yi2=0 OR (i2=7 AND $2=lcsh)</v>
      </c>
      <c r="L206">
        <f>IF(ISNUMBER(MATCH(mappings[mapping_id],issuesmap[mappingID],0)),COUNTIF(issuesmap[mappingID],mappings[mapping_id]),0)</f>
        <v>0</v>
      </c>
      <c r="M206">
        <f>IF(ISNUMBER(MATCH(mappings[field],issuesfield[field],0)),COUNTIF(issuesfield[field],mappings[field]),0)</f>
        <v>1</v>
      </c>
      <c r="N206" s="8" t="str">
        <f>IF(ISNUMBER(MATCH(mappings[field],fields[argot_field],0)),"y","n")</f>
        <v>y</v>
      </c>
      <c r="O206" s="8" t="s">
        <v>3</v>
      </c>
      <c r="P206" s="8" t="s">
        <v>6</v>
      </c>
    </row>
    <row r="207" spans="1:16" x14ac:dyDescent="0.25">
      <c r="A207" t="s">
        <v>601</v>
      </c>
      <c r="B207" t="s">
        <v>1</v>
      </c>
      <c r="C207" t="s">
        <v>2</v>
      </c>
      <c r="D207" t="s">
        <v>118</v>
      </c>
      <c r="E207" s="1">
        <v>655</v>
      </c>
      <c r="F207" t="s">
        <v>3</v>
      </c>
      <c r="G207" t="s">
        <v>4</v>
      </c>
      <c r="H207" t="s">
        <v>5</v>
      </c>
      <c r="I207" t="s">
        <v>6</v>
      </c>
      <c r="J207" t="s">
        <v>6</v>
      </c>
      <c r="K207" t="str">
        <f>mappings[field]&amp;mappings[institution]&amp;mappings[element/field]&amp;mappings[subelement/field(s)]&amp;mappings[constraints]</f>
        <v>subject_chronologicalGEN655yi2=0 OR (i2=7 AND $2=lcsh)</v>
      </c>
      <c r="L207">
        <f>IF(ISNUMBER(MATCH(mappings[mapping_id],issuesmap[mappingID],0)),COUNTIF(issuesmap[mappingID],mappings[mapping_id]),0)</f>
        <v>0</v>
      </c>
      <c r="M207">
        <f>IF(ISNUMBER(MATCH(mappings[field],issuesfield[field],0)),COUNTIF(issuesfield[field],mappings[field]),0)</f>
        <v>1</v>
      </c>
      <c r="N207" s="8" t="str">
        <f>IF(ISNUMBER(MATCH(mappings[field],fields[argot_field],0)),"y","n")</f>
        <v>y</v>
      </c>
      <c r="O207" s="8" t="s">
        <v>3</v>
      </c>
      <c r="P207" s="8" t="s">
        <v>6</v>
      </c>
    </row>
    <row r="208" spans="1:16" x14ac:dyDescent="0.25">
      <c r="A208" t="s">
        <v>600</v>
      </c>
      <c r="B208" t="s">
        <v>1</v>
      </c>
      <c r="C208" t="s">
        <v>2</v>
      </c>
      <c r="D208" t="s">
        <v>118</v>
      </c>
      <c r="E208" s="1">
        <v>6</v>
      </c>
      <c r="F208">
        <v>16</v>
      </c>
      <c r="G208" t="s">
        <v>11</v>
      </c>
      <c r="H208" t="s">
        <v>5</v>
      </c>
      <c r="I208" t="s">
        <v>14</v>
      </c>
      <c r="J208" t="s">
        <v>6</v>
      </c>
      <c r="K208" t="str">
        <f>mappings[field]&amp;mappings[institution]&amp;mappings[element/field]&amp;mappings[subelement/field(s)]&amp;mappings[constraints]</f>
        <v>subject_genreGEN616LDR/06 = a AND LDR/07 =~ [acdm] AND 006/00 =~ [at]</v>
      </c>
      <c r="L208">
        <f>IF(ISNUMBER(MATCH(mappings[mapping_id],issuesmap[mappingID],0)),COUNTIF(issuesmap[mappingID],mappings[mapping_id]),0)</f>
        <v>0</v>
      </c>
      <c r="M208">
        <f>IF(ISNUMBER(MATCH(mappings[field],issuesfield[field],0)),COUNTIF(issuesfield[field],mappings[field]),0)</f>
        <v>3</v>
      </c>
      <c r="N208" s="8" t="str">
        <f>IF(ISNUMBER(MATCH(mappings[field],fields[argot_field],0)),"y","n")</f>
        <v>y</v>
      </c>
      <c r="O208" s="8" t="s">
        <v>3</v>
      </c>
      <c r="P208" s="8" t="s">
        <v>6</v>
      </c>
    </row>
    <row r="209" spans="1:16" x14ac:dyDescent="0.25">
      <c r="A209" t="s">
        <v>600</v>
      </c>
      <c r="B209" t="s">
        <v>1</v>
      </c>
      <c r="C209" t="s">
        <v>2</v>
      </c>
      <c r="D209" t="s">
        <v>118</v>
      </c>
      <c r="E209" s="1">
        <v>6</v>
      </c>
      <c r="F209">
        <v>17</v>
      </c>
      <c r="G209" t="s">
        <v>11</v>
      </c>
      <c r="H209" t="s">
        <v>5</v>
      </c>
      <c r="I209" t="s">
        <v>12</v>
      </c>
      <c r="J209" t="s">
        <v>13</v>
      </c>
      <c r="K209" t="str">
        <f>mappings[field]&amp;mappings[institution]&amp;mappings[element/field]&amp;mappings[subelement/field(s)]&amp;mappings[constraints]</f>
        <v>subject_genreGEN617LDR/06 = a AND LDR/07 =~ [acdm] AND 006/00 =~ [at]</v>
      </c>
      <c r="L209">
        <f>IF(ISNUMBER(MATCH(mappings[mapping_id],issuesmap[mappingID],0)),COUNTIF(issuesmap[mappingID],mappings[mapping_id]),0)</f>
        <v>0</v>
      </c>
      <c r="M209">
        <f>IF(ISNUMBER(MATCH(mappings[field],issuesfield[field],0)),COUNTIF(issuesfield[field],mappings[field]),0)</f>
        <v>3</v>
      </c>
      <c r="N209" s="8" t="str">
        <f>IF(ISNUMBER(MATCH(mappings[field],fields[argot_field],0)),"y","n")</f>
        <v>y</v>
      </c>
      <c r="O209" s="8" t="s">
        <v>3</v>
      </c>
      <c r="P209" s="8" t="s">
        <v>6</v>
      </c>
    </row>
    <row r="210" spans="1:16" x14ac:dyDescent="0.25">
      <c r="A210" t="s">
        <v>600</v>
      </c>
      <c r="B210" t="s">
        <v>1</v>
      </c>
      <c r="C210" t="s">
        <v>2</v>
      </c>
      <c r="D210" t="s">
        <v>118</v>
      </c>
      <c r="E210" s="1">
        <v>8</v>
      </c>
      <c r="F210">
        <v>33</v>
      </c>
      <c r="G210" t="s">
        <v>15</v>
      </c>
      <c r="H210" t="s">
        <v>5</v>
      </c>
      <c r="I210" t="s">
        <v>14</v>
      </c>
      <c r="J210" t="s">
        <v>6</v>
      </c>
      <c r="K210" t="str">
        <f>mappings[field]&amp;mappings[institution]&amp;mappings[element/field]&amp;mappings[subelement/field(s)]&amp;mappings[constraints]</f>
        <v>subject_genreGEN833LDR/06 = a AND LDR/07 =~ [acdm]</v>
      </c>
      <c r="L210">
        <f>IF(ISNUMBER(MATCH(mappings[mapping_id],issuesmap[mappingID],0)),COUNTIF(issuesmap[mappingID],mappings[mapping_id]),0)</f>
        <v>0</v>
      </c>
      <c r="M210">
        <f>IF(ISNUMBER(MATCH(mappings[field],issuesfield[field],0)),COUNTIF(issuesfield[field],mappings[field]),0)</f>
        <v>3</v>
      </c>
      <c r="N210" s="8" t="str">
        <f>IF(ISNUMBER(MATCH(mappings[field],fields[argot_field],0)),"y","n")</f>
        <v>y</v>
      </c>
      <c r="O210" s="8" t="s">
        <v>3</v>
      </c>
      <c r="P210" s="8" t="s">
        <v>6</v>
      </c>
    </row>
    <row r="211" spans="1:16" x14ac:dyDescent="0.25">
      <c r="A211" t="s">
        <v>600</v>
      </c>
      <c r="B211" t="s">
        <v>1</v>
      </c>
      <c r="C211" t="s">
        <v>2</v>
      </c>
      <c r="D211" t="s">
        <v>118</v>
      </c>
      <c r="E211" s="1">
        <v>8</v>
      </c>
      <c r="F211">
        <v>34</v>
      </c>
      <c r="G211" t="s">
        <v>15</v>
      </c>
      <c r="H211" t="s">
        <v>5</v>
      </c>
      <c r="I211" t="s">
        <v>12</v>
      </c>
      <c r="J211" t="s">
        <v>13</v>
      </c>
      <c r="K211" t="str">
        <f>mappings[field]&amp;mappings[institution]&amp;mappings[element/field]&amp;mappings[subelement/field(s)]&amp;mappings[constraints]</f>
        <v>subject_genreGEN834LDR/06 = a AND LDR/07 =~ [acdm]</v>
      </c>
      <c r="L211">
        <f>IF(ISNUMBER(MATCH(mappings[mapping_id],issuesmap[mappingID],0)),COUNTIF(issuesmap[mappingID],mappings[mapping_id]),0)</f>
        <v>0</v>
      </c>
      <c r="M211">
        <f>IF(ISNUMBER(MATCH(mappings[field],issuesfield[field],0)),COUNTIF(issuesfield[field],mappings[field]),0)</f>
        <v>3</v>
      </c>
      <c r="N211" s="8" t="str">
        <f>IF(ISNUMBER(MATCH(mappings[field],fields[argot_field],0)),"y","n")</f>
        <v>y</v>
      </c>
      <c r="O211" s="8" t="s">
        <v>3</v>
      </c>
      <c r="P211" s="8" t="s">
        <v>6</v>
      </c>
    </row>
    <row r="212" spans="1:16" x14ac:dyDescent="0.25">
      <c r="A212" t="s">
        <v>600</v>
      </c>
      <c r="B212" t="s">
        <v>1</v>
      </c>
      <c r="C212" t="s">
        <v>3</v>
      </c>
      <c r="D212" t="s">
        <v>118</v>
      </c>
      <c r="E212" s="1">
        <v>382</v>
      </c>
      <c r="K212" s="8" t="str">
        <f>mappings[field]&amp;mappings[institution]&amp;mappings[element/field]&amp;mappings[subelement/field(s)]&amp;mappings[constraints]</f>
        <v>subject_genreGEN382</v>
      </c>
      <c r="L212" s="8">
        <f>IF(ISNUMBER(MATCH(mappings[mapping_id],issuesmap[mappingID],0)),COUNTIF(issuesmap[mappingID],mappings[mapping_id]),0)</f>
        <v>0</v>
      </c>
      <c r="M212" s="8">
        <f>IF(ISNUMBER(MATCH(mappings[field],issuesfield[field],0)),COUNTIF(issuesfield[field],mappings[field]),0)</f>
        <v>3</v>
      </c>
      <c r="N212" s="8" t="str">
        <f>IF(ISNUMBER(MATCH(mappings[field],fields[argot_field],0)),"y","n")</f>
        <v>y</v>
      </c>
      <c r="O212" s="8"/>
      <c r="P212" s="8"/>
    </row>
    <row r="213" spans="1:16" x14ac:dyDescent="0.25">
      <c r="A213" t="s">
        <v>600</v>
      </c>
      <c r="B213" t="s">
        <v>1</v>
      </c>
      <c r="C213" t="s">
        <v>2</v>
      </c>
      <c r="D213" t="s">
        <v>118</v>
      </c>
      <c r="E213" s="1">
        <v>567</v>
      </c>
      <c r="F213" t="s">
        <v>143</v>
      </c>
      <c r="G213" t="s">
        <v>501</v>
      </c>
      <c r="H213" t="s">
        <v>5</v>
      </c>
      <c r="I213" t="s">
        <v>40</v>
      </c>
      <c r="J213" t="s">
        <v>40</v>
      </c>
      <c r="K213" s="8" t="str">
        <f>mappings[field]&amp;mappings[institution]&amp;mappings[element/field]&amp;mappings[subelement/field(s)]&amp;mappings[constraints]</f>
        <v>subject_genreGEN567b$2 is present</v>
      </c>
      <c r="L213" s="8">
        <f>IF(ISNUMBER(MATCH(mappings[mapping_id],issuesmap[mappingID],0)),COUNTIF(issuesmap[mappingID],mappings[mapping_id]),0)</f>
        <v>0</v>
      </c>
      <c r="M213" s="8">
        <f>IF(ISNUMBER(MATCH(mappings[field],issuesfield[field],0)),COUNTIF(issuesfield[field],mappings[field]),0)</f>
        <v>3</v>
      </c>
      <c r="N213" s="8" t="str">
        <f>IF(ISNUMBER(MATCH(mappings[field],fields[argot_field],0)),"y","n")</f>
        <v>y</v>
      </c>
      <c r="O213" s="8" t="s">
        <v>2</v>
      </c>
      <c r="P213" s="8" t="s">
        <v>2</v>
      </c>
    </row>
    <row r="214" spans="1:16" x14ac:dyDescent="0.25">
      <c r="A214" t="s">
        <v>600</v>
      </c>
      <c r="B214" t="s">
        <v>1</v>
      </c>
      <c r="C214" t="s">
        <v>2</v>
      </c>
      <c r="D214" t="s">
        <v>118</v>
      </c>
      <c r="E214" s="1">
        <v>600</v>
      </c>
      <c r="F214" t="s">
        <v>16</v>
      </c>
      <c r="G214" t="s">
        <v>4</v>
      </c>
      <c r="H214" t="s">
        <v>5</v>
      </c>
      <c r="I214" t="s">
        <v>6</v>
      </c>
      <c r="J214" t="s">
        <v>6</v>
      </c>
      <c r="K214" t="str">
        <f>mappings[field]&amp;mappings[institution]&amp;mappings[element/field]&amp;mappings[subelement/field(s)]&amp;mappings[constraints]</f>
        <v>subject_genreGEN600vi2=0 OR (i2=7 AND $2=lcsh)</v>
      </c>
      <c r="L214">
        <f>IF(ISNUMBER(MATCH(mappings[mapping_id],issuesmap[mappingID],0)),COUNTIF(issuesmap[mappingID],mappings[mapping_id]),0)</f>
        <v>0</v>
      </c>
      <c r="M214">
        <f>IF(ISNUMBER(MATCH(mappings[field],issuesfield[field],0)),COUNTIF(issuesfield[field],mappings[field]),0)</f>
        <v>3</v>
      </c>
      <c r="N214" s="8" t="str">
        <f>IF(ISNUMBER(MATCH(mappings[field],fields[argot_field],0)),"y","n")</f>
        <v>y</v>
      </c>
      <c r="O214" s="8" t="s">
        <v>3</v>
      </c>
      <c r="P214" s="8" t="s">
        <v>6</v>
      </c>
    </row>
    <row r="215" spans="1:16" x14ac:dyDescent="0.25">
      <c r="A215" t="s">
        <v>600</v>
      </c>
      <c r="B215" t="s">
        <v>1</v>
      </c>
      <c r="C215" t="s">
        <v>2</v>
      </c>
      <c r="D215" t="s">
        <v>118</v>
      </c>
      <c r="E215" s="1">
        <v>610</v>
      </c>
      <c r="F215" t="s">
        <v>16</v>
      </c>
      <c r="G215" t="s">
        <v>4</v>
      </c>
      <c r="H215" t="s">
        <v>5</v>
      </c>
      <c r="I215" t="s">
        <v>6</v>
      </c>
      <c r="J215" t="s">
        <v>6</v>
      </c>
      <c r="K215" t="str">
        <f>mappings[field]&amp;mappings[institution]&amp;mappings[element/field]&amp;mappings[subelement/field(s)]&amp;mappings[constraints]</f>
        <v>subject_genreGEN610vi2=0 OR (i2=7 AND $2=lcsh)</v>
      </c>
      <c r="L215">
        <f>IF(ISNUMBER(MATCH(mappings[mapping_id],issuesmap[mappingID],0)),COUNTIF(issuesmap[mappingID],mappings[mapping_id]),0)</f>
        <v>0</v>
      </c>
      <c r="M215">
        <f>IF(ISNUMBER(MATCH(mappings[field],issuesfield[field],0)),COUNTIF(issuesfield[field],mappings[field]),0)</f>
        <v>3</v>
      </c>
      <c r="N215" s="8" t="str">
        <f>IF(ISNUMBER(MATCH(mappings[field],fields[argot_field],0)),"y","n")</f>
        <v>y</v>
      </c>
      <c r="O215" s="8" t="s">
        <v>3</v>
      </c>
      <c r="P215" s="8" t="s">
        <v>6</v>
      </c>
    </row>
    <row r="216" spans="1:16" x14ac:dyDescent="0.25">
      <c r="A216" t="s">
        <v>600</v>
      </c>
      <c r="B216" t="s">
        <v>1</v>
      </c>
      <c r="C216" t="s">
        <v>2</v>
      </c>
      <c r="D216" t="s">
        <v>118</v>
      </c>
      <c r="E216" s="1">
        <v>611</v>
      </c>
      <c r="F216" t="s">
        <v>16</v>
      </c>
      <c r="G216" t="s">
        <v>4</v>
      </c>
      <c r="H216" t="s">
        <v>5</v>
      </c>
      <c r="I216" t="s">
        <v>6</v>
      </c>
      <c r="J216" t="s">
        <v>6</v>
      </c>
      <c r="K216" t="str">
        <f>mappings[field]&amp;mappings[institution]&amp;mappings[element/field]&amp;mappings[subelement/field(s)]&amp;mappings[constraints]</f>
        <v>subject_genreGEN611vi2=0 OR (i2=7 AND $2=lcsh)</v>
      </c>
      <c r="L216">
        <f>IF(ISNUMBER(MATCH(mappings[mapping_id],issuesmap[mappingID],0)),COUNTIF(issuesmap[mappingID],mappings[mapping_id]),0)</f>
        <v>0</v>
      </c>
      <c r="M216">
        <f>IF(ISNUMBER(MATCH(mappings[field],issuesfield[field],0)),COUNTIF(issuesfield[field],mappings[field]),0)</f>
        <v>3</v>
      </c>
      <c r="N216" s="8" t="str">
        <f>IF(ISNUMBER(MATCH(mappings[field],fields[argot_field],0)),"y","n")</f>
        <v>y</v>
      </c>
      <c r="O216" s="8" t="s">
        <v>3</v>
      </c>
      <c r="P216" s="8" t="s">
        <v>6</v>
      </c>
    </row>
    <row r="217" spans="1:16" x14ac:dyDescent="0.25">
      <c r="A217" t="s">
        <v>600</v>
      </c>
      <c r="B217" t="s">
        <v>1</v>
      </c>
      <c r="C217" t="s">
        <v>2</v>
      </c>
      <c r="D217" t="s">
        <v>118</v>
      </c>
      <c r="E217" s="1">
        <v>630</v>
      </c>
      <c r="F217" t="s">
        <v>16</v>
      </c>
      <c r="G217" t="s">
        <v>4</v>
      </c>
      <c r="H217" t="s">
        <v>5</v>
      </c>
      <c r="I217" t="s">
        <v>6</v>
      </c>
      <c r="J217" t="s">
        <v>6</v>
      </c>
      <c r="K217" t="str">
        <f>mappings[field]&amp;mappings[institution]&amp;mappings[element/field]&amp;mappings[subelement/field(s)]&amp;mappings[constraints]</f>
        <v>subject_genreGEN630vi2=0 OR (i2=7 AND $2=lcsh)</v>
      </c>
      <c r="L217">
        <f>IF(ISNUMBER(MATCH(mappings[mapping_id],issuesmap[mappingID],0)),COUNTIF(issuesmap[mappingID],mappings[mapping_id]),0)</f>
        <v>0</v>
      </c>
      <c r="M217">
        <f>IF(ISNUMBER(MATCH(mappings[field],issuesfield[field],0)),COUNTIF(issuesfield[field],mappings[field]),0)</f>
        <v>3</v>
      </c>
      <c r="N217" s="8" t="str">
        <f>IF(ISNUMBER(MATCH(mappings[field],fields[argot_field],0)),"y","n")</f>
        <v>y</v>
      </c>
      <c r="O217" s="8" t="s">
        <v>3</v>
      </c>
      <c r="P217" s="8" t="s">
        <v>6</v>
      </c>
    </row>
    <row r="218" spans="1:16" x14ac:dyDescent="0.25">
      <c r="A218" t="s">
        <v>600</v>
      </c>
      <c r="B218" t="s">
        <v>1</v>
      </c>
      <c r="C218" t="s">
        <v>3</v>
      </c>
      <c r="D218" t="s">
        <v>118</v>
      </c>
      <c r="E218" s="1">
        <v>647</v>
      </c>
      <c r="F218" t="s">
        <v>16</v>
      </c>
      <c r="G218" t="s">
        <v>4</v>
      </c>
      <c r="H218" t="s">
        <v>5</v>
      </c>
      <c r="I218" t="s">
        <v>6</v>
      </c>
      <c r="J218" t="s">
        <v>17</v>
      </c>
      <c r="K218" t="str">
        <f>mappings[field]&amp;mappings[institution]&amp;mappings[element/field]&amp;mappings[subelement/field(s)]&amp;mappings[constraints]</f>
        <v>subject_genreGEN647vi2=0 OR (i2=7 AND $2=lcsh)</v>
      </c>
      <c r="L218">
        <f>IF(ISNUMBER(MATCH(mappings[mapping_id],issuesmap[mappingID],0)),COUNTIF(issuesmap[mappingID],mappings[mapping_id]),0)</f>
        <v>0</v>
      </c>
      <c r="M218">
        <f>IF(ISNUMBER(MATCH(mappings[field],issuesfield[field],0)),COUNTIF(issuesfield[field],mappings[field]),0)</f>
        <v>3</v>
      </c>
      <c r="N218" s="8" t="str">
        <f>IF(ISNUMBER(MATCH(mappings[field],fields[argot_field],0)),"y","n")</f>
        <v>y</v>
      </c>
      <c r="O218" s="8" t="s">
        <v>3</v>
      </c>
      <c r="P218" s="8" t="s">
        <v>6</v>
      </c>
    </row>
    <row r="219" spans="1:16" x14ac:dyDescent="0.25">
      <c r="A219" t="s">
        <v>600</v>
      </c>
      <c r="B219" t="s">
        <v>1</v>
      </c>
      <c r="C219" t="s">
        <v>3</v>
      </c>
      <c r="D219" t="s">
        <v>118</v>
      </c>
      <c r="E219" s="1">
        <v>648</v>
      </c>
      <c r="F219" t="s">
        <v>16</v>
      </c>
      <c r="G219" t="s">
        <v>4</v>
      </c>
      <c r="H219" t="s">
        <v>5</v>
      </c>
      <c r="I219" t="s">
        <v>6</v>
      </c>
      <c r="J219" t="s">
        <v>18</v>
      </c>
      <c r="K219" t="str">
        <f>mappings[field]&amp;mappings[institution]&amp;mappings[element/field]&amp;mappings[subelement/field(s)]&amp;mappings[constraints]</f>
        <v>subject_genreGEN648vi2=0 OR (i2=7 AND $2=lcsh)</v>
      </c>
      <c r="L219">
        <f>IF(ISNUMBER(MATCH(mappings[mapping_id],issuesmap[mappingID],0)),COUNTIF(issuesmap[mappingID],mappings[mapping_id]),0)</f>
        <v>0</v>
      </c>
      <c r="M219">
        <f>IF(ISNUMBER(MATCH(mappings[field],issuesfield[field],0)),COUNTIF(issuesfield[field],mappings[field]),0)</f>
        <v>3</v>
      </c>
      <c r="N219" s="8" t="str">
        <f>IF(ISNUMBER(MATCH(mappings[field],fields[argot_field],0)),"y","n")</f>
        <v>y</v>
      </c>
      <c r="O219" s="8" t="s">
        <v>3</v>
      </c>
      <c r="P219" s="8" t="s">
        <v>6</v>
      </c>
    </row>
    <row r="220" spans="1:16" x14ac:dyDescent="0.25">
      <c r="A220" t="s">
        <v>600</v>
      </c>
      <c r="B220" t="s">
        <v>1</v>
      </c>
      <c r="C220" t="s">
        <v>2</v>
      </c>
      <c r="D220" t="s">
        <v>118</v>
      </c>
      <c r="E220" s="1">
        <v>650</v>
      </c>
      <c r="F220" t="s">
        <v>16</v>
      </c>
      <c r="G220" t="s">
        <v>4</v>
      </c>
      <c r="H220" t="s">
        <v>5</v>
      </c>
      <c r="I220" t="s">
        <v>6</v>
      </c>
      <c r="J220" t="s">
        <v>6</v>
      </c>
      <c r="K220" t="str">
        <f>mappings[field]&amp;mappings[institution]&amp;mappings[element/field]&amp;mappings[subelement/field(s)]&amp;mappings[constraints]</f>
        <v>subject_genreGEN650vi2=0 OR (i2=7 AND $2=lcsh)</v>
      </c>
      <c r="L220">
        <f>IF(ISNUMBER(MATCH(mappings[mapping_id],issuesmap[mappingID],0)),COUNTIF(issuesmap[mappingID],mappings[mapping_id]),0)</f>
        <v>0</v>
      </c>
      <c r="M220">
        <f>IF(ISNUMBER(MATCH(mappings[field],issuesfield[field],0)),COUNTIF(issuesfield[field],mappings[field]),0)</f>
        <v>3</v>
      </c>
      <c r="N220" s="8" t="str">
        <f>IF(ISNUMBER(MATCH(mappings[field],fields[argot_field],0)),"y","n")</f>
        <v>y</v>
      </c>
      <c r="O220" s="8" t="s">
        <v>3</v>
      </c>
      <c r="P220" s="8" t="s">
        <v>6</v>
      </c>
    </row>
    <row r="221" spans="1:16" x14ac:dyDescent="0.25">
      <c r="A221" t="s">
        <v>600</v>
      </c>
      <c r="B221" t="s">
        <v>1</v>
      </c>
      <c r="C221" t="s">
        <v>2</v>
      </c>
      <c r="D221" t="s">
        <v>118</v>
      </c>
      <c r="E221" s="1">
        <v>651</v>
      </c>
      <c r="F221" t="s">
        <v>16</v>
      </c>
      <c r="G221" t="s">
        <v>4</v>
      </c>
      <c r="H221" t="s">
        <v>5</v>
      </c>
      <c r="I221" t="s">
        <v>6</v>
      </c>
      <c r="J221" t="s">
        <v>6</v>
      </c>
      <c r="K221" t="str">
        <f>mappings[field]&amp;mappings[institution]&amp;mappings[element/field]&amp;mappings[subelement/field(s)]&amp;mappings[constraints]</f>
        <v>subject_genreGEN651vi2=0 OR (i2=7 AND $2=lcsh)</v>
      </c>
      <c r="L221">
        <f>IF(ISNUMBER(MATCH(mappings[mapping_id],issuesmap[mappingID],0)),COUNTIF(issuesmap[mappingID],mappings[mapping_id]),0)</f>
        <v>0</v>
      </c>
      <c r="M221">
        <f>IF(ISNUMBER(MATCH(mappings[field],issuesfield[field],0)),COUNTIF(issuesfield[field],mappings[field]),0)</f>
        <v>3</v>
      </c>
      <c r="N221" s="8" t="str">
        <f>IF(ISNUMBER(MATCH(mappings[field],fields[argot_field],0)),"y","n")</f>
        <v>y</v>
      </c>
      <c r="O221" s="8" t="s">
        <v>3</v>
      </c>
      <c r="P221" s="8" t="s">
        <v>6</v>
      </c>
    </row>
    <row r="222" spans="1:16" x14ac:dyDescent="0.25">
      <c r="A222" t="s">
        <v>600</v>
      </c>
      <c r="B222" t="s">
        <v>1</v>
      </c>
      <c r="C222" t="s">
        <v>3</v>
      </c>
      <c r="D222" t="s">
        <v>118</v>
      </c>
      <c r="E222" s="1">
        <v>655</v>
      </c>
      <c r="F222" t="s">
        <v>19</v>
      </c>
      <c r="G222" t="s">
        <v>4</v>
      </c>
      <c r="H222" t="s">
        <v>20</v>
      </c>
      <c r="I222" t="s">
        <v>21</v>
      </c>
      <c r="J222" t="s">
        <v>22</v>
      </c>
      <c r="K222" t="str">
        <f>mappings[field]&amp;mappings[institution]&amp;mappings[element/field]&amp;mappings[subelement/field(s)]&amp;mappings[constraints]</f>
        <v>subject_genreGEN655axi2=0 OR (i2=7 AND $2=lcsh)</v>
      </c>
      <c r="L222">
        <f>IF(ISNUMBER(MATCH(mappings[mapping_id],issuesmap[mappingID],0)),COUNTIF(issuesmap[mappingID],mappings[mapping_id]),0)</f>
        <v>0</v>
      </c>
      <c r="M222">
        <f>IF(ISNUMBER(MATCH(mappings[field],issuesfield[field],0)),COUNTIF(issuesfield[field],mappings[field]),0)</f>
        <v>3</v>
      </c>
      <c r="N222" s="8" t="str">
        <f>IF(ISNUMBER(MATCH(mappings[field],fields[argot_field],0)),"y","n")</f>
        <v>y</v>
      </c>
      <c r="O222" s="8" t="s">
        <v>3</v>
      </c>
      <c r="P222" s="8" t="s">
        <v>6</v>
      </c>
    </row>
    <row r="223" spans="1:16" x14ac:dyDescent="0.25">
      <c r="A223" t="s">
        <v>600</v>
      </c>
      <c r="B223" t="s">
        <v>1</v>
      </c>
      <c r="C223" t="s">
        <v>3</v>
      </c>
      <c r="D223" t="s">
        <v>118</v>
      </c>
      <c r="E223" s="1">
        <v>655</v>
      </c>
      <c r="F223" t="s">
        <v>19</v>
      </c>
      <c r="G223" t="s">
        <v>23</v>
      </c>
      <c r="H223" t="s">
        <v>20</v>
      </c>
      <c r="I223" t="s">
        <v>21</v>
      </c>
      <c r="J223" t="s">
        <v>24</v>
      </c>
      <c r="K223" t="str">
        <f>mappings[field]&amp;mappings[institution]&amp;mappings[element/field]&amp;mappings[subelement/field(s)]&amp;mappings[constraints]</f>
        <v>subject_genreGEN655axi2=7 AND $2=lcgft</v>
      </c>
      <c r="L223">
        <f>IF(ISNUMBER(MATCH(mappings[mapping_id],issuesmap[mappingID],0)),COUNTIF(issuesmap[mappingID],mappings[mapping_id]),0)</f>
        <v>0</v>
      </c>
      <c r="M223">
        <f>IF(ISNUMBER(MATCH(mappings[field],issuesfield[field],0)),COUNTIF(issuesfield[field],mappings[field]),0)</f>
        <v>3</v>
      </c>
      <c r="N223" s="8" t="str">
        <f>IF(ISNUMBER(MATCH(mappings[field],fields[argot_field],0)),"y","n")</f>
        <v>y</v>
      </c>
      <c r="O223" s="8" t="s">
        <v>3</v>
      </c>
      <c r="P223" s="8" t="s">
        <v>6</v>
      </c>
    </row>
    <row r="224" spans="1:16" x14ac:dyDescent="0.25">
      <c r="A224" t="s">
        <v>600</v>
      </c>
      <c r="B224" t="s">
        <v>1</v>
      </c>
      <c r="C224" t="s">
        <v>3</v>
      </c>
      <c r="D224" t="s">
        <v>118</v>
      </c>
      <c r="E224" s="1">
        <v>655</v>
      </c>
      <c r="F224" t="s">
        <v>19</v>
      </c>
      <c r="G224" t="s">
        <v>26</v>
      </c>
      <c r="H224" t="s">
        <v>20</v>
      </c>
      <c r="I224" t="s">
        <v>21</v>
      </c>
      <c r="J224" t="s">
        <v>27</v>
      </c>
      <c r="K224" t="str">
        <f>mappings[field]&amp;mappings[institution]&amp;mappings[element/field]&amp;mappings[subelement/field(s)]&amp;mappings[constraints]</f>
        <v>subject_genreGEN655axi2=7 AND $2=rbbin</v>
      </c>
      <c r="L224">
        <f>IF(ISNUMBER(MATCH(mappings[mapping_id],issuesmap[mappingID],0)),COUNTIF(issuesmap[mappingID],mappings[mapping_id]),0)</f>
        <v>0</v>
      </c>
      <c r="M224">
        <f>IF(ISNUMBER(MATCH(mappings[field],issuesfield[field],0)),COUNTIF(issuesfield[field],mappings[field]),0)</f>
        <v>3</v>
      </c>
      <c r="N224" s="8" t="str">
        <f>IF(ISNUMBER(MATCH(mappings[field],fields[argot_field],0)),"y","n")</f>
        <v>y</v>
      </c>
      <c r="O224" s="8" t="s">
        <v>3</v>
      </c>
      <c r="P224" s="8" t="s">
        <v>6</v>
      </c>
    </row>
    <row r="225" spans="1:16" x14ac:dyDescent="0.25">
      <c r="A225" t="s">
        <v>600</v>
      </c>
      <c r="B225" t="s">
        <v>1</v>
      </c>
      <c r="C225" t="s">
        <v>3</v>
      </c>
      <c r="D225" t="s">
        <v>118</v>
      </c>
      <c r="E225" s="1">
        <v>655</v>
      </c>
      <c r="F225" t="s">
        <v>19</v>
      </c>
      <c r="G225" t="s">
        <v>28</v>
      </c>
      <c r="H225" t="s">
        <v>20</v>
      </c>
      <c r="I225" t="s">
        <v>21</v>
      </c>
      <c r="J225" t="s">
        <v>29</v>
      </c>
      <c r="K225" t="str">
        <f>mappings[field]&amp;mappings[institution]&amp;mappings[element/field]&amp;mappings[subelement/field(s)]&amp;mappings[constraints]</f>
        <v>subject_genreGEN655axi2=7 AND $2=rbgenr</v>
      </c>
      <c r="L225">
        <f>IF(ISNUMBER(MATCH(mappings[mapping_id],issuesmap[mappingID],0)),COUNTIF(issuesmap[mappingID],mappings[mapping_id]),0)</f>
        <v>0</v>
      </c>
      <c r="M225">
        <f>IF(ISNUMBER(MATCH(mappings[field],issuesfield[field],0)),COUNTIF(issuesfield[field],mappings[field]),0)</f>
        <v>3</v>
      </c>
      <c r="N225" s="8" t="str">
        <f>IF(ISNUMBER(MATCH(mappings[field],fields[argot_field],0)),"y","n")</f>
        <v>y</v>
      </c>
      <c r="O225" s="8" t="s">
        <v>3</v>
      </c>
      <c r="P225" s="8" t="s">
        <v>6</v>
      </c>
    </row>
    <row r="226" spans="1:16" x14ac:dyDescent="0.25">
      <c r="A226" t="s">
        <v>600</v>
      </c>
      <c r="B226" t="s">
        <v>1</v>
      </c>
      <c r="C226" t="s">
        <v>3</v>
      </c>
      <c r="D226" t="s">
        <v>118</v>
      </c>
      <c r="E226" s="1">
        <v>655</v>
      </c>
      <c r="F226" t="s">
        <v>19</v>
      </c>
      <c r="G226" t="s">
        <v>30</v>
      </c>
      <c r="H226" t="s">
        <v>20</v>
      </c>
      <c r="I226" t="s">
        <v>31</v>
      </c>
      <c r="J226" t="s">
        <v>32</v>
      </c>
      <c r="K226" t="str">
        <f>mappings[field]&amp;mappings[institution]&amp;mappings[element/field]&amp;mappings[subelement/field(s)]&amp;mappings[constraints]</f>
        <v>subject_genreGEN655axi2=7 AND $2=rbprov</v>
      </c>
      <c r="L226">
        <f>IF(ISNUMBER(MATCH(mappings[mapping_id],issuesmap[mappingID],0)),COUNTIF(issuesmap[mappingID],mappings[mapping_id]),0)</f>
        <v>0</v>
      </c>
      <c r="M226">
        <f>IF(ISNUMBER(MATCH(mappings[field],issuesfield[field],0)),COUNTIF(issuesfield[field],mappings[field]),0)</f>
        <v>3</v>
      </c>
      <c r="N226" s="8" t="str">
        <f>IF(ISNUMBER(MATCH(mappings[field],fields[argot_field],0)),"y","n")</f>
        <v>y</v>
      </c>
      <c r="O226" s="8" t="s">
        <v>3</v>
      </c>
      <c r="P226" s="8" t="s">
        <v>6</v>
      </c>
    </row>
    <row r="227" spans="1:16" x14ac:dyDescent="0.25">
      <c r="A227" t="s">
        <v>600</v>
      </c>
      <c r="B227" t="s">
        <v>1</v>
      </c>
      <c r="C227" t="s">
        <v>2</v>
      </c>
      <c r="D227" t="s">
        <v>118</v>
      </c>
      <c r="E227" s="1">
        <v>655</v>
      </c>
      <c r="F227" t="s">
        <v>16</v>
      </c>
      <c r="G227" t="s">
        <v>4</v>
      </c>
      <c r="H227" t="s">
        <v>5</v>
      </c>
      <c r="I227" t="s">
        <v>6</v>
      </c>
      <c r="J227" t="s">
        <v>6</v>
      </c>
      <c r="K227" t="str">
        <f>mappings[field]&amp;mappings[institution]&amp;mappings[element/field]&amp;mappings[subelement/field(s)]&amp;mappings[constraints]</f>
        <v>subject_genreGEN655vi2=0 OR (i2=7 AND $2=lcsh)</v>
      </c>
      <c r="L227">
        <f>IF(ISNUMBER(MATCH(mappings[mapping_id],issuesmap[mappingID],0)),COUNTIF(issuesmap[mappingID],mappings[mapping_id]),0)</f>
        <v>0</v>
      </c>
      <c r="M227">
        <f>IF(ISNUMBER(MATCH(mappings[field],issuesfield[field],0)),COUNTIF(issuesfield[field],mappings[field]),0)</f>
        <v>3</v>
      </c>
      <c r="N227" s="8" t="str">
        <f>IF(ISNUMBER(MATCH(mappings[field],fields[argot_field],0)),"y","n")</f>
        <v>y</v>
      </c>
      <c r="O227" s="8" t="s">
        <v>3</v>
      </c>
      <c r="P227" s="8" t="s">
        <v>6</v>
      </c>
    </row>
    <row r="228" spans="1:16" x14ac:dyDescent="0.25">
      <c r="A228" t="s">
        <v>600</v>
      </c>
      <c r="B228" t="s">
        <v>1</v>
      </c>
      <c r="C228" t="s">
        <v>3</v>
      </c>
      <c r="D228" t="s">
        <v>118</v>
      </c>
      <c r="E228" s="1">
        <v>655</v>
      </c>
      <c r="F228" t="s">
        <v>16</v>
      </c>
      <c r="G228" t="s">
        <v>23</v>
      </c>
      <c r="H228" t="s">
        <v>5</v>
      </c>
      <c r="I228" t="s">
        <v>6</v>
      </c>
      <c r="J228" t="s">
        <v>25</v>
      </c>
      <c r="K228" t="str">
        <f>mappings[field]&amp;mappings[institution]&amp;mappings[element/field]&amp;mappings[subelement/field(s)]&amp;mappings[constraints]</f>
        <v>subject_genreGEN655vi2=7 AND $2=lcgft</v>
      </c>
      <c r="L228">
        <f>IF(ISNUMBER(MATCH(mappings[mapping_id],issuesmap[mappingID],0)),COUNTIF(issuesmap[mappingID],mappings[mapping_id]),0)</f>
        <v>0</v>
      </c>
      <c r="M228">
        <f>IF(ISNUMBER(MATCH(mappings[field],issuesfield[field],0)),COUNTIF(issuesfield[field],mappings[field]),0)</f>
        <v>3</v>
      </c>
      <c r="N228" s="8" t="str">
        <f>IF(ISNUMBER(MATCH(mappings[field],fields[argot_field],0)),"y","n")</f>
        <v>y</v>
      </c>
      <c r="O228" s="8" t="s">
        <v>3</v>
      </c>
      <c r="P228" s="8" t="s">
        <v>6</v>
      </c>
    </row>
    <row r="229" spans="1:16" x14ac:dyDescent="0.25">
      <c r="A229" t="s">
        <v>600</v>
      </c>
      <c r="B229" t="s">
        <v>1</v>
      </c>
      <c r="C229" t="s">
        <v>3</v>
      </c>
      <c r="D229" t="s">
        <v>118</v>
      </c>
      <c r="E229" s="1">
        <v>655</v>
      </c>
      <c r="F229" t="s">
        <v>16</v>
      </c>
      <c r="G229" t="s">
        <v>26</v>
      </c>
      <c r="H229" t="s">
        <v>5</v>
      </c>
      <c r="I229" t="s">
        <v>6</v>
      </c>
      <c r="J229" t="s">
        <v>27</v>
      </c>
      <c r="K229" t="str">
        <f>mappings[field]&amp;mappings[institution]&amp;mappings[element/field]&amp;mappings[subelement/field(s)]&amp;mappings[constraints]</f>
        <v>subject_genreGEN655vi2=7 AND $2=rbbin</v>
      </c>
      <c r="L229">
        <f>IF(ISNUMBER(MATCH(mappings[mapping_id],issuesmap[mappingID],0)),COUNTIF(issuesmap[mappingID],mappings[mapping_id]),0)</f>
        <v>0</v>
      </c>
      <c r="M229">
        <f>IF(ISNUMBER(MATCH(mappings[field],issuesfield[field],0)),COUNTIF(issuesfield[field],mappings[field]),0)</f>
        <v>3</v>
      </c>
      <c r="N229" s="8" t="str">
        <f>IF(ISNUMBER(MATCH(mappings[field],fields[argot_field],0)),"y","n")</f>
        <v>y</v>
      </c>
      <c r="O229" s="8" t="s">
        <v>3</v>
      </c>
      <c r="P229" s="8" t="s">
        <v>6</v>
      </c>
    </row>
    <row r="230" spans="1:16" x14ac:dyDescent="0.25">
      <c r="A230" t="s">
        <v>600</v>
      </c>
      <c r="B230" t="s">
        <v>1</v>
      </c>
      <c r="C230" t="s">
        <v>3</v>
      </c>
      <c r="D230" t="s">
        <v>118</v>
      </c>
      <c r="E230" s="1">
        <v>655</v>
      </c>
      <c r="F230" t="s">
        <v>16</v>
      </c>
      <c r="G230" t="s">
        <v>28</v>
      </c>
      <c r="H230" t="s">
        <v>5</v>
      </c>
      <c r="I230" t="s">
        <v>6</v>
      </c>
      <c r="J230" t="s">
        <v>29</v>
      </c>
      <c r="K230" t="str">
        <f>mappings[field]&amp;mappings[institution]&amp;mappings[element/field]&amp;mappings[subelement/field(s)]&amp;mappings[constraints]</f>
        <v>subject_genreGEN655vi2=7 AND $2=rbgenr</v>
      </c>
      <c r="L230">
        <f>IF(ISNUMBER(MATCH(mappings[mapping_id],issuesmap[mappingID],0)),COUNTIF(issuesmap[mappingID],mappings[mapping_id]),0)</f>
        <v>0</v>
      </c>
      <c r="M230">
        <f>IF(ISNUMBER(MATCH(mappings[field],issuesfield[field],0)),COUNTIF(issuesfield[field],mappings[field]),0)</f>
        <v>3</v>
      </c>
      <c r="N230" s="8" t="str">
        <f>IF(ISNUMBER(MATCH(mappings[field],fields[argot_field],0)),"y","n")</f>
        <v>y</v>
      </c>
      <c r="O230" s="8" t="s">
        <v>3</v>
      </c>
      <c r="P230" s="8" t="s">
        <v>6</v>
      </c>
    </row>
    <row r="231" spans="1:16" x14ac:dyDescent="0.25">
      <c r="A231" t="s">
        <v>600</v>
      </c>
      <c r="B231" t="s">
        <v>1</v>
      </c>
      <c r="C231" t="s">
        <v>3</v>
      </c>
      <c r="D231" t="s">
        <v>118</v>
      </c>
      <c r="E231" s="1">
        <v>655</v>
      </c>
      <c r="F231" t="s">
        <v>16</v>
      </c>
      <c r="G231" t="s">
        <v>30</v>
      </c>
      <c r="H231" t="s">
        <v>5</v>
      </c>
      <c r="I231" t="s">
        <v>6</v>
      </c>
      <c r="J231" t="s">
        <v>32</v>
      </c>
      <c r="K231" t="str">
        <f>mappings[field]&amp;mappings[institution]&amp;mappings[element/field]&amp;mappings[subelement/field(s)]&amp;mappings[constraints]</f>
        <v>subject_genreGEN655vi2=7 AND $2=rbprov</v>
      </c>
      <c r="L231">
        <f>IF(ISNUMBER(MATCH(mappings[mapping_id],issuesmap[mappingID],0)),COUNTIF(issuesmap[mappingID],mappings[mapping_id]),0)</f>
        <v>0</v>
      </c>
      <c r="M231">
        <f>IF(ISNUMBER(MATCH(mappings[field],issuesfield[field],0)),COUNTIF(issuesfield[field],mappings[field]),0)</f>
        <v>3</v>
      </c>
      <c r="N231" s="8" t="str">
        <f>IF(ISNUMBER(MATCH(mappings[field],fields[argot_field],0)),"y","n")</f>
        <v>y</v>
      </c>
      <c r="O231" s="8" t="s">
        <v>3</v>
      </c>
      <c r="P231" s="8" t="s">
        <v>6</v>
      </c>
    </row>
    <row r="232" spans="1:16" x14ac:dyDescent="0.25">
      <c r="A232" t="s">
        <v>600</v>
      </c>
      <c r="B232" t="s">
        <v>1</v>
      </c>
      <c r="C232" t="s">
        <v>3</v>
      </c>
      <c r="D232" t="s">
        <v>118</v>
      </c>
      <c r="E232" s="1">
        <v>656</v>
      </c>
      <c r="F232" t="s">
        <v>33</v>
      </c>
      <c r="G232" t="s">
        <v>34</v>
      </c>
      <c r="H232" t="s">
        <v>5</v>
      </c>
      <c r="I232" t="s">
        <v>6</v>
      </c>
      <c r="J232" t="s">
        <v>35</v>
      </c>
      <c r="K232" t="str">
        <f>mappings[field]&amp;mappings[institution]&amp;mappings[element/field]&amp;mappings[subelement/field(s)]&amp;mappings[constraints]</f>
        <v>subject_genreGEN656kvi2=7 AND $2=lcsh</v>
      </c>
      <c r="L232">
        <f>IF(ISNUMBER(MATCH(mappings[mapping_id],issuesmap[mappingID],0)),COUNTIF(issuesmap[mappingID],mappings[mapping_id]),0)</f>
        <v>0</v>
      </c>
      <c r="M232">
        <f>IF(ISNUMBER(MATCH(mappings[field],issuesfield[field],0)),COUNTIF(issuesfield[field],mappings[field]),0)</f>
        <v>3</v>
      </c>
      <c r="N232" s="8" t="str">
        <f>IF(ISNUMBER(MATCH(mappings[field],fields[argot_field],0)),"y","n")</f>
        <v>y</v>
      </c>
      <c r="O232" s="8" t="s">
        <v>3</v>
      </c>
      <c r="P232" s="8" t="s">
        <v>6</v>
      </c>
    </row>
    <row r="233" spans="1:16" x14ac:dyDescent="0.25">
      <c r="A233" t="s">
        <v>600</v>
      </c>
      <c r="B233" t="s">
        <v>1</v>
      </c>
      <c r="C233" t="s">
        <v>3</v>
      </c>
      <c r="D233" t="s">
        <v>118</v>
      </c>
      <c r="E233" s="1">
        <v>657</v>
      </c>
      <c r="F233" t="s">
        <v>16</v>
      </c>
      <c r="G233" t="s">
        <v>34</v>
      </c>
      <c r="H233" t="s">
        <v>5</v>
      </c>
      <c r="I233" t="s">
        <v>6</v>
      </c>
      <c r="J233" t="s">
        <v>35</v>
      </c>
      <c r="K233" t="str">
        <f>mappings[field]&amp;mappings[institution]&amp;mappings[element/field]&amp;mappings[subelement/field(s)]&amp;mappings[constraints]</f>
        <v>subject_genreGEN657vi2=7 AND $2=lcsh</v>
      </c>
      <c r="L233">
        <f>IF(ISNUMBER(MATCH(mappings[mapping_id],issuesmap[mappingID],0)),COUNTIF(issuesmap[mappingID],mappings[mapping_id]),0)</f>
        <v>0</v>
      </c>
      <c r="M233">
        <f>IF(ISNUMBER(MATCH(mappings[field],issuesfield[field],0)),COUNTIF(issuesfield[field],mappings[field]),0)</f>
        <v>3</v>
      </c>
      <c r="N233" s="8" t="str">
        <f>IF(ISNUMBER(MATCH(mappings[field],fields[argot_field],0)),"y","n")</f>
        <v>y</v>
      </c>
      <c r="O233" s="8" t="s">
        <v>3</v>
      </c>
      <c r="P233" s="8" t="s">
        <v>6</v>
      </c>
    </row>
    <row r="234" spans="1:16" x14ac:dyDescent="0.25">
      <c r="A234" t="s">
        <v>602</v>
      </c>
      <c r="B234" t="s">
        <v>1</v>
      </c>
      <c r="C234" t="s">
        <v>2</v>
      </c>
      <c r="D234" t="s">
        <v>118</v>
      </c>
      <c r="E234" s="1">
        <v>600</v>
      </c>
      <c r="F234" t="s">
        <v>37</v>
      </c>
      <c r="G234" t="s">
        <v>4</v>
      </c>
      <c r="H234" t="s">
        <v>5</v>
      </c>
      <c r="I234" t="s">
        <v>6</v>
      </c>
      <c r="J234" t="s">
        <v>6</v>
      </c>
      <c r="K234" t="str">
        <f>mappings[field]&amp;mappings[institution]&amp;mappings[element/field]&amp;mappings[subelement/field(s)]&amp;mappings[constraints]</f>
        <v>subject_geographicGEN600zi2=0 OR (i2=7 AND $2=lcsh)</v>
      </c>
      <c r="L234">
        <f>IF(ISNUMBER(MATCH(mappings[mapping_id],issuesmap[mappingID],0)),COUNTIF(issuesmap[mappingID],mappings[mapping_id]),0)</f>
        <v>0</v>
      </c>
      <c r="M234">
        <f>IF(ISNUMBER(MATCH(mappings[field],issuesfield[field],0)),COUNTIF(issuesfield[field],mappings[field]),0)</f>
        <v>1</v>
      </c>
      <c r="N234" s="8" t="str">
        <f>IF(ISNUMBER(MATCH(mappings[field],fields[argot_field],0)),"y","n")</f>
        <v>y</v>
      </c>
      <c r="O234" s="8" t="s">
        <v>3</v>
      </c>
      <c r="P234" s="8" t="s">
        <v>6</v>
      </c>
    </row>
    <row r="235" spans="1:16" x14ac:dyDescent="0.25">
      <c r="A235" t="s">
        <v>602</v>
      </c>
      <c r="B235" t="s">
        <v>1</v>
      </c>
      <c r="C235" t="s">
        <v>2</v>
      </c>
      <c r="D235" t="s">
        <v>118</v>
      </c>
      <c r="E235" s="1">
        <v>610</v>
      </c>
      <c r="F235" t="s">
        <v>37</v>
      </c>
      <c r="G235" t="s">
        <v>4</v>
      </c>
      <c r="H235" t="s">
        <v>5</v>
      </c>
      <c r="I235" t="s">
        <v>6</v>
      </c>
      <c r="J235" t="s">
        <v>6</v>
      </c>
      <c r="K235" t="str">
        <f>mappings[field]&amp;mappings[institution]&amp;mappings[element/field]&amp;mappings[subelement/field(s)]&amp;mappings[constraints]</f>
        <v>subject_geographicGEN610zi2=0 OR (i2=7 AND $2=lcsh)</v>
      </c>
      <c r="L235">
        <f>IF(ISNUMBER(MATCH(mappings[mapping_id],issuesmap[mappingID],0)),COUNTIF(issuesmap[mappingID],mappings[mapping_id]),0)</f>
        <v>0</v>
      </c>
      <c r="M235">
        <f>IF(ISNUMBER(MATCH(mappings[field],issuesfield[field],0)),COUNTIF(issuesfield[field],mappings[field]),0)</f>
        <v>1</v>
      </c>
      <c r="N235" s="8" t="str">
        <f>IF(ISNUMBER(MATCH(mappings[field],fields[argot_field],0)),"y","n")</f>
        <v>y</v>
      </c>
      <c r="O235" s="8" t="s">
        <v>3</v>
      </c>
      <c r="P235" s="8" t="s">
        <v>6</v>
      </c>
    </row>
    <row r="236" spans="1:16" x14ac:dyDescent="0.25">
      <c r="A236" t="s">
        <v>602</v>
      </c>
      <c r="B236" t="s">
        <v>1</v>
      </c>
      <c r="C236" t="s">
        <v>2</v>
      </c>
      <c r="D236" t="s">
        <v>118</v>
      </c>
      <c r="E236" s="1">
        <v>611</v>
      </c>
      <c r="F236" t="s">
        <v>37</v>
      </c>
      <c r="G236" t="s">
        <v>4</v>
      </c>
      <c r="H236" t="s">
        <v>5</v>
      </c>
      <c r="I236" t="s">
        <v>6</v>
      </c>
      <c r="J236" t="s">
        <v>6</v>
      </c>
      <c r="K236" t="str">
        <f>mappings[field]&amp;mappings[institution]&amp;mappings[element/field]&amp;mappings[subelement/field(s)]&amp;mappings[constraints]</f>
        <v>subject_geographicGEN611zi2=0 OR (i2=7 AND $2=lcsh)</v>
      </c>
      <c r="L236">
        <f>IF(ISNUMBER(MATCH(mappings[mapping_id],issuesmap[mappingID],0)),COUNTIF(issuesmap[mappingID],mappings[mapping_id]),0)</f>
        <v>0</v>
      </c>
      <c r="M236">
        <f>IF(ISNUMBER(MATCH(mappings[field],issuesfield[field],0)),COUNTIF(issuesfield[field],mappings[field]),0)</f>
        <v>1</v>
      </c>
      <c r="N236" s="8" t="str">
        <f>IF(ISNUMBER(MATCH(mappings[field],fields[argot_field],0)),"y","n")</f>
        <v>y</v>
      </c>
      <c r="O236" s="8" t="s">
        <v>3</v>
      </c>
      <c r="P236" s="8" t="s">
        <v>6</v>
      </c>
    </row>
    <row r="237" spans="1:16" x14ac:dyDescent="0.25">
      <c r="A237" t="s">
        <v>602</v>
      </c>
      <c r="B237" t="s">
        <v>1</v>
      </c>
      <c r="C237" t="s">
        <v>2</v>
      </c>
      <c r="D237" t="s">
        <v>118</v>
      </c>
      <c r="E237" s="1">
        <v>630</v>
      </c>
      <c r="F237" t="s">
        <v>37</v>
      </c>
      <c r="G237" t="s">
        <v>4</v>
      </c>
      <c r="H237" t="s">
        <v>5</v>
      </c>
      <c r="I237" t="s">
        <v>6</v>
      </c>
      <c r="J237" t="s">
        <v>6</v>
      </c>
      <c r="K237" t="str">
        <f>mappings[field]&amp;mappings[institution]&amp;mappings[element/field]&amp;mappings[subelement/field(s)]&amp;mappings[constraints]</f>
        <v>subject_geographicGEN630zi2=0 OR (i2=7 AND $2=lcsh)</v>
      </c>
      <c r="L237">
        <f>IF(ISNUMBER(MATCH(mappings[mapping_id],issuesmap[mappingID],0)),COUNTIF(issuesmap[mappingID],mappings[mapping_id]),0)</f>
        <v>0</v>
      </c>
      <c r="M237">
        <f>IF(ISNUMBER(MATCH(mappings[field],issuesfield[field],0)),COUNTIF(issuesfield[field],mappings[field]),0)</f>
        <v>1</v>
      </c>
      <c r="N237" s="8" t="str">
        <f>IF(ISNUMBER(MATCH(mappings[field],fields[argot_field],0)),"y","n")</f>
        <v>y</v>
      </c>
      <c r="O237" s="8" t="s">
        <v>3</v>
      </c>
      <c r="P237" s="8" t="s">
        <v>6</v>
      </c>
    </row>
    <row r="238" spans="1:16" x14ac:dyDescent="0.25">
      <c r="A238" t="s">
        <v>602</v>
      </c>
      <c r="B238" t="s">
        <v>1</v>
      </c>
      <c r="C238" t="s">
        <v>3</v>
      </c>
      <c r="D238" t="s">
        <v>118</v>
      </c>
      <c r="E238" s="1">
        <v>648</v>
      </c>
      <c r="F238" t="s">
        <v>37</v>
      </c>
      <c r="G238" t="s">
        <v>8</v>
      </c>
      <c r="H238" t="s">
        <v>5</v>
      </c>
      <c r="I238" t="s">
        <v>6</v>
      </c>
      <c r="J238" t="s">
        <v>18</v>
      </c>
      <c r="K238" t="str">
        <f>mappings[field]&amp;mappings[institution]&amp;mappings[element/field]&amp;mappings[subelement/field(s)]&amp;mappings[constraints]</f>
        <v>subject_geographicGEN648zi2=0 OR (i2=7 AND $2=~/lcsh|fast/)</v>
      </c>
      <c r="L238">
        <f>IF(ISNUMBER(MATCH(mappings[mapping_id],issuesmap[mappingID],0)),COUNTIF(issuesmap[mappingID],mappings[mapping_id]),0)</f>
        <v>0</v>
      </c>
      <c r="M238">
        <f>IF(ISNUMBER(MATCH(mappings[field],issuesfield[field],0)),COUNTIF(issuesfield[field],mappings[field]),0)</f>
        <v>1</v>
      </c>
      <c r="N238" s="8" t="str">
        <f>IF(ISNUMBER(MATCH(mappings[field],fields[argot_field],0)),"y","n")</f>
        <v>y</v>
      </c>
      <c r="O238" s="8" t="s">
        <v>3</v>
      </c>
      <c r="P238" s="8" t="s">
        <v>6</v>
      </c>
    </row>
    <row r="239" spans="1:16" x14ac:dyDescent="0.25">
      <c r="A239" t="s">
        <v>602</v>
      </c>
      <c r="B239" t="s">
        <v>1</v>
      </c>
      <c r="C239" t="s">
        <v>2</v>
      </c>
      <c r="D239" t="s">
        <v>118</v>
      </c>
      <c r="E239" s="1">
        <v>650</v>
      </c>
      <c r="F239" t="s">
        <v>37</v>
      </c>
      <c r="G239" t="s">
        <v>4</v>
      </c>
      <c r="H239" t="s">
        <v>5</v>
      </c>
      <c r="I239" t="s">
        <v>6</v>
      </c>
      <c r="J239" t="s">
        <v>6</v>
      </c>
      <c r="K239" t="str">
        <f>mappings[field]&amp;mappings[institution]&amp;mappings[element/field]&amp;mappings[subelement/field(s)]&amp;mappings[constraints]</f>
        <v>subject_geographicGEN650zi2=0 OR (i2=7 AND $2=lcsh)</v>
      </c>
      <c r="L239">
        <f>IF(ISNUMBER(MATCH(mappings[mapping_id],issuesmap[mappingID],0)),COUNTIF(issuesmap[mappingID],mappings[mapping_id]),0)</f>
        <v>0</v>
      </c>
      <c r="M239">
        <f>IF(ISNUMBER(MATCH(mappings[field],issuesfield[field],0)),COUNTIF(issuesfield[field],mappings[field]),0)</f>
        <v>1</v>
      </c>
      <c r="N239" s="8" t="str">
        <f>IF(ISNUMBER(MATCH(mappings[field],fields[argot_field],0)),"y","n")</f>
        <v>y</v>
      </c>
      <c r="O239" s="8" t="s">
        <v>3</v>
      </c>
      <c r="P239" s="8" t="s">
        <v>6</v>
      </c>
    </row>
    <row r="240" spans="1:16" x14ac:dyDescent="0.25">
      <c r="A240" t="s">
        <v>602</v>
      </c>
      <c r="B240" t="s">
        <v>1</v>
      </c>
      <c r="C240" t="s">
        <v>2</v>
      </c>
      <c r="D240" t="s">
        <v>118</v>
      </c>
      <c r="E240" s="1">
        <v>651</v>
      </c>
      <c r="F240" t="s">
        <v>37</v>
      </c>
      <c r="G240" t="s">
        <v>4</v>
      </c>
      <c r="H240" t="s">
        <v>5</v>
      </c>
      <c r="I240" t="s">
        <v>6</v>
      </c>
      <c r="J240" t="s">
        <v>6</v>
      </c>
      <c r="K240" t="str">
        <f>mappings[field]&amp;mappings[institution]&amp;mappings[element/field]&amp;mappings[subelement/field(s)]&amp;mappings[constraints]</f>
        <v>subject_geographicGEN651zi2=0 OR (i2=7 AND $2=lcsh)</v>
      </c>
      <c r="L240">
        <f>IF(ISNUMBER(MATCH(mappings[mapping_id],issuesmap[mappingID],0)),COUNTIF(issuesmap[mappingID],mappings[mapping_id]),0)</f>
        <v>0</v>
      </c>
      <c r="M240">
        <f>IF(ISNUMBER(MATCH(mappings[field],issuesfield[field],0)),COUNTIF(issuesfield[field],mappings[field]),0)</f>
        <v>1</v>
      </c>
      <c r="N240" s="8" t="str">
        <f>IF(ISNUMBER(MATCH(mappings[field],fields[argot_field],0)),"y","n")</f>
        <v>y</v>
      </c>
      <c r="O240" s="8" t="s">
        <v>3</v>
      </c>
      <c r="P240" s="8" t="s">
        <v>6</v>
      </c>
    </row>
    <row r="241" spans="1:16" x14ac:dyDescent="0.25">
      <c r="A241" t="s">
        <v>602</v>
      </c>
      <c r="B241" t="s">
        <v>1</v>
      </c>
      <c r="C241" t="s">
        <v>2</v>
      </c>
      <c r="D241" t="s">
        <v>118</v>
      </c>
      <c r="E241" s="1">
        <v>655</v>
      </c>
      <c r="F241" t="s">
        <v>37</v>
      </c>
      <c r="G241" t="s">
        <v>4</v>
      </c>
      <c r="H241" t="s">
        <v>5</v>
      </c>
      <c r="I241" t="s">
        <v>6</v>
      </c>
      <c r="J241" t="s">
        <v>6</v>
      </c>
      <c r="K241" t="str">
        <f>mappings[field]&amp;mappings[institution]&amp;mappings[element/field]&amp;mappings[subelement/field(s)]&amp;mappings[constraints]</f>
        <v>subject_geographicGEN655zi2=0 OR (i2=7 AND $2=lcsh)</v>
      </c>
      <c r="L241">
        <f>IF(ISNUMBER(MATCH(mappings[mapping_id],issuesmap[mappingID],0)),COUNTIF(issuesmap[mappingID],mappings[mapping_id]),0)</f>
        <v>0</v>
      </c>
      <c r="M241">
        <f>IF(ISNUMBER(MATCH(mappings[field],issuesfield[field],0)),COUNTIF(issuesfield[field],mappings[field]),0)</f>
        <v>1</v>
      </c>
      <c r="N241" s="8" t="str">
        <f>IF(ISNUMBER(MATCH(mappings[field],fields[argot_field],0)),"y","n")</f>
        <v>y</v>
      </c>
      <c r="O241" s="8" t="s">
        <v>3</v>
      </c>
      <c r="P241" s="8" t="s">
        <v>6</v>
      </c>
    </row>
    <row r="242" spans="1:16" x14ac:dyDescent="0.25">
      <c r="A242" t="s">
        <v>599</v>
      </c>
      <c r="B242" t="s">
        <v>1</v>
      </c>
      <c r="C242" t="s">
        <v>2</v>
      </c>
      <c r="D242" t="s">
        <v>118</v>
      </c>
      <c r="E242" s="1">
        <v>600</v>
      </c>
      <c r="F242" t="s">
        <v>38</v>
      </c>
      <c r="G242" t="s">
        <v>4</v>
      </c>
      <c r="H242" t="s">
        <v>20</v>
      </c>
      <c r="I242" t="s">
        <v>6</v>
      </c>
      <c r="J242" t="s">
        <v>39</v>
      </c>
      <c r="K242" t="str">
        <f>mappings[field]&amp;mappings[institution]&amp;mappings[element/field]&amp;mappings[subelement/field(s)]&amp;mappings[constraints]</f>
        <v>subject_topic_lcshGEN600abcdfghjklmnopqrstui2=0 OR (i2=7 AND $2=lcsh)</v>
      </c>
      <c r="L242">
        <f>IF(ISNUMBER(MATCH(mappings[mapping_id],issuesmap[mappingID],0)),COUNTIF(issuesmap[mappingID],mappings[mapping_id]),0)</f>
        <v>0</v>
      </c>
      <c r="M242">
        <f>IF(ISNUMBER(MATCH(mappings[field],issuesfield[field],0)),COUNTIF(issuesfield[field],mappings[field]),0)</f>
        <v>2</v>
      </c>
      <c r="N242" s="8" t="str">
        <f>IF(ISNUMBER(MATCH(mappings[field],fields[argot_field],0)),"y","n")</f>
        <v>y</v>
      </c>
      <c r="O242" s="8" t="s">
        <v>3</v>
      </c>
      <c r="P242" s="8" t="s">
        <v>6</v>
      </c>
    </row>
    <row r="243" spans="1:16" x14ac:dyDescent="0.25">
      <c r="A243" t="s">
        <v>599</v>
      </c>
      <c r="B243" t="s">
        <v>1</v>
      </c>
      <c r="C243" t="s">
        <v>2</v>
      </c>
      <c r="D243" t="s">
        <v>118</v>
      </c>
      <c r="E243" s="1">
        <v>600</v>
      </c>
      <c r="F243" t="s">
        <v>40</v>
      </c>
      <c r="G243" t="s">
        <v>4</v>
      </c>
      <c r="H243" t="s">
        <v>5</v>
      </c>
      <c r="I243" t="s">
        <v>6</v>
      </c>
      <c r="J243" t="s">
        <v>6</v>
      </c>
      <c r="K243" t="str">
        <f>mappings[field]&amp;mappings[institution]&amp;mappings[element/field]&amp;mappings[subelement/field(s)]&amp;mappings[constraints]</f>
        <v>subject_topic_lcshGEN600xi2=0 OR (i2=7 AND $2=lcsh)</v>
      </c>
      <c r="L243">
        <f>IF(ISNUMBER(MATCH(mappings[mapping_id],issuesmap[mappingID],0)),COUNTIF(issuesmap[mappingID],mappings[mapping_id]),0)</f>
        <v>0</v>
      </c>
      <c r="M243">
        <f>IF(ISNUMBER(MATCH(mappings[field],issuesfield[field],0)),COUNTIF(issuesfield[field],mappings[field]),0)</f>
        <v>2</v>
      </c>
      <c r="N243" s="8" t="str">
        <f>IF(ISNUMBER(MATCH(mappings[field],fields[argot_field],0)),"y","n")</f>
        <v>y</v>
      </c>
      <c r="O243" s="8" t="s">
        <v>3</v>
      </c>
      <c r="P243" s="8" t="s">
        <v>6</v>
      </c>
    </row>
    <row r="244" spans="1:16" x14ac:dyDescent="0.25">
      <c r="A244" t="s">
        <v>599</v>
      </c>
      <c r="B244" t="s">
        <v>1</v>
      </c>
      <c r="C244" t="s">
        <v>2</v>
      </c>
      <c r="D244" t="s">
        <v>118</v>
      </c>
      <c r="E244" s="1">
        <v>610</v>
      </c>
      <c r="F244" t="s">
        <v>41</v>
      </c>
      <c r="G244" t="s">
        <v>4</v>
      </c>
      <c r="H244" t="s">
        <v>20</v>
      </c>
      <c r="I244" t="s">
        <v>6</v>
      </c>
      <c r="J244" t="s">
        <v>42</v>
      </c>
      <c r="K244" t="str">
        <f>mappings[field]&amp;mappings[institution]&amp;mappings[element/field]&amp;mappings[subelement/field(s)]&amp;mappings[constraints]</f>
        <v>subject_topic_lcshGEN610abcdfghklmnoprstui2=0 OR (i2=7 AND $2=lcsh)</v>
      </c>
      <c r="L244">
        <f>IF(ISNUMBER(MATCH(mappings[mapping_id],issuesmap[mappingID],0)),COUNTIF(issuesmap[mappingID],mappings[mapping_id]),0)</f>
        <v>0</v>
      </c>
      <c r="M244">
        <f>IF(ISNUMBER(MATCH(mappings[field],issuesfield[field],0)),COUNTIF(issuesfield[field],mappings[field]),0)</f>
        <v>2</v>
      </c>
      <c r="N244" s="8" t="str">
        <f>IF(ISNUMBER(MATCH(mappings[field],fields[argot_field],0)),"y","n")</f>
        <v>y</v>
      </c>
      <c r="O244" s="8" t="s">
        <v>3</v>
      </c>
      <c r="P244" s="8" t="s">
        <v>6</v>
      </c>
    </row>
    <row r="245" spans="1:16" x14ac:dyDescent="0.25">
      <c r="A245" t="s">
        <v>599</v>
      </c>
      <c r="B245" t="s">
        <v>1</v>
      </c>
      <c r="C245" t="s">
        <v>2</v>
      </c>
      <c r="D245" t="s">
        <v>118</v>
      </c>
      <c r="E245" s="1">
        <v>610</v>
      </c>
      <c r="F245" t="s">
        <v>40</v>
      </c>
      <c r="G245" t="s">
        <v>4</v>
      </c>
      <c r="H245" t="s">
        <v>5</v>
      </c>
      <c r="I245" t="s">
        <v>6</v>
      </c>
      <c r="J245" t="s">
        <v>6</v>
      </c>
      <c r="K245" t="str">
        <f>mappings[field]&amp;mappings[institution]&amp;mappings[element/field]&amp;mappings[subelement/field(s)]&amp;mappings[constraints]</f>
        <v>subject_topic_lcshGEN610xi2=0 OR (i2=7 AND $2=lcsh)</v>
      </c>
      <c r="L245">
        <f>IF(ISNUMBER(MATCH(mappings[mapping_id],issuesmap[mappingID],0)),COUNTIF(issuesmap[mappingID],mappings[mapping_id]),0)</f>
        <v>0</v>
      </c>
      <c r="M245">
        <f>IF(ISNUMBER(MATCH(mappings[field],issuesfield[field],0)),COUNTIF(issuesfield[field],mappings[field]),0)</f>
        <v>2</v>
      </c>
      <c r="N245" s="8" t="str">
        <f>IF(ISNUMBER(MATCH(mappings[field],fields[argot_field],0)),"y","n")</f>
        <v>y</v>
      </c>
      <c r="O245" s="8" t="s">
        <v>3</v>
      </c>
      <c r="P245" s="8" t="s">
        <v>6</v>
      </c>
    </row>
    <row r="246" spans="1:16" x14ac:dyDescent="0.25">
      <c r="A246" t="s">
        <v>599</v>
      </c>
      <c r="B246" t="s">
        <v>1</v>
      </c>
      <c r="C246" t="s">
        <v>2</v>
      </c>
      <c r="D246" t="s">
        <v>118</v>
      </c>
      <c r="E246" s="1">
        <v>611</v>
      </c>
      <c r="F246" t="s">
        <v>43</v>
      </c>
      <c r="G246" t="s">
        <v>4</v>
      </c>
      <c r="H246" t="s">
        <v>20</v>
      </c>
      <c r="I246" t="s">
        <v>6</v>
      </c>
      <c r="J246" t="s">
        <v>44</v>
      </c>
      <c r="K246" t="str">
        <f>mappings[field]&amp;mappings[institution]&amp;mappings[element/field]&amp;mappings[subelement/field(s)]&amp;mappings[constraints]</f>
        <v>subject_topic_lcshGEN611acdefghklnpqstui2=0 OR (i2=7 AND $2=lcsh)</v>
      </c>
      <c r="L246">
        <f>IF(ISNUMBER(MATCH(mappings[mapping_id],issuesmap[mappingID],0)),COUNTIF(issuesmap[mappingID],mappings[mapping_id]),0)</f>
        <v>0</v>
      </c>
      <c r="M246">
        <f>IF(ISNUMBER(MATCH(mappings[field],issuesfield[field],0)),COUNTIF(issuesfield[field],mappings[field]),0)</f>
        <v>2</v>
      </c>
      <c r="N246" s="8" t="str">
        <f>IF(ISNUMBER(MATCH(mappings[field],fields[argot_field],0)),"y","n")</f>
        <v>y</v>
      </c>
      <c r="O246" s="8" t="s">
        <v>3</v>
      </c>
      <c r="P246" s="8" t="s">
        <v>6</v>
      </c>
    </row>
    <row r="247" spans="1:16" x14ac:dyDescent="0.25">
      <c r="A247" t="s">
        <v>599</v>
      </c>
      <c r="B247" t="s">
        <v>1</v>
      </c>
      <c r="C247" t="s">
        <v>2</v>
      </c>
      <c r="D247" t="s">
        <v>118</v>
      </c>
      <c r="E247" s="1">
        <v>611</v>
      </c>
      <c r="F247" t="s">
        <v>40</v>
      </c>
      <c r="G247" t="s">
        <v>4</v>
      </c>
      <c r="H247" t="s">
        <v>5</v>
      </c>
      <c r="I247" t="s">
        <v>6</v>
      </c>
      <c r="J247" t="s">
        <v>6</v>
      </c>
      <c r="K247" t="str">
        <f>mappings[field]&amp;mappings[institution]&amp;mappings[element/field]&amp;mappings[subelement/field(s)]&amp;mappings[constraints]</f>
        <v>subject_topic_lcshGEN611xi2=0 OR (i2=7 AND $2=lcsh)</v>
      </c>
      <c r="L247">
        <f>IF(ISNUMBER(MATCH(mappings[mapping_id],issuesmap[mappingID],0)),COUNTIF(issuesmap[mappingID],mappings[mapping_id]),0)</f>
        <v>0</v>
      </c>
      <c r="M247">
        <f>IF(ISNUMBER(MATCH(mappings[field],issuesfield[field],0)),COUNTIF(issuesfield[field],mappings[field]),0)</f>
        <v>2</v>
      </c>
      <c r="N247" s="8" t="str">
        <f>IF(ISNUMBER(MATCH(mappings[field],fields[argot_field],0)),"y","n")</f>
        <v>y</v>
      </c>
      <c r="O247" s="8" t="s">
        <v>3</v>
      </c>
      <c r="P247" s="8" t="s">
        <v>6</v>
      </c>
    </row>
    <row r="248" spans="1:16" x14ac:dyDescent="0.25">
      <c r="A248" t="s">
        <v>599</v>
      </c>
      <c r="B248" t="s">
        <v>1</v>
      </c>
      <c r="C248" t="s">
        <v>2</v>
      </c>
      <c r="D248" t="s">
        <v>118</v>
      </c>
      <c r="E248" s="1">
        <v>630</v>
      </c>
      <c r="F248" t="s">
        <v>45</v>
      </c>
      <c r="G248" t="s">
        <v>4</v>
      </c>
      <c r="H248" t="s">
        <v>20</v>
      </c>
      <c r="I248" t="s">
        <v>6</v>
      </c>
      <c r="J248" t="s">
        <v>46</v>
      </c>
      <c r="K248" t="str">
        <f>mappings[field]&amp;mappings[institution]&amp;mappings[element/field]&amp;mappings[subelement/field(s)]&amp;mappings[constraints]</f>
        <v>subject_topic_lcshGEN630adfghklmnoprsti2=0 OR (i2=7 AND $2=lcsh)</v>
      </c>
      <c r="L248">
        <f>IF(ISNUMBER(MATCH(mappings[mapping_id],issuesmap[mappingID],0)),COUNTIF(issuesmap[mappingID],mappings[mapping_id]),0)</f>
        <v>0</v>
      </c>
      <c r="M248">
        <f>IF(ISNUMBER(MATCH(mappings[field],issuesfield[field],0)),COUNTIF(issuesfield[field],mappings[field]),0)</f>
        <v>2</v>
      </c>
      <c r="N248" s="8" t="str">
        <f>IF(ISNUMBER(MATCH(mappings[field],fields[argot_field],0)),"y","n")</f>
        <v>y</v>
      </c>
      <c r="O248" s="8" t="s">
        <v>3</v>
      </c>
      <c r="P248" s="8" t="s">
        <v>6</v>
      </c>
    </row>
    <row r="249" spans="1:16" x14ac:dyDescent="0.25">
      <c r="A249" t="s">
        <v>599</v>
      </c>
      <c r="B249" t="s">
        <v>1</v>
      </c>
      <c r="C249" t="s">
        <v>2</v>
      </c>
      <c r="D249" t="s">
        <v>118</v>
      </c>
      <c r="E249" s="1">
        <v>630</v>
      </c>
      <c r="F249" t="s">
        <v>40</v>
      </c>
      <c r="G249" t="s">
        <v>4</v>
      </c>
      <c r="H249" t="s">
        <v>5</v>
      </c>
      <c r="I249" t="s">
        <v>6</v>
      </c>
      <c r="J249" t="s">
        <v>6</v>
      </c>
      <c r="K249" t="str">
        <f>mappings[field]&amp;mappings[institution]&amp;mappings[element/field]&amp;mappings[subelement/field(s)]&amp;mappings[constraints]</f>
        <v>subject_topic_lcshGEN630xi2=0 OR (i2=7 AND $2=lcsh)</v>
      </c>
      <c r="L249">
        <f>IF(ISNUMBER(MATCH(mappings[mapping_id],issuesmap[mappingID],0)),COUNTIF(issuesmap[mappingID],mappings[mapping_id]),0)</f>
        <v>0</v>
      </c>
      <c r="M249">
        <f>IF(ISNUMBER(MATCH(mappings[field],issuesfield[field],0)),COUNTIF(issuesfield[field],mappings[field]),0)</f>
        <v>2</v>
      </c>
      <c r="N249" s="8" t="str">
        <f>IF(ISNUMBER(MATCH(mappings[field],fields[argot_field],0)),"y","n")</f>
        <v>y</v>
      </c>
      <c r="O249" s="8" t="s">
        <v>3</v>
      </c>
      <c r="P249" s="8" t="s">
        <v>6</v>
      </c>
    </row>
    <row r="250" spans="1:16" x14ac:dyDescent="0.25">
      <c r="A250" t="s">
        <v>599</v>
      </c>
      <c r="B250" t="s">
        <v>1</v>
      </c>
      <c r="C250" t="s">
        <v>3</v>
      </c>
      <c r="D250" t="s">
        <v>118</v>
      </c>
      <c r="E250" s="1">
        <v>647</v>
      </c>
      <c r="F250" t="s">
        <v>47</v>
      </c>
      <c r="G250" t="s">
        <v>4</v>
      </c>
      <c r="H250" t="s">
        <v>20</v>
      </c>
      <c r="I250" t="s">
        <v>6</v>
      </c>
      <c r="J250" t="s">
        <v>17</v>
      </c>
      <c r="K250" t="str">
        <f>mappings[field]&amp;mappings[institution]&amp;mappings[element/field]&amp;mappings[subelement/field(s)]&amp;mappings[constraints]</f>
        <v>subject_topic_lcshGEN647acdgi2=0 OR (i2=7 AND $2=lcsh)</v>
      </c>
      <c r="L250">
        <f>IF(ISNUMBER(MATCH(mappings[mapping_id],issuesmap[mappingID],0)),COUNTIF(issuesmap[mappingID],mappings[mapping_id]),0)</f>
        <v>0</v>
      </c>
      <c r="M250">
        <f>IF(ISNUMBER(MATCH(mappings[field],issuesfield[field],0)),COUNTIF(issuesfield[field],mappings[field]),0)</f>
        <v>2</v>
      </c>
      <c r="N250" s="8" t="str">
        <f>IF(ISNUMBER(MATCH(mappings[field],fields[argot_field],0)),"y","n")</f>
        <v>y</v>
      </c>
      <c r="O250" s="8" t="s">
        <v>3</v>
      </c>
      <c r="P250" s="8" t="s">
        <v>6</v>
      </c>
    </row>
    <row r="251" spans="1:16" x14ac:dyDescent="0.25">
      <c r="A251" t="s">
        <v>599</v>
      </c>
      <c r="B251" t="s">
        <v>1</v>
      </c>
      <c r="C251" t="s">
        <v>3</v>
      </c>
      <c r="D251" t="s">
        <v>118</v>
      </c>
      <c r="E251" s="1">
        <v>647</v>
      </c>
      <c r="F251" t="s">
        <v>40</v>
      </c>
      <c r="G251" t="s">
        <v>4</v>
      </c>
      <c r="H251" t="s">
        <v>5</v>
      </c>
      <c r="I251" t="s">
        <v>6</v>
      </c>
      <c r="J251" t="s">
        <v>17</v>
      </c>
      <c r="K251" t="str">
        <f>mappings[field]&amp;mappings[institution]&amp;mappings[element/field]&amp;mappings[subelement/field(s)]&amp;mappings[constraints]</f>
        <v>subject_topic_lcshGEN647xi2=0 OR (i2=7 AND $2=lcsh)</v>
      </c>
      <c r="L251">
        <f>IF(ISNUMBER(MATCH(mappings[mapping_id],issuesmap[mappingID],0)),COUNTIF(issuesmap[mappingID],mappings[mapping_id]),0)</f>
        <v>0</v>
      </c>
      <c r="M251">
        <f>IF(ISNUMBER(MATCH(mappings[field],issuesfield[field],0)),COUNTIF(issuesfield[field],mappings[field]),0)</f>
        <v>2</v>
      </c>
      <c r="N251" s="8" t="str">
        <f>IF(ISNUMBER(MATCH(mappings[field],fields[argot_field],0)),"y","n")</f>
        <v>y</v>
      </c>
      <c r="O251" s="8" t="s">
        <v>3</v>
      </c>
      <c r="P251" s="8" t="s">
        <v>6</v>
      </c>
    </row>
    <row r="252" spans="1:16" x14ac:dyDescent="0.25">
      <c r="A252" t="s">
        <v>599</v>
      </c>
      <c r="B252" t="s">
        <v>1</v>
      </c>
      <c r="C252" t="s">
        <v>3</v>
      </c>
      <c r="D252" t="s">
        <v>118</v>
      </c>
      <c r="E252" s="1">
        <v>648</v>
      </c>
      <c r="F252" t="s">
        <v>40</v>
      </c>
      <c r="G252" t="s">
        <v>4</v>
      </c>
      <c r="H252" t="s">
        <v>5</v>
      </c>
      <c r="I252" t="s">
        <v>6</v>
      </c>
      <c r="J252" t="s">
        <v>18</v>
      </c>
      <c r="K252" t="str">
        <f>mappings[field]&amp;mappings[institution]&amp;mappings[element/field]&amp;mappings[subelement/field(s)]&amp;mappings[constraints]</f>
        <v>subject_topic_lcshGEN648xi2=0 OR (i2=7 AND $2=lcsh)</v>
      </c>
      <c r="L252">
        <f>IF(ISNUMBER(MATCH(mappings[mapping_id],issuesmap[mappingID],0)),COUNTIF(issuesmap[mappingID],mappings[mapping_id]),0)</f>
        <v>0</v>
      </c>
      <c r="M252">
        <f>IF(ISNUMBER(MATCH(mappings[field],issuesfield[field],0)),COUNTIF(issuesfield[field],mappings[field]),0)</f>
        <v>2</v>
      </c>
      <c r="N252" s="8" t="str">
        <f>IF(ISNUMBER(MATCH(mappings[field],fields[argot_field],0)),"y","n")</f>
        <v>y</v>
      </c>
      <c r="O252" s="8" t="s">
        <v>3</v>
      </c>
      <c r="P252" s="8" t="s">
        <v>6</v>
      </c>
    </row>
    <row r="253" spans="1:16" x14ac:dyDescent="0.25">
      <c r="A253" t="s">
        <v>599</v>
      </c>
      <c r="B253" t="s">
        <v>1</v>
      </c>
      <c r="C253" t="s">
        <v>2</v>
      </c>
      <c r="D253" t="s">
        <v>118</v>
      </c>
      <c r="E253" s="1">
        <v>650</v>
      </c>
      <c r="F253" t="s">
        <v>48</v>
      </c>
      <c r="G253" t="s">
        <v>4</v>
      </c>
      <c r="H253" t="s">
        <v>20</v>
      </c>
      <c r="I253" t="s">
        <v>6</v>
      </c>
      <c r="J253" t="s">
        <v>6</v>
      </c>
      <c r="K253" t="str">
        <f>mappings[field]&amp;mappings[institution]&amp;mappings[element/field]&amp;mappings[subelement/field(s)]&amp;mappings[constraints]</f>
        <v>subject_topic_lcshGEN650abcdgi2=0 OR (i2=7 AND $2=lcsh)</v>
      </c>
      <c r="L253">
        <f>IF(ISNUMBER(MATCH(mappings[mapping_id],issuesmap[mappingID],0)),COUNTIF(issuesmap[mappingID],mappings[mapping_id]),0)</f>
        <v>0</v>
      </c>
      <c r="M253">
        <f>IF(ISNUMBER(MATCH(mappings[field],issuesfield[field],0)),COUNTIF(issuesfield[field],mappings[field]),0)</f>
        <v>2</v>
      </c>
      <c r="N253" s="8" t="str">
        <f>IF(ISNUMBER(MATCH(mappings[field],fields[argot_field],0)),"y","n")</f>
        <v>y</v>
      </c>
      <c r="O253" s="8" t="s">
        <v>3</v>
      </c>
      <c r="P253" s="8" t="s">
        <v>6</v>
      </c>
    </row>
    <row r="254" spans="1:16" x14ac:dyDescent="0.25">
      <c r="A254" t="s">
        <v>599</v>
      </c>
      <c r="B254" t="s">
        <v>1</v>
      </c>
      <c r="C254" t="s">
        <v>2</v>
      </c>
      <c r="D254" t="s">
        <v>118</v>
      </c>
      <c r="E254" s="1">
        <v>650</v>
      </c>
      <c r="F254" t="s">
        <v>40</v>
      </c>
      <c r="G254" t="s">
        <v>4</v>
      </c>
      <c r="H254" t="s">
        <v>5</v>
      </c>
      <c r="I254" t="s">
        <v>6</v>
      </c>
      <c r="J254" t="s">
        <v>6</v>
      </c>
      <c r="K254" t="str">
        <f>mappings[field]&amp;mappings[institution]&amp;mappings[element/field]&amp;mappings[subelement/field(s)]&amp;mappings[constraints]</f>
        <v>subject_topic_lcshGEN650xi2=0 OR (i2=7 AND $2=lcsh)</v>
      </c>
      <c r="L254">
        <f>IF(ISNUMBER(MATCH(mappings[mapping_id],issuesmap[mappingID],0)),COUNTIF(issuesmap[mappingID],mappings[mapping_id]),0)</f>
        <v>0</v>
      </c>
      <c r="M254">
        <f>IF(ISNUMBER(MATCH(mappings[field],issuesfield[field],0)),COUNTIF(issuesfield[field],mappings[field]),0)</f>
        <v>2</v>
      </c>
      <c r="N254" s="8" t="str">
        <f>IF(ISNUMBER(MATCH(mappings[field],fields[argot_field],0)),"y","n")</f>
        <v>y</v>
      </c>
      <c r="O254" s="8" t="s">
        <v>3</v>
      </c>
      <c r="P254" s="8" t="s">
        <v>6</v>
      </c>
    </row>
    <row r="255" spans="1:16" x14ac:dyDescent="0.25">
      <c r="A255" t="s">
        <v>599</v>
      </c>
      <c r="B255" t="s">
        <v>1</v>
      </c>
      <c r="C255" t="s">
        <v>2</v>
      </c>
      <c r="D255" t="s">
        <v>118</v>
      </c>
      <c r="E255" s="1">
        <v>651</v>
      </c>
      <c r="F255" t="s">
        <v>40</v>
      </c>
      <c r="G255" t="s">
        <v>4</v>
      </c>
      <c r="H255" t="s">
        <v>5</v>
      </c>
      <c r="I255" t="s">
        <v>6</v>
      </c>
      <c r="J255" t="s">
        <v>6</v>
      </c>
      <c r="K255" t="str">
        <f>mappings[field]&amp;mappings[institution]&amp;mappings[element/field]&amp;mappings[subelement/field(s)]&amp;mappings[constraints]</f>
        <v>subject_topic_lcshGEN651xi2=0 OR (i2=7 AND $2=lcsh)</v>
      </c>
      <c r="L255">
        <f>IF(ISNUMBER(MATCH(mappings[mapping_id],issuesmap[mappingID],0)),COUNTIF(issuesmap[mappingID],mappings[mapping_id]),0)</f>
        <v>0</v>
      </c>
      <c r="M255">
        <f>IF(ISNUMBER(MATCH(mappings[field],issuesfield[field],0)),COUNTIF(issuesfield[field],mappings[field]),0)</f>
        <v>2</v>
      </c>
      <c r="N255" s="8" t="str">
        <f>IF(ISNUMBER(MATCH(mappings[field],fields[argot_field],0)),"y","n")</f>
        <v>y</v>
      </c>
      <c r="O255" s="8" t="s">
        <v>3</v>
      </c>
      <c r="P255" s="8" t="s">
        <v>6</v>
      </c>
    </row>
    <row r="256" spans="1:16" x14ac:dyDescent="0.25">
      <c r="A256" t="s">
        <v>599</v>
      </c>
      <c r="B256" t="s">
        <v>1</v>
      </c>
      <c r="C256" t="s">
        <v>3</v>
      </c>
      <c r="D256" t="s">
        <v>118</v>
      </c>
      <c r="E256" s="1">
        <v>655</v>
      </c>
      <c r="F256" t="s">
        <v>40</v>
      </c>
      <c r="G256" t="s">
        <v>4</v>
      </c>
      <c r="H256" t="s">
        <v>5</v>
      </c>
      <c r="I256" t="s">
        <v>6</v>
      </c>
      <c r="J256" t="s">
        <v>6</v>
      </c>
      <c r="K256" s="8" t="str">
        <f>mappings[field]&amp;mappings[institution]&amp;mappings[element/field]&amp;mappings[subelement/field(s)]&amp;mappings[constraints]</f>
        <v>subject_topic_lcshGEN655xi2=0 OR (i2=7 AND $2=lcsh)</v>
      </c>
      <c r="L256">
        <f>IF(ISNUMBER(MATCH(mappings[mapping_id],issuesmap[mappingID],0)),COUNTIF(issuesmap[mappingID],mappings[mapping_id]),0)</f>
        <v>0</v>
      </c>
      <c r="M256">
        <f>IF(ISNUMBER(MATCH(mappings[field],issuesfield[field],0)),COUNTIF(issuesfield[field],mappings[field]),0)</f>
        <v>2</v>
      </c>
      <c r="N256" s="8" t="str">
        <f>IF(ISNUMBER(MATCH(mappings[field],fields[argot_field],0)),"y","n")</f>
        <v>y</v>
      </c>
      <c r="O256" s="8" t="s">
        <v>3</v>
      </c>
      <c r="P256" s="8" t="s">
        <v>6</v>
      </c>
    </row>
    <row r="257" spans="1:16" x14ac:dyDescent="0.25">
      <c r="A257" t="s">
        <v>599</v>
      </c>
      <c r="B257" t="s">
        <v>1</v>
      </c>
      <c r="C257" t="s">
        <v>3</v>
      </c>
      <c r="D257" t="s">
        <v>118</v>
      </c>
      <c r="E257" s="1">
        <v>656</v>
      </c>
      <c r="F257" t="s">
        <v>7</v>
      </c>
      <c r="G257" t="s">
        <v>34</v>
      </c>
      <c r="H257" t="s">
        <v>5</v>
      </c>
      <c r="I257" t="s">
        <v>6</v>
      </c>
      <c r="J257" t="s">
        <v>49</v>
      </c>
      <c r="K257" t="str">
        <f>mappings[field]&amp;mappings[institution]&amp;mappings[element/field]&amp;mappings[subelement/field(s)]&amp;mappings[constraints]</f>
        <v>subject_topic_lcshGEN656ai2=7 AND $2=lcsh</v>
      </c>
      <c r="L257">
        <f>IF(ISNUMBER(MATCH(mappings[mapping_id],issuesmap[mappingID],0)),COUNTIF(issuesmap[mappingID],mappings[mapping_id]),0)</f>
        <v>0</v>
      </c>
      <c r="M257">
        <f>IF(ISNUMBER(MATCH(mappings[field],issuesfield[field],0)),COUNTIF(issuesfield[field],mappings[field]),0)</f>
        <v>2</v>
      </c>
      <c r="N257" s="8" t="str">
        <f>IF(ISNUMBER(MATCH(mappings[field],fields[argot_field],0)),"y","n")</f>
        <v>y</v>
      </c>
      <c r="O257" s="8" t="s">
        <v>3</v>
      </c>
      <c r="P257" s="8" t="s">
        <v>6</v>
      </c>
    </row>
    <row r="258" spans="1:16" x14ac:dyDescent="0.25">
      <c r="A258" t="s">
        <v>599</v>
      </c>
      <c r="B258" t="s">
        <v>1</v>
      </c>
      <c r="C258" t="s">
        <v>3</v>
      </c>
      <c r="D258" t="s">
        <v>118</v>
      </c>
      <c r="E258" s="1">
        <v>656</v>
      </c>
      <c r="F258" t="s">
        <v>40</v>
      </c>
      <c r="G258" t="s">
        <v>34</v>
      </c>
      <c r="H258" t="s">
        <v>5</v>
      </c>
      <c r="I258" t="s">
        <v>6</v>
      </c>
      <c r="J258" t="s">
        <v>35</v>
      </c>
      <c r="K258" t="str">
        <f>mappings[field]&amp;mappings[institution]&amp;mappings[element/field]&amp;mappings[subelement/field(s)]&amp;mappings[constraints]</f>
        <v>subject_topic_lcshGEN656xi2=7 AND $2=lcsh</v>
      </c>
      <c r="L258">
        <f>IF(ISNUMBER(MATCH(mappings[mapping_id],issuesmap[mappingID],0)),COUNTIF(issuesmap[mappingID],mappings[mapping_id]),0)</f>
        <v>0</v>
      </c>
      <c r="M258">
        <f>IF(ISNUMBER(MATCH(mappings[field],issuesfield[field],0)),COUNTIF(issuesfield[field],mappings[field]),0)</f>
        <v>2</v>
      </c>
      <c r="N258" s="8" t="str">
        <f>IF(ISNUMBER(MATCH(mappings[field],fields[argot_field],0)),"y","n")</f>
        <v>y</v>
      </c>
      <c r="O258" s="8" t="s">
        <v>3</v>
      </c>
      <c r="P258" s="8" t="s">
        <v>6</v>
      </c>
    </row>
    <row r="259" spans="1:16" x14ac:dyDescent="0.25">
      <c r="A259" t="s">
        <v>599</v>
      </c>
      <c r="B259" t="s">
        <v>1</v>
      </c>
      <c r="C259" t="s">
        <v>3</v>
      </c>
      <c r="D259" t="s">
        <v>118</v>
      </c>
      <c r="E259" s="1">
        <v>657</v>
      </c>
      <c r="F259" t="s">
        <v>7</v>
      </c>
      <c r="G259" t="s">
        <v>34</v>
      </c>
      <c r="H259" t="s">
        <v>5</v>
      </c>
      <c r="I259" t="s">
        <v>6</v>
      </c>
      <c r="J259" t="s">
        <v>50</v>
      </c>
      <c r="K259" t="str">
        <f>mappings[field]&amp;mappings[institution]&amp;mappings[element/field]&amp;mappings[subelement/field(s)]&amp;mappings[constraints]</f>
        <v>subject_topic_lcshGEN657ai2=7 AND $2=lcsh</v>
      </c>
      <c r="L259">
        <f>IF(ISNUMBER(MATCH(mappings[mapping_id],issuesmap[mappingID],0)),COUNTIF(issuesmap[mappingID],mappings[mapping_id]),0)</f>
        <v>0</v>
      </c>
      <c r="M259">
        <f>IF(ISNUMBER(MATCH(mappings[field],issuesfield[field],0)),COUNTIF(issuesfield[field],mappings[field]),0)</f>
        <v>2</v>
      </c>
      <c r="N259" s="8" t="str">
        <f>IF(ISNUMBER(MATCH(mappings[field],fields[argot_field],0)),"y","n")</f>
        <v>y</v>
      </c>
      <c r="O259" s="8" t="s">
        <v>3</v>
      </c>
      <c r="P259" s="8" t="s">
        <v>6</v>
      </c>
    </row>
    <row r="260" spans="1:16" x14ac:dyDescent="0.25">
      <c r="A260" t="s">
        <v>599</v>
      </c>
      <c r="B260" t="s">
        <v>1</v>
      </c>
      <c r="C260" t="s">
        <v>3</v>
      </c>
      <c r="D260" t="s">
        <v>118</v>
      </c>
      <c r="E260" s="1">
        <v>657</v>
      </c>
      <c r="F260" t="s">
        <v>40</v>
      </c>
      <c r="G260" t="s">
        <v>34</v>
      </c>
      <c r="H260" t="s">
        <v>5</v>
      </c>
      <c r="I260" t="s">
        <v>6</v>
      </c>
      <c r="J260" t="s">
        <v>50</v>
      </c>
      <c r="K260" t="str">
        <f>mappings[field]&amp;mappings[institution]&amp;mappings[element/field]&amp;mappings[subelement/field(s)]&amp;mappings[constraints]</f>
        <v>subject_topic_lcshGEN657xi2=7 AND $2=lcsh</v>
      </c>
      <c r="L260">
        <f>IF(ISNUMBER(MATCH(mappings[mapping_id],issuesmap[mappingID],0)),COUNTIF(issuesmap[mappingID],mappings[mapping_id]),0)</f>
        <v>0</v>
      </c>
      <c r="M260">
        <f>IF(ISNUMBER(MATCH(mappings[field],issuesfield[field],0)),COUNTIF(issuesfield[field],mappings[field]),0)</f>
        <v>2</v>
      </c>
      <c r="N260" s="8" t="str">
        <f>IF(ISNUMBER(MATCH(mappings[field],fields[argot_field],0)),"y","n")</f>
        <v>y</v>
      </c>
      <c r="O260" s="8" t="s">
        <v>3</v>
      </c>
      <c r="P260" s="8" t="s">
        <v>6</v>
      </c>
    </row>
    <row r="261" spans="1:16" x14ac:dyDescent="0.25">
      <c r="A261" t="s">
        <v>497</v>
      </c>
      <c r="B261" t="s">
        <v>1</v>
      </c>
      <c r="C261" t="s">
        <v>2</v>
      </c>
      <c r="D261" t="s">
        <v>118</v>
      </c>
      <c r="E261" s="1">
        <v>547</v>
      </c>
      <c r="F261" t="s">
        <v>7</v>
      </c>
      <c r="G261" t="s">
        <v>676</v>
      </c>
      <c r="H261" t="s">
        <v>5</v>
      </c>
      <c r="I261" t="s">
        <v>40</v>
      </c>
      <c r="J261" t="s">
        <v>40</v>
      </c>
      <c r="K261" s="8" t="str">
        <f>mappings[field]&amp;mappings[institution]&amp;mappings[element/field]&amp;mappings[subelement/field(s)]&amp;mappings[constraints]</f>
        <v>title_former_noteGEN547anone</v>
      </c>
      <c r="L261" s="8">
        <f>IF(ISNUMBER(MATCH(mappings[mapping_id],issuesmap[mappingID],0)),COUNTIF(issuesmap[mappingID],mappings[mapping_id]),0)</f>
        <v>0</v>
      </c>
      <c r="M261" s="8">
        <f>IF(ISNUMBER(MATCH(mappings[field],issuesfield[field],0)),COUNTIF(issuesfield[field],mappings[field]),0)</f>
        <v>0</v>
      </c>
      <c r="N261" s="8" t="str">
        <f>IF(ISNUMBER(MATCH(mappings[field],fields[argot_field],0)),"y","n")</f>
        <v>y</v>
      </c>
      <c r="O261" s="8"/>
      <c r="P261" s="8"/>
    </row>
    <row r="262" spans="1:16" x14ac:dyDescent="0.25">
      <c r="A262" t="s">
        <v>918</v>
      </c>
      <c r="B262" t="s">
        <v>1</v>
      </c>
      <c r="C262" t="s">
        <v>2</v>
      </c>
      <c r="D262" t="s">
        <v>118</v>
      </c>
      <c r="E262" s="1">
        <v>780</v>
      </c>
      <c r="K262" s="8" t="str">
        <f>mappings[field]&amp;mappings[institution]&amp;mappings[element/field]&amp;mappings[subelement/field(s)]&amp;mappings[constraints]</f>
        <v>title_former_workGEN780</v>
      </c>
      <c r="L262" s="8">
        <f>IF(ISNUMBER(MATCH(mappings[mapping_id],issuesmap[mappingID],0)),COUNTIF(issuesmap[mappingID],mappings[mapping_id]),0)</f>
        <v>0</v>
      </c>
      <c r="M262" s="8">
        <f>IF(ISNUMBER(MATCH(mappings[field],issuesfield[field],0)),COUNTIF(issuesfield[field],mappings[field]),0)</f>
        <v>0</v>
      </c>
      <c r="N262" s="8" t="str">
        <f>IF(ISNUMBER(MATCH(mappings[field],fields[argot_field],0)),"y","n")</f>
        <v>y</v>
      </c>
      <c r="O262" s="8" t="s">
        <v>2</v>
      </c>
      <c r="P262" s="8" t="s">
        <v>2</v>
      </c>
    </row>
    <row r="263" spans="1:16" x14ac:dyDescent="0.25">
      <c r="A263" t="s">
        <v>819</v>
      </c>
      <c r="B263" t="s">
        <v>1</v>
      </c>
      <c r="C263" t="s">
        <v>2</v>
      </c>
      <c r="D263" t="s">
        <v>118</v>
      </c>
      <c r="E263" s="1">
        <v>780</v>
      </c>
      <c r="F263" t="s">
        <v>37</v>
      </c>
      <c r="G263" t="s">
        <v>815</v>
      </c>
      <c r="H263" t="s">
        <v>5</v>
      </c>
      <c r="K263" s="8" t="str">
        <f>mappings[field]&amp;mappings[institution]&amp;mappings[element/field]&amp;mappings[subelement/field(s)]&amp;mappings[constraints]</f>
        <v>title_history_index_only[isbn]GEN780zind1=1</v>
      </c>
      <c r="L263" s="8">
        <f>IF(ISNUMBER(MATCH(mappings[mapping_id],issuesmap[mappingID],0)),COUNTIF(issuesmap[mappingID],mappings[mapping_id]),0)</f>
        <v>0</v>
      </c>
      <c r="M263" s="8">
        <f>IF(ISNUMBER(MATCH(mappings[field],issuesfield[field],0)),COUNTIF(issuesfield[field],mappings[field]),0)</f>
        <v>0</v>
      </c>
      <c r="N263" s="8" t="str">
        <f>IF(ISNUMBER(MATCH(mappings[field],fields[argot_field],0)),"y","n")</f>
        <v>y</v>
      </c>
      <c r="O263" s="8"/>
      <c r="P263" s="8"/>
    </row>
    <row r="264" spans="1:16" x14ac:dyDescent="0.25">
      <c r="A264" t="s">
        <v>819</v>
      </c>
      <c r="B264" t="s">
        <v>1</v>
      </c>
      <c r="C264" t="s">
        <v>2</v>
      </c>
      <c r="D264" t="s">
        <v>118</v>
      </c>
      <c r="E264" s="1">
        <v>785</v>
      </c>
      <c r="F264" t="s">
        <v>37</v>
      </c>
      <c r="G264" t="s">
        <v>815</v>
      </c>
      <c r="H264" t="s">
        <v>5</v>
      </c>
      <c r="K264" s="8" t="str">
        <f>mappings[field]&amp;mappings[institution]&amp;mappings[element/field]&amp;mappings[subelement/field(s)]&amp;mappings[constraints]</f>
        <v>title_history_index_only[isbn]GEN785zind1=1</v>
      </c>
      <c r="L264" s="8">
        <f>IF(ISNUMBER(MATCH(mappings[mapping_id],issuesmap[mappingID],0)),COUNTIF(issuesmap[mappingID],mappings[mapping_id]),0)</f>
        <v>0</v>
      </c>
      <c r="M264" s="8">
        <f>IF(ISNUMBER(MATCH(mappings[field],issuesfield[field],0)),COUNTIF(issuesfield[field],mappings[field]),0)</f>
        <v>0</v>
      </c>
      <c r="N264" s="8" t="str">
        <f>IF(ISNUMBER(MATCH(mappings[field],fields[argot_field],0)),"y","n")</f>
        <v>y</v>
      </c>
      <c r="O264" s="8"/>
      <c r="P264" s="8"/>
    </row>
    <row r="265" spans="1:16" x14ac:dyDescent="0.25">
      <c r="A265" t="s">
        <v>818</v>
      </c>
      <c r="B265" t="s">
        <v>1</v>
      </c>
      <c r="C265" t="s">
        <v>2</v>
      </c>
      <c r="D265" t="s">
        <v>118</v>
      </c>
      <c r="E265" s="1">
        <v>780</v>
      </c>
      <c r="F265" t="s">
        <v>40</v>
      </c>
      <c r="G265" t="s">
        <v>815</v>
      </c>
      <c r="H265" t="s">
        <v>5</v>
      </c>
      <c r="K265" s="8" t="str">
        <f>mappings[field]&amp;mappings[institution]&amp;mappings[element/field]&amp;mappings[subelement/field(s)]&amp;mappings[constraints]</f>
        <v>title_history_index_only[issn]GEN780xind1=1</v>
      </c>
      <c r="L265" s="8">
        <f>IF(ISNUMBER(MATCH(mappings[mapping_id],issuesmap[mappingID],0)),COUNTIF(issuesmap[mappingID],mappings[mapping_id]),0)</f>
        <v>0</v>
      </c>
      <c r="M265" s="8">
        <f>IF(ISNUMBER(MATCH(mappings[field],issuesfield[field],0)),COUNTIF(issuesfield[field],mappings[field]),0)</f>
        <v>0</v>
      </c>
      <c r="N265" s="8" t="str">
        <f>IF(ISNUMBER(MATCH(mappings[field],fields[argot_field],0)),"y","n")</f>
        <v>y</v>
      </c>
      <c r="O265" s="8"/>
      <c r="P265" s="8"/>
    </row>
    <row r="266" spans="1:16" x14ac:dyDescent="0.25">
      <c r="A266" t="s">
        <v>818</v>
      </c>
      <c r="B266" t="s">
        <v>1</v>
      </c>
      <c r="C266" t="s">
        <v>2</v>
      </c>
      <c r="D266" t="s">
        <v>118</v>
      </c>
      <c r="E266" s="1">
        <v>785</v>
      </c>
      <c r="F266" t="s">
        <v>40</v>
      </c>
      <c r="G266" t="s">
        <v>815</v>
      </c>
      <c r="H266" t="s">
        <v>5</v>
      </c>
      <c r="K266" s="8" t="str">
        <f>mappings[field]&amp;mappings[institution]&amp;mappings[element/field]&amp;mappings[subelement/field(s)]&amp;mappings[constraints]</f>
        <v>title_history_index_only[issn]GEN785xind1=1</v>
      </c>
      <c r="L266" s="8">
        <f>IF(ISNUMBER(MATCH(mappings[mapping_id],issuesmap[mappingID],0)),COUNTIF(issuesmap[mappingID],mappings[mapping_id]),0)</f>
        <v>0</v>
      </c>
      <c r="M266" s="8">
        <f>IF(ISNUMBER(MATCH(mappings[field],issuesfield[field],0)),COUNTIF(issuesfield[field],mappings[field]),0)</f>
        <v>0</v>
      </c>
      <c r="N266" s="8" t="str">
        <f>IF(ISNUMBER(MATCH(mappings[field],fields[argot_field],0)),"y","n")</f>
        <v>y</v>
      </c>
      <c r="O266" s="8"/>
      <c r="P266" s="8"/>
    </row>
    <row r="267" spans="1:16" x14ac:dyDescent="0.25">
      <c r="A267" t="s">
        <v>816</v>
      </c>
      <c r="B267" t="s">
        <v>1</v>
      </c>
      <c r="C267" t="s">
        <v>2</v>
      </c>
      <c r="D267" t="s">
        <v>118</v>
      </c>
      <c r="E267" s="1">
        <v>780</v>
      </c>
      <c r="F267" t="s">
        <v>817</v>
      </c>
      <c r="G267" t="s">
        <v>815</v>
      </c>
      <c r="H267" t="s">
        <v>5</v>
      </c>
      <c r="K267" s="8" t="str">
        <f>mappings[field]&amp;mappings[institution]&amp;mappings[element/field]&amp;mappings[subelement/field(s)]&amp;mappings[constraints]</f>
        <v>title_history_index_only[title]GEN780stind1=1</v>
      </c>
      <c r="L267" s="8">
        <f>IF(ISNUMBER(MATCH(mappings[mapping_id],issuesmap[mappingID],0)),COUNTIF(issuesmap[mappingID],mappings[mapping_id]),0)</f>
        <v>0</v>
      </c>
      <c r="M267" s="8">
        <f>IF(ISNUMBER(MATCH(mappings[field],issuesfield[field],0)),COUNTIF(issuesfield[field],mappings[field]),0)</f>
        <v>0</v>
      </c>
      <c r="N267" s="8" t="str">
        <f>IF(ISNUMBER(MATCH(mappings[field],fields[argot_field],0)),"y","n")</f>
        <v>y</v>
      </c>
      <c r="O267" s="8"/>
      <c r="P267" s="8"/>
    </row>
    <row r="268" spans="1:16" x14ac:dyDescent="0.25">
      <c r="A268" t="s">
        <v>816</v>
      </c>
      <c r="B268" t="s">
        <v>1</v>
      </c>
      <c r="C268" t="s">
        <v>2</v>
      </c>
      <c r="D268" t="s">
        <v>118</v>
      </c>
      <c r="E268" s="1">
        <v>785</v>
      </c>
      <c r="F268" t="s">
        <v>817</v>
      </c>
      <c r="G268" t="s">
        <v>815</v>
      </c>
      <c r="H268" t="s">
        <v>5</v>
      </c>
      <c r="K268" s="8" t="str">
        <f>mappings[field]&amp;mappings[institution]&amp;mappings[element/field]&amp;mappings[subelement/field(s)]&amp;mappings[constraints]</f>
        <v>title_history_index_only[title]GEN785stind1=1</v>
      </c>
      <c r="L268" s="8">
        <f>IF(ISNUMBER(MATCH(mappings[mapping_id],issuesmap[mappingID],0)),COUNTIF(issuesmap[mappingID],mappings[mapping_id]),0)</f>
        <v>0</v>
      </c>
      <c r="M268" s="8">
        <f>IF(ISNUMBER(MATCH(mappings[field],issuesfield[field],0)),COUNTIF(issuesfield[field],mappings[field]),0)</f>
        <v>0</v>
      </c>
      <c r="N268" s="8" t="str">
        <f>IF(ISNUMBER(MATCH(mappings[field],fields[argot_field],0)),"y","n")</f>
        <v>y</v>
      </c>
      <c r="O268" s="8"/>
      <c r="P268" s="8"/>
    </row>
    <row r="269" spans="1:16" x14ac:dyDescent="0.25">
      <c r="A269" t="s">
        <v>917</v>
      </c>
      <c r="B269" t="s">
        <v>1</v>
      </c>
      <c r="C269" t="s">
        <v>2</v>
      </c>
      <c r="D269" t="s">
        <v>118</v>
      </c>
      <c r="E269" s="1">
        <v>785</v>
      </c>
      <c r="K269" s="8" t="str">
        <f>mappings[field]&amp;mappings[institution]&amp;mappings[element/field]&amp;mappings[subelement/field(s)]&amp;mappings[constraints]</f>
        <v>title_later_workGEN785</v>
      </c>
      <c r="L269" s="8">
        <f>IF(ISNUMBER(MATCH(mappings[mapping_id],issuesmap[mappingID],0)),COUNTIF(issuesmap[mappingID],mappings[mapping_id]),0)</f>
        <v>0</v>
      </c>
      <c r="M269" s="8">
        <f>IF(ISNUMBER(MATCH(mappings[field],issuesfield[field],0)),COUNTIF(issuesfield[field],mappings[field]),0)</f>
        <v>0</v>
      </c>
      <c r="N269" s="8" t="str">
        <f>IF(ISNUMBER(MATCH(mappings[field],fields[argot_field],0)),"y","n")</f>
        <v>y</v>
      </c>
      <c r="O269" s="8" t="s">
        <v>2</v>
      </c>
      <c r="P269" s="8" t="s">
        <v>2</v>
      </c>
    </row>
    <row r="270" spans="1:16" x14ac:dyDescent="0.25">
      <c r="A270" t="s">
        <v>795</v>
      </c>
      <c r="B270" t="s">
        <v>1</v>
      </c>
      <c r="C270" t="s">
        <v>2</v>
      </c>
      <c r="D270" t="s">
        <v>118</v>
      </c>
      <c r="E270" s="1">
        <v>245</v>
      </c>
      <c r="F270" t="s">
        <v>800</v>
      </c>
      <c r="G270" t="s">
        <v>801</v>
      </c>
      <c r="H270" t="s">
        <v>20</v>
      </c>
      <c r="I270" t="s">
        <v>802</v>
      </c>
      <c r="J270" t="s">
        <v>40</v>
      </c>
      <c r="K270" s="8" t="str">
        <f>mappings[field]&amp;mappings[institution]&amp;mappings[element/field]&amp;mappings[subelement/field(s)]&amp;mappings[constraints]</f>
        <v>title_main[sort]GEN245abfghknpsi2!=0</v>
      </c>
      <c r="L270" s="8">
        <f>IF(ISNUMBER(MATCH(mappings[mapping_id],issuesmap[mappingID],0)),COUNTIF(issuesmap[mappingID],mappings[mapping_id]),0)</f>
        <v>0</v>
      </c>
      <c r="M270" s="8">
        <f>IF(ISNUMBER(MATCH(mappings[field],issuesfield[field],0)),COUNTIF(issuesfield[field],mappings[field]),0)</f>
        <v>0</v>
      </c>
      <c r="N270" s="8" t="str">
        <f>IF(ISNUMBER(MATCH(mappings[field],fields[argot_field],0)),"y","n")</f>
        <v>y</v>
      </c>
      <c r="O270" s="8"/>
      <c r="P270" s="8"/>
    </row>
    <row r="271" spans="1:16" x14ac:dyDescent="0.25">
      <c r="A271" t="s">
        <v>794</v>
      </c>
      <c r="B271" t="s">
        <v>1</v>
      </c>
      <c r="C271" t="s">
        <v>2</v>
      </c>
      <c r="D271" t="s">
        <v>118</v>
      </c>
      <c r="E271" s="1">
        <v>245</v>
      </c>
      <c r="F271" t="s">
        <v>800</v>
      </c>
      <c r="G271" t="s">
        <v>676</v>
      </c>
      <c r="H271" t="s">
        <v>20</v>
      </c>
      <c r="I271" t="s">
        <v>40</v>
      </c>
      <c r="J271" t="s">
        <v>40</v>
      </c>
      <c r="K271" s="8" t="str">
        <f>mappings[field]&amp;mappings[institution]&amp;mappings[element/field]&amp;mappings[subelement/field(s)]&amp;mappings[constraints]</f>
        <v>title_main[value]GEN245abfghknpsnone</v>
      </c>
      <c r="L271" s="8">
        <f>IF(ISNUMBER(MATCH(mappings[mapping_id],issuesmap[mappingID],0)),COUNTIF(issuesmap[mappingID],mappings[mapping_id]),0)</f>
        <v>0</v>
      </c>
      <c r="M271" s="8">
        <f>IF(ISNUMBER(MATCH(mappings[field],issuesfield[field],0)),COUNTIF(issuesfield[field],mappings[field]),0)</f>
        <v>0</v>
      </c>
      <c r="N271" s="8" t="str">
        <f>IF(ISNUMBER(MATCH(mappings[field],fields[argot_field],0)),"y","n")</f>
        <v>y</v>
      </c>
      <c r="O271" s="8"/>
      <c r="P271" s="8"/>
    </row>
    <row r="272" spans="1:16" x14ac:dyDescent="0.25">
      <c r="A272" t="s">
        <v>783</v>
      </c>
      <c r="B272" t="s">
        <v>1</v>
      </c>
      <c r="C272" t="s">
        <v>2</v>
      </c>
      <c r="D272" t="s">
        <v>118</v>
      </c>
      <c r="E272" s="1">
        <v>246</v>
      </c>
      <c r="F272" t="s">
        <v>787</v>
      </c>
      <c r="G272" t="s">
        <v>788</v>
      </c>
      <c r="H272" t="s">
        <v>20</v>
      </c>
      <c r="I272" t="s">
        <v>789</v>
      </c>
      <c r="J272" t="s">
        <v>40</v>
      </c>
      <c r="K272" s="8" t="str">
        <f>mappings[field]&amp;mappings[institution]&amp;mappings[element/field]&amp;mappings[subelement/field(s)]&amp;mappings[constraints]</f>
        <v>title_variant_displayGEN246abfghinpi1=~/[01]</v>
      </c>
      <c r="L272" s="8">
        <f>IF(ISNUMBER(MATCH(mappings[mapping_id],issuesmap[mappingID],0)),COUNTIF(issuesmap[mappingID],mappings[mapping_id]),0)</f>
        <v>0</v>
      </c>
      <c r="M272" s="8">
        <f>IF(ISNUMBER(MATCH(mappings[field],issuesfield[field],0)),COUNTIF(issuesfield[field],mappings[field]),0)</f>
        <v>0</v>
      </c>
      <c r="N272" s="8" t="str">
        <f>IF(ISNUMBER(MATCH(mappings[field],fields[argot_field],0)),"y","n")</f>
        <v>y</v>
      </c>
      <c r="O272" s="8"/>
      <c r="P272" s="8"/>
    </row>
    <row r="273" spans="1:16" x14ac:dyDescent="0.25">
      <c r="A273" t="s">
        <v>778</v>
      </c>
      <c r="B273" t="s">
        <v>1</v>
      </c>
      <c r="C273" t="s">
        <v>2</v>
      </c>
      <c r="D273" t="s">
        <v>118</v>
      </c>
      <c r="E273" s="1">
        <v>210</v>
      </c>
      <c r="F273" t="s">
        <v>298</v>
      </c>
      <c r="G273" t="s">
        <v>299</v>
      </c>
      <c r="H273" t="s">
        <v>20</v>
      </c>
      <c r="I273" t="s">
        <v>6</v>
      </c>
      <c r="K273" s="8" t="str">
        <f>mappings[field]&amp;mappings[institution]&amp;mappings[element/field]&amp;mappings[subelement/field(s)]&amp;mappings[constraints]</f>
        <v>title_variant_indexedGEN210abi1=1</v>
      </c>
      <c r="L273" s="8">
        <f>IF(ISNUMBER(MATCH(mappings[mapping_id],issuesmap[mappingID],0)),COUNTIF(issuesmap[mappingID],mappings[mapping_id]),0)</f>
        <v>0</v>
      </c>
      <c r="M273" s="8">
        <f>IF(ISNUMBER(MATCH(mappings[field],issuesfield[field],0)),COUNTIF(issuesfield[field],mappings[field]),0)</f>
        <v>0</v>
      </c>
      <c r="N273" s="8" t="str">
        <f>IF(ISNUMBER(MATCH(mappings[field],fields[argot_field],0)),"y","n")</f>
        <v>y</v>
      </c>
      <c r="O273" s="8" t="s">
        <v>6</v>
      </c>
      <c r="P273" s="8" t="s">
        <v>6</v>
      </c>
    </row>
    <row r="274" spans="1:16" x14ac:dyDescent="0.25">
      <c r="A274" t="s">
        <v>778</v>
      </c>
      <c r="B274" t="s">
        <v>1</v>
      </c>
      <c r="C274" t="s">
        <v>2</v>
      </c>
      <c r="D274" t="s">
        <v>118</v>
      </c>
      <c r="E274" s="1">
        <v>246</v>
      </c>
      <c r="F274" t="s">
        <v>782</v>
      </c>
      <c r="G274" t="s">
        <v>676</v>
      </c>
      <c r="H274" t="s">
        <v>20</v>
      </c>
      <c r="I274" t="s">
        <v>6</v>
      </c>
      <c r="J274" t="s">
        <v>40</v>
      </c>
      <c r="K274" s="8" t="str">
        <f>mappings[field]&amp;mappings[institution]&amp;mappings[element/field]&amp;mappings[subelement/field(s)]&amp;mappings[constraints]</f>
        <v>title_variant_indexedGEN246abfghnpnone</v>
      </c>
      <c r="L274" s="8">
        <f>IF(ISNUMBER(MATCH(mappings[mapping_id],issuesmap[mappingID],0)),COUNTIF(issuesmap[mappingID],mappings[mapping_id]),0)</f>
        <v>0</v>
      </c>
      <c r="M274" s="8">
        <f>IF(ISNUMBER(MATCH(mappings[field],issuesfield[field],0)),COUNTIF(issuesfield[field],mappings[field]),0)</f>
        <v>0</v>
      </c>
      <c r="N274" s="8" t="str">
        <f>IF(ISNUMBER(MATCH(mappings[field],fields[argot_field],0)),"y","n")</f>
        <v>y</v>
      </c>
      <c r="O274" s="8"/>
      <c r="P274" s="8"/>
    </row>
    <row r="275" spans="1:16" x14ac:dyDescent="0.25">
      <c r="A275" t="s">
        <v>835</v>
      </c>
      <c r="B275" t="s">
        <v>1</v>
      </c>
      <c r="C275" t="s">
        <v>2</v>
      </c>
      <c r="D275" t="s">
        <v>118</v>
      </c>
      <c r="E275" s="1">
        <v>24</v>
      </c>
      <c r="F275" t="s">
        <v>286</v>
      </c>
      <c r="G275" t="s">
        <v>299</v>
      </c>
      <c r="H275" t="s">
        <v>20</v>
      </c>
      <c r="I275" t="s">
        <v>489</v>
      </c>
      <c r="J275" t="s">
        <v>6</v>
      </c>
      <c r="K275" s="8" t="str">
        <f>mappings[field]&amp;mappings[institution]&amp;mappings[element/field]&amp;mappings[subelement/field(s)]&amp;mappings[constraints]</f>
        <v>upc[qualifying_info]GEN24qi1=1</v>
      </c>
      <c r="L275" s="8">
        <f>IF(ISNUMBER(MATCH(mappings[mapping_id],issuesmap[mappingID],0)),COUNTIF(issuesmap[mappingID],mappings[mapping_id]),0)</f>
        <v>0</v>
      </c>
      <c r="M275" s="8">
        <f>IF(ISNUMBER(MATCH(mappings[field],issuesfield[field],0)),COUNTIF(issuesfield[field],mappings[field]),0)</f>
        <v>0</v>
      </c>
      <c r="N275" s="8" t="str">
        <f>IF(ISNUMBER(MATCH(mappings[field],fields[argot_field],0)),"y","n")</f>
        <v>y</v>
      </c>
      <c r="O275" s="8"/>
      <c r="P275" s="8"/>
    </row>
    <row r="276" spans="1:16" x14ac:dyDescent="0.25">
      <c r="A276" t="s">
        <v>835</v>
      </c>
      <c r="B276" t="s">
        <v>1</v>
      </c>
      <c r="C276" t="s">
        <v>2</v>
      </c>
      <c r="D276" t="s">
        <v>118</v>
      </c>
      <c r="E276" s="1">
        <v>24</v>
      </c>
      <c r="F276" t="s">
        <v>7</v>
      </c>
      <c r="G276" t="s">
        <v>842</v>
      </c>
      <c r="H276" t="s">
        <v>5</v>
      </c>
      <c r="I276" t="s">
        <v>843</v>
      </c>
      <c r="J276" t="s">
        <v>6</v>
      </c>
      <c r="K276" s="8" t="str">
        <f>mappings[field]&amp;mappings[institution]&amp;mappings[element/field]&amp;mappings[subelement/field(s)]&amp;mappings[constraints]</f>
        <v>upc[qualifying_info]GEN24ai1=1 and $a data includes parenthetical qualifying info</v>
      </c>
      <c r="L276" s="8">
        <f>IF(ISNUMBER(MATCH(mappings[mapping_id],issuesmap[mappingID],0)),COUNTIF(issuesmap[mappingID],mappings[mapping_id]),0)</f>
        <v>0</v>
      </c>
      <c r="M276" s="8">
        <f>IF(ISNUMBER(MATCH(mappings[field],issuesfield[field],0)),COUNTIF(issuesfield[field],mappings[field]),0)</f>
        <v>0</v>
      </c>
      <c r="N276" s="8" t="str">
        <f>IF(ISNUMBER(MATCH(mappings[field],fields[argot_field],0)),"y","n")</f>
        <v>y</v>
      </c>
      <c r="O276" s="8"/>
      <c r="P276" s="8"/>
    </row>
    <row r="277" spans="1:16" x14ac:dyDescent="0.25">
      <c r="A277" t="s">
        <v>834</v>
      </c>
      <c r="B277" t="s">
        <v>1</v>
      </c>
      <c r="C277" t="s">
        <v>2</v>
      </c>
      <c r="D277" t="s">
        <v>118</v>
      </c>
      <c r="E277" s="1">
        <v>24</v>
      </c>
      <c r="F277" t="s">
        <v>7</v>
      </c>
      <c r="G277" t="s">
        <v>299</v>
      </c>
      <c r="H277" t="s">
        <v>5</v>
      </c>
      <c r="I277" t="s">
        <v>841</v>
      </c>
      <c r="J277" t="s">
        <v>6</v>
      </c>
      <c r="K277" s="8" t="str">
        <f>mappings[field]&amp;mappings[institution]&amp;mappings[element/field]&amp;mappings[subelement/field(s)]&amp;mappings[constraints]</f>
        <v>upc[value]GEN24ai1=1</v>
      </c>
      <c r="L277" s="8">
        <f>IF(ISNUMBER(MATCH(mappings[mapping_id],issuesmap[mappingID],0)),COUNTIF(issuesmap[mappingID],mappings[mapping_id]),0)</f>
        <v>0</v>
      </c>
      <c r="M277" s="8">
        <f>IF(ISNUMBER(MATCH(mappings[field],issuesfield[field],0)),COUNTIF(issuesfield[field],mappings[field]),0)</f>
        <v>0</v>
      </c>
      <c r="N277" s="8" t="str">
        <f>IF(ISNUMBER(MATCH(mappings[field],fields[argot_field],0)),"y","n")</f>
        <v>y</v>
      </c>
      <c r="O277" s="8"/>
      <c r="P277" s="8"/>
    </row>
    <row r="278" spans="1:16" x14ac:dyDescent="0.25">
      <c r="A278" t="s">
        <v>336</v>
      </c>
      <c r="B278" t="s">
        <v>52</v>
      </c>
      <c r="C278" t="s">
        <v>2</v>
      </c>
      <c r="D278" t="s">
        <v>53</v>
      </c>
      <c r="E278" s="1">
        <v>919</v>
      </c>
      <c r="F278" t="s">
        <v>401</v>
      </c>
      <c r="G278" t="s">
        <v>6</v>
      </c>
      <c r="H278" t="s">
        <v>5</v>
      </c>
      <c r="I278" t="s">
        <v>40</v>
      </c>
      <c r="J278" t="s">
        <v>40</v>
      </c>
      <c r="K278" s="8" t="str">
        <f>mappings[field]&amp;mappings[institution]&amp;mappings[element/field]&amp;mappings[subelement/field(s)]&amp;mappings[constraints]</f>
        <v>virtual_collectionUNC919t.</v>
      </c>
      <c r="L278" s="8">
        <f>IF(ISNUMBER(MATCH(mappings[mapping_id],issuesmap[mappingID],0)),COUNTIF(issuesmap[mappingID],mappings[mapping_id]),0)</f>
        <v>0</v>
      </c>
      <c r="M278" s="8">
        <f>IF(ISNUMBER(MATCH(mappings[field],issuesfield[field],0)),COUNTIF(issuesfield[field],mappings[field]),0)</f>
        <v>0</v>
      </c>
      <c r="N278" s="8" t="str">
        <f>IF(ISNUMBER(MATCH(mappings[field],fields[argot_field],0)),"y","n")</f>
        <v>y</v>
      </c>
      <c r="O278" s="8" t="s">
        <v>2</v>
      </c>
      <c r="P278" s="8" t="s">
        <v>2</v>
      </c>
    </row>
    <row r="279" spans="1:16" x14ac:dyDescent="0.25">
      <c r="A279" t="s">
        <v>963</v>
      </c>
      <c r="B279" t="s">
        <v>1</v>
      </c>
      <c r="C279" t="s">
        <v>2</v>
      </c>
      <c r="D279" t="s">
        <v>118</v>
      </c>
      <c r="E279" s="1">
        <v>100</v>
      </c>
      <c r="F279" t="s">
        <v>226</v>
      </c>
      <c r="G279" t="s">
        <v>6</v>
      </c>
      <c r="H279" t="s">
        <v>20</v>
      </c>
      <c r="I279" t="s">
        <v>263</v>
      </c>
      <c r="J279" t="s">
        <v>968</v>
      </c>
      <c r="K279" s="8" t="str">
        <f>mappings[field]&amp;mappings[institution]&amp;mappings[element/field]&amp;mappings[subelement/field(s)]&amp;mappings[constraints]</f>
        <v>work_citation_uncontrolledGEN100abcd(g)jqu.</v>
      </c>
      <c r="L279" s="8">
        <f>IF(ISNUMBER(MATCH(mappings[mapping_id],issuesmap[mappingID],0)),COUNTIF(issuesmap[mappingID],mappings[mapping_id]),0)</f>
        <v>0</v>
      </c>
      <c r="M279" s="8">
        <f>IF(ISNUMBER(MATCH(mappings[field],issuesfield[field],0)),COUNTIF(issuesfield[field],mappings[field]),0)</f>
        <v>0</v>
      </c>
      <c r="N279" s="8" t="str">
        <f>IF(ISNUMBER(MATCH(mappings[field],fields[argot_field],0)),"y","n")</f>
        <v>y</v>
      </c>
      <c r="O279" s="8" t="s">
        <v>2</v>
      </c>
      <c r="P279" s="8" t="s">
        <v>2</v>
      </c>
    </row>
    <row r="280" spans="1:16" x14ac:dyDescent="0.25">
      <c r="A280" t="s">
        <v>963</v>
      </c>
      <c r="B280" t="s">
        <v>1</v>
      </c>
      <c r="C280" t="s">
        <v>2</v>
      </c>
      <c r="D280" t="s">
        <v>118</v>
      </c>
      <c r="E280" s="1">
        <v>110</v>
      </c>
      <c r="F280" s="11" t="s">
        <v>227</v>
      </c>
      <c r="G280" t="s">
        <v>6</v>
      </c>
      <c r="H280" t="s">
        <v>20</v>
      </c>
      <c r="I280" t="s">
        <v>263</v>
      </c>
      <c r="J280" t="s">
        <v>968</v>
      </c>
      <c r="K280" s="8" t="str">
        <f>mappings[field]&amp;mappings[institution]&amp;mappings[element/field]&amp;mappings[subelement/field(s)]&amp;mappings[constraints]</f>
        <v>work_citation_uncontrolledGEN110abcd(g)(n)u.</v>
      </c>
      <c r="L280" s="8">
        <f>IF(ISNUMBER(MATCH(mappings[mapping_id],issuesmap[mappingID],0)),COUNTIF(issuesmap[mappingID],mappings[mapping_id]),0)</f>
        <v>0</v>
      </c>
      <c r="M280" s="8">
        <f>IF(ISNUMBER(MATCH(mappings[field],issuesfield[field],0)),COUNTIF(issuesfield[field],mappings[field]),0)</f>
        <v>0</v>
      </c>
      <c r="N280" s="8" t="str">
        <f>IF(ISNUMBER(MATCH(mappings[field],fields[argot_field],0)),"y","n")</f>
        <v>y</v>
      </c>
      <c r="O280" s="8" t="s">
        <v>2</v>
      </c>
      <c r="P280" s="8" t="s">
        <v>2</v>
      </c>
    </row>
    <row r="281" spans="1:16" x14ac:dyDescent="0.25">
      <c r="A281" t="s">
        <v>963</v>
      </c>
      <c r="B281" t="s">
        <v>1</v>
      </c>
      <c r="C281" t="s">
        <v>2</v>
      </c>
      <c r="D281" t="s">
        <v>118</v>
      </c>
      <c r="E281" s="1">
        <v>111</v>
      </c>
      <c r="F281" t="s">
        <v>228</v>
      </c>
      <c r="G281" t="s">
        <v>6</v>
      </c>
      <c r="H281" t="s">
        <v>20</v>
      </c>
      <c r="I281" t="s">
        <v>264</v>
      </c>
      <c r="J281" t="s">
        <v>968</v>
      </c>
      <c r="K281" s="8" t="str">
        <f>mappings[field]&amp;mappings[institution]&amp;mappings[element/field]&amp;mappings[subelement/field(s)]&amp;mappings[constraints]</f>
        <v>work_citation_uncontrolledGEN111acde(g)(n)qu.</v>
      </c>
      <c r="L281" s="8">
        <f>IF(ISNUMBER(MATCH(mappings[mapping_id],issuesmap[mappingID],0)),COUNTIF(issuesmap[mappingID],mappings[mapping_id]),0)</f>
        <v>0</v>
      </c>
      <c r="M281" s="8">
        <f>IF(ISNUMBER(MATCH(mappings[field],issuesfield[field],0)),COUNTIF(issuesfield[field],mappings[field]),0)</f>
        <v>0</v>
      </c>
      <c r="N281" s="8" t="str">
        <f>IF(ISNUMBER(MATCH(mappings[field],fields[argot_field],0)),"y","n")</f>
        <v>y</v>
      </c>
      <c r="O281" s="8" t="s">
        <v>2</v>
      </c>
      <c r="P281" s="8" t="s">
        <v>2</v>
      </c>
    </row>
    <row r="282" spans="1:16" x14ac:dyDescent="0.25">
      <c r="A282" t="s">
        <v>963</v>
      </c>
      <c r="B282" t="s">
        <v>1</v>
      </c>
      <c r="C282" t="s">
        <v>2</v>
      </c>
      <c r="D282" t="s">
        <v>118</v>
      </c>
      <c r="E282" s="1">
        <v>245</v>
      </c>
      <c r="F282" t="s">
        <v>969</v>
      </c>
      <c r="G282" t="s">
        <v>6</v>
      </c>
      <c r="H282" t="s">
        <v>20</v>
      </c>
      <c r="I282" t="s">
        <v>970</v>
      </c>
      <c r="J282" t="s">
        <v>968</v>
      </c>
      <c r="K282" s="8" t="str">
        <f>mappings[field]&amp;mappings[institution]&amp;mappings[element/field]&amp;mappings[subelement/field(s)]&amp;mappings[constraints]</f>
        <v>work_citation_uncontrolledGEN245anp.</v>
      </c>
      <c r="L282" s="8">
        <f>IF(ISNUMBER(MATCH(mappings[mapping_id],issuesmap[mappingID],0)),COUNTIF(issuesmap[mappingID],mappings[mapping_id]),0)</f>
        <v>0</v>
      </c>
      <c r="M282" s="8">
        <f>IF(ISNUMBER(MATCH(mappings[field],issuesfield[field],0)),COUNTIF(issuesfield[field],mappings[field]),0)</f>
        <v>0</v>
      </c>
      <c r="N282" s="8" t="str">
        <f>IF(ISNUMBER(MATCH(mappings[field],fields[argot_field],0)),"y","n")</f>
        <v>y</v>
      </c>
      <c r="O282" s="8" t="s">
        <v>2</v>
      </c>
      <c r="P282" s="8" t="s">
        <v>2</v>
      </c>
    </row>
  </sheetData>
  <conditionalFormatting sqref="K2:K67">
    <cfRule type="duplicateValues" dxfId="1" priority="9"/>
  </conditionalFormatting>
  <hyperlinks>
    <hyperlink ref="J165" r:id="rId1"/>
    <hyperlink ref="J166" r:id="rId2"/>
    <hyperlink ref="J167" r:id="rId3"/>
    <hyperlink ref="J164" r:id="rId4"/>
    <hyperlink ref="J189" r:id="rId5"/>
    <hyperlink ref="J176" r:id="rId6"/>
    <hyperlink ref="J190" r:id="rId7"/>
  </hyperlinks>
  <pageMargins left="0.7" right="0.7" top="0.75" bottom="0.75" header="0.3" footer="0.3"/>
  <pageSetup orientation="portrait" horizontalDpi="4294967295" verticalDpi="4294967295" r:id="rId8"/>
  <tableParts count="1">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heetViews>
  <sheetFormatPr defaultRowHeight="15" x14ac:dyDescent="0.25"/>
  <cols>
    <col min="1" max="1" width="24.5703125" bestFit="1" customWidth="1"/>
    <col min="2" max="2" width="127.85546875" customWidth="1"/>
  </cols>
  <sheetData>
    <row r="1" spans="1:4" x14ac:dyDescent="0.25">
      <c r="A1" s="2" t="s">
        <v>66</v>
      </c>
      <c r="B1" s="2" t="s">
        <v>120</v>
      </c>
      <c r="C1" s="2" t="s">
        <v>119</v>
      </c>
      <c r="D1" s="2" t="s">
        <v>206</v>
      </c>
    </row>
    <row r="2" spans="1:4" x14ac:dyDescent="0.25">
      <c r="A2" s="14" t="s">
        <v>600</v>
      </c>
      <c r="B2" t="s">
        <v>112</v>
      </c>
      <c r="C2" s="6" t="s">
        <v>6</v>
      </c>
      <c r="D2" s="6" t="s">
        <v>6</v>
      </c>
    </row>
    <row r="3" spans="1:4" x14ac:dyDescent="0.25">
      <c r="A3" t="s">
        <v>105</v>
      </c>
      <c r="B3" t="s">
        <v>113</v>
      </c>
      <c r="C3" s="6" t="s">
        <v>6</v>
      </c>
      <c r="D3" s="6" t="s">
        <v>6</v>
      </c>
    </row>
    <row r="4" spans="1:4" x14ac:dyDescent="0.25">
      <c r="A4" s="14" t="s">
        <v>599</v>
      </c>
      <c r="B4" t="s">
        <v>83</v>
      </c>
      <c r="C4" s="6" t="s">
        <v>6</v>
      </c>
      <c r="D4" s="6" t="s">
        <v>6</v>
      </c>
    </row>
    <row r="5" spans="1:4" x14ac:dyDescent="0.25">
      <c r="A5" s="14" t="s">
        <v>600</v>
      </c>
      <c r="B5" t="s">
        <v>83</v>
      </c>
      <c r="C5" s="6" t="s">
        <v>6</v>
      </c>
      <c r="D5" s="6" t="s">
        <v>6</v>
      </c>
    </row>
    <row r="6" spans="1:4" x14ac:dyDescent="0.25">
      <c r="A6" t="s">
        <v>601</v>
      </c>
      <c r="B6" t="s">
        <v>83</v>
      </c>
      <c r="C6" s="6" t="s">
        <v>6</v>
      </c>
      <c r="D6" s="6" t="s">
        <v>6</v>
      </c>
    </row>
    <row r="7" spans="1:4" x14ac:dyDescent="0.25">
      <c r="A7" t="s">
        <v>602</v>
      </c>
      <c r="B7" s="7" t="s">
        <v>83</v>
      </c>
      <c r="C7" s="6" t="s">
        <v>6</v>
      </c>
      <c r="D7" s="6" t="s">
        <v>6</v>
      </c>
    </row>
    <row r="8" spans="1:4" x14ac:dyDescent="0.25">
      <c r="A8" s="5" t="s">
        <v>174</v>
      </c>
      <c r="B8" s="7" t="s">
        <v>175</v>
      </c>
      <c r="C8" s="6" t="s">
        <v>6</v>
      </c>
      <c r="D8" s="6" t="s">
        <v>6</v>
      </c>
    </row>
    <row r="9" spans="1:4" x14ac:dyDescent="0.25">
      <c r="A9" s="12" t="s">
        <v>274</v>
      </c>
      <c r="B9" s="13" t="s">
        <v>276</v>
      </c>
      <c r="C9" s="6" t="s">
        <v>6</v>
      </c>
      <c r="D9" s="6" t="s">
        <v>6</v>
      </c>
    </row>
    <row r="10" spans="1:4" x14ac:dyDescent="0.25">
      <c r="A10" s="14" t="s">
        <v>358</v>
      </c>
      <c r="B10" s="15" t="s">
        <v>276</v>
      </c>
      <c r="C10" s="6" t="s">
        <v>6</v>
      </c>
      <c r="D10" s="6" t="s">
        <v>6</v>
      </c>
    </row>
    <row r="11" spans="1:4" x14ac:dyDescent="0.25">
      <c r="A11" s="3" t="s">
        <v>358</v>
      </c>
      <c r="B11" s="4" t="s">
        <v>363</v>
      </c>
      <c r="C11" s="2" t="s">
        <v>6</v>
      </c>
      <c r="D11" s="2" t="s">
        <v>6</v>
      </c>
    </row>
    <row r="12" spans="1:4" x14ac:dyDescent="0.25">
      <c r="A12" s="14" t="s">
        <v>604</v>
      </c>
      <c r="B12" s="15" t="s">
        <v>609</v>
      </c>
      <c r="C12" s="6" t="s">
        <v>6</v>
      </c>
      <c r="D12" s="6" t="s">
        <v>608</v>
      </c>
    </row>
    <row r="13" spans="1:4" x14ac:dyDescent="0.25">
      <c r="A13" s="14" t="s">
        <v>604</v>
      </c>
      <c r="B13" s="15" t="s">
        <v>613</v>
      </c>
      <c r="C13" s="6" t="s">
        <v>6</v>
      </c>
      <c r="D13" s="6" t="s">
        <v>6</v>
      </c>
    </row>
    <row r="14" spans="1:4" x14ac:dyDescent="0.25">
      <c r="A14" s="14" t="s">
        <v>51</v>
      </c>
      <c r="B14" s="15" t="s">
        <v>652</v>
      </c>
      <c r="C14" s="6" t="s">
        <v>6</v>
      </c>
      <c r="D14" s="6" t="s">
        <v>653</v>
      </c>
    </row>
    <row r="15" spans="1:4" x14ac:dyDescent="0.25">
      <c r="A15" s="14" t="s">
        <v>207</v>
      </c>
      <c r="B15" s="15" t="s">
        <v>657</v>
      </c>
      <c r="C15" s="6" t="s">
        <v>6</v>
      </c>
      <c r="D15" s="22" t="s">
        <v>658</v>
      </c>
    </row>
    <row r="16" spans="1:4" x14ac:dyDescent="0.25">
      <c r="A16" s="3" t="s">
        <v>207</v>
      </c>
      <c r="B16" s="4" t="s">
        <v>659</v>
      </c>
      <c r="C16" s="2" t="s">
        <v>6</v>
      </c>
      <c r="D16" s="22" t="s">
        <v>660</v>
      </c>
    </row>
    <row r="17" spans="1:4" x14ac:dyDescent="0.25">
      <c r="A17" s="3" t="s">
        <v>207</v>
      </c>
      <c r="B17" s="4" t="s">
        <v>664</v>
      </c>
      <c r="C17" s="2" t="s">
        <v>6</v>
      </c>
      <c r="D17" s="2" t="s">
        <v>6</v>
      </c>
    </row>
    <row r="18" spans="1:4" x14ac:dyDescent="0.25">
      <c r="A18" s="14" t="s">
        <v>208</v>
      </c>
      <c r="B18" s="15" t="s">
        <v>669</v>
      </c>
      <c r="C18" s="6" t="s">
        <v>6</v>
      </c>
      <c r="D18" s="6" t="s">
        <v>6</v>
      </c>
    </row>
    <row r="19" spans="1:4" x14ac:dyDescent="0.25">
      <c r="A19" s="3" t="s">
        <v>208</v>
      </c>
      <c r="B19" s="4" t="s">
        <v>670</v>
      </c>
      <c r="C19" s="6" t="s">
        <v>6</v>
      </c>
      <c r="D19" s="6" t="s">
        <v>6</v>
      </c>
    </row>
    <row r="20" spans="1:4" x14ac:dyDescent="0.25">
      <c r="A20" t="s">
        <v>393</v>
      </c>
      <c r="B20" s="15" t="s">
        <v>680</v>
      </c>
      <c r="C20" s="6" t="s">
        <v>6</v>
      </c>
      <c r="D20" s="6" t="s">
        <v>681</v>
      </c>
    </row>
    <row r="21" spans="1:4" x14ac:dyDescent="0.25">
      <c r="A21" s="14" t="s">
        <v>394</v>
      </c>
      <c r="B21" s="15" t="s">
        <v>680</v>
      </c>
      <c r="C21" s="6" t="s">
        <v>6</v>
      </c>
      <c r="D21" s="6" t="s">
        <v>681</v>
      </c>
    </row>
    <row r="22" spans="1:4" x14ac:dyDescent="0.25">
      <c r="A22" s="14" t="s">
        <v>482</v>
      </c>
      <c r="B22" s="15" t="s">
        <v>698</v>
      </c>
      <c r="C22" s="6" t="s">
        <v>6</v>
      </c>
      <c r="D22" s="22" t="s">
        <v>699</v>
      </c>
    </row>
    <row r="23" spans="1:4" x14ac:dyDescent="0.25">
      <c r="A23" s="14" t="s">
        <v>582</v>
      </c>
      <c r="B23" s="15" t="s">
        <v>704</v>
      </c>
      <c r="C23" s="6"/>
      <c r="D23" s="6"/>
    </row>
    <row r="24" spans="1:4" x14ac:dyDescent="0.25">
      <c r="A24" t="s">
        <v>583</v>
      </c>
      <c r="B24" s="15" t="s">
        <v>705</v>
      </c>
      <c r="C24" s="6"/>
      <c r="D24" s="6"/>
    </row>
    <row r="25" spans="1:4" x14ac:dyDescent="0.25">
      <c r="A25" t="s">
        <v>586</v>
      </c>
      <c r="B25" s="15" t="s">
        <v>709</v>
      </c>
      <c r="C25" s="6"/>
      <c r="D25" s="6"/>
    </row>
    <row r="26" spans="1:4" x14ac:dyDescent="0.25">
      <c r="A26" s="14" t="s">
        <v>589</v>
      </c>
      <c r="B26" s="15" t="s">
        <v>712</v>
      </c>
      <c r="C26" s="6"/>
      <c r="D26" s="6"/>
    </row>
    <row r="27" spans="1:4" x14ac:dyDescent="0.25">
      <c r="A27" s="14" t="s">
        <v>391</v>
      </c>
      <c r="B27" s="15" t="s">
        <v>740</v>
      </c>
      <c r="C27" s="6"/>
      <c r="D27" s="6"/>
    </row>
    <row r="28" spans="1:4" x14ac:dyDescent="0.25">
      <c r="A28" s="14" t="s">
        <v>600</v>
      </c>
      <c r="B28" s="15" t="s">
        <v>772</v>
      </c>
      <c r="C28" s="6" t="s">
        <v>6</v>
      </c>
      <c r="D28" s="6" t="s">
        <v>773</v>
      </c>
    </row>
    <row r="29" spans="1:4" x14ac:dyDescent="0.25">
      <c r="A29" s="21" t="s">
        <v>599</v>
      </c>
      <c r="B29" s="15" t="s">
        <v>776</v>
      </c>
      <c r="C29" s="6" t="s">
        <v>6</v>
      </c>
      <c r="D29" s="6" t="s">
        <v>777</v>
      </c>
    </row>
    <row r="30" spans="1:4" x14ac:dyDescent="0.25">
      <c r="A30" t="s">
        <v>791</v>
      </c>
      <c r="B30" s="6" t="s">
        <v>792</v>
      </c>
      <c r="C30" s="6" t="s">
        <v>6</v>
      </c>
      <c r="D30" s="6" t="s">
        <v>793</v>
      </c>
    </row>
  </sheetData>
  <hyperlinks>
    <hyperlink ref="D15" r:id="rId1"/>
    <hyperlink ref="D16" r:id="rId2"/>
    <hyperlink ref="D22" r:id="rId3"/>
  </hyperlinks>
  <pageMargins left="0.7" right="0.7" top="0.75" bottom="0.75" header="0.3" footer="0.3"/>
  <pageSetup orientation="portrait" horizontalDpi="4294967295" verticalDpi="4294967295"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election activeCell="B21" sqref="B21"/>
    </sheetView>
  </sheetViews>
  <sheetFormatPr defaultRowHeight="15" x14ac:dyDescent="0.25"/>
  <cols>
    <col min="1" max="1" width="18.7109375" customWidth="1"/>
    <col min="2" max="2" width="10.7109375" customWidth="1"/>
    <col min="3" max="3" width="13.85546875" customWidth="1"/>
    <col min="4" max="4" width="16.42578125" customWidth="1"/>
  </cols>
  <sheetData>
    <row r="1" spans="1:16" x14ac:dyDescent="0.25">
      <c r="A1" t="s">
        <v>121</v>
      </c>
      <c r="B1" t="s">
        <v>107</v>
      </c>
      <c r="C1" t="s">
        <v>108</v>
      </c>
      <c r="D1" t="s">
        <v>109</v>
      </c>
    </row>
    <row r="2" spans="1:16" x14ac:dyDescent="0.25">
      <c r="A2" s="8" t="s">
        <v>122</v>
      </c>
      <c r="B2">
        <v>655</v>
      </c>
      <c r="C2" t="s">
        <v>40</v>
      </c>
      <c r="D2" t="s">
        <v>110</v>
      </c>
    </row>
    <row r="3" spans="1:16" x14ac:dyDescent="0.25">
      <c r="A3" t="s">
        <v>10</v>
      </c>
      <c r="B3">
        <v>655</v>
      </c>
      <c r="C3" t="s">
        <v>40</v>
      </c>
      <c r="D3" t="s">
        <v>111</v>
      </c>
    </row>
    <row r="4" spans="1:16" x14ac:dyDescent="0.25">
      <c r="A4" t="s">
        <v>36</v>
      </c>
      <c r="B4">
        <v>43</v>
      </c>
      <c r="C4" t="s">
        <v>6</v>
      </c>
      <c r="D4" t="s">
        <v>114</v>
      </c>
    </row>
    <row r="5" spans="1:16" x14ac:dyDescent="0.25">
      <c r="A5" t="s">
        <v>0</v>
      </c>
      <c r="B5">
        <v>33</v>
      </c>
      <c r="C5" t="s">
        <v>6</v>
      </c>
      <c r="D5" t="s">
        <v>115</v>
      </c>
    </row>
    <row r="6" spans="1:16" x14ac:dyDescent="0.25">
      <c r="A6" t="s">
        <v>0</v>
      </c>
      <c r="B6">
        <v>46</v>
      </c>
      <c r="C6" t="s">
        <v>116</v>
      </c>
      <c r="D6" t="s">
        <v>117</v>
      </c>
    </row>
    <row r="7" spans="1:16" x14ac:dyDescent="0.25">
      <c r="A7" t="s">
        <v>0</v>
      </c>
      <c r="B7">
        <v>45</v>
      </c>
      <c r="C7" t="s">
        <v>6</v>
      </c>
      <c r="D7" t="s">
        <v>117</v>
      </c>
      <c r="L7" s="17"/>
      <c r="M7" s="17"/>
      <c r="N7" s="17"/>
      <c r="O7" s="17"/>
      <c r="P7" s="17"/>
    </row>
    <row r="8" spans="1:16" x14ac:dyDescent="0.25">
      <c r="A8" t="s">
        <v>146</v>
      </c>
      <c r="B8" t="s">
        <v>6</v>
      </c>
      <c r="C8" t="s">
        <v>6</v>
      </c>
      <c r="D8" t="s">
        <v>147</v>
      </c>
      <c r="L8" s="17"/>
      <c r="M8" s="17"/>
      <c r="N8" s="17"/>
      <c r="O8" s="17"/>
      <c r="P8" s="17"/>
    </row>
    <row r="9" spans="1:16" x14ac:dyDescent="0.25">
      <c r="A9" t="s">
        <v>287</v>
      </c>
      <c r="B9" t="s">
        <v>6</v>
      </c>
      <c r="C9" t="s">
        <v>6</v>
      </c>
      <c r="D9" t="s">
        <v>288</v>
      </c>
      <c r="L9" s="18"/>
      <c r="M9" s="19"/>
      <c r="N9" s="19"/>
      <c r="O9" s="19"/>
      <c r="P9" s="17"/>
    </row>
    <row r="10" spans="1:16" x14ac:dyDescent="0.25">
      <c r="B10">
        <v>752</v>
      </c>
      <c r="D10" t="s">
        <v>294</v>
      </c>
      <c r="L10" s="17"/>
      <c r="M10" s="17"/>
      <c r="N10" s="17"/>
      <c r="O10" s="17"/>
      <c r="P10" s="17"/>
    </row>
    <row r="11" spans="1:16" x14ac:dyDescent="0.25">
      <c r="A11" t="s">
        <v>302</v>
      </c>
      <c r="B11" t="s">
        <v>6</v>
      </c>
      <c r="C11" t="s">
        <v>6</v>
      </c>
      <c r="D11" t="s">
        <v>303</v>
      </c>
      <c r="L11" s="17"/>
      <c r="M11" s="17"/>
      <c r="N11" s="17"/>
      <c r="O11" s="17"/>
      <c r="P11" s="17"/>
    </row>
    <row r="12" spans="1:16" x14ac:dyDescent="0.25">
      <c r="A12" t="s">
        <v>304</v>
      </c>
      <c r="B12" t="s">
        <v>6</v>
      </c>
      <c r="C12" t="s">
        <v>6</v>
      </c>
      <c r="D12" t="s">
        <v>305</v>
      </c>
    </row>
    <row r="13" spans="1:16" x14ac:dyDescent="0.25">
      <c r="A13" t="s">
        <v>306</v>
      </c>
      <c r="B13" t="s">
        <v>307</v>
      </c>
      <c r="C13" t="s">
        <v>6</v>
      </c>
      <c r="D13" t="s">
        <v>308</v>
      </c>
    </row>
    <row r="14" spans="1:16" x14ac:dyDescent="0.25">
      <c r="A14" t="s">
        <v>486</v>
      </c>
      <c r="B14" t="s">
        <v>487</v>
      </c>
      <c r="C14" t="s">
        <v>6</v>
      </c>
      <c r="D14" t="s">
        <v>488</v>
      </c>
    </row>
    <row r="15" spans="1:16" x14ac:dyDescent="0.25">
      <c r="A15" t="s">
        <v>574</v>
      </c>
      <c r="B15">
        <v>520</v>
      </c>
      <c r="C15">
        <v>3</v>
      </c>
      <c r="D15" t="s">
        <v>575</v>
      </c>
    </row>
    <row r="16" spans="1:16" x14ac:dyDescent="0.25">
      <c r="A16" t="s">
        <v>574</v>
      </c>
      <c r="B16">
        <v>520</v>
      </c>
      <c r="C16" t="s">
        <v>283</v>
      </c>
      <c r="D16" t="s">
        <v>576</v>
      </c>
    </row>
    <row r="17" spans="1:4" x14ac:dyDescent="0.25">
      <c r="A17" t="s">
        <v>577</v>
      </c>
      <c r="B17">
        <v>505</v>
      </c>
      <c r="C17" t="s">
        <v>6</v>
      </c>
      <c r="D17" t="s">
        <v>578</v>
      </c>
    </row>
    <row r="18" spans="1:4" x14ac:dyDescent="0.25">
      <c r="A18" t="s">
        <v>523</v>
      </c>
      <c r="B18">
        <v>506</v>
      </c>
      <c r="C18">
        <v>3</v>
      </c>
      <c r="D18" t="s">
        <v>726</v>
      </c>
    </row>
    <row r="19" spans="1:4" x14ac:dyDescent="0.25">
      <c r="A19" t="s">
        <v>866</v>
      </c>
      <c r="B19">
        <v>250</v>
      </c>
      <c r="C19">
        <v>3</v>
      </c>
      <c r="D19" t="s">
        <v>867</v>
      </c>
    </row>
    <row r="20" spans="1:4" x14ac:dyDescent="0.25">
      <c r="A20" t="s">
        <v>991</v>
      </c>
      <c r="B20">
        <v>590</v>
      </c>
      <c r="D20" t="s">
        <v>992</v>
      </c>
    </row>
  </sheetData>
  <conditionalFormatting sqref="A2">
    <cfRule type="duplicateValues" dxfId="0" priority="1"/>
  </conditionalFormatting>
  <pageMargins left="0.7" right="0.7" top="0.75" bottom="0.75" header="0.3" footer="0.3"/>
  <pageSetup orientation="portrait" horizontalDpi="4294967295" verticalDpi="4294967295"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66BAB0-65ED-4A58-A7F6-CD5A5D8DC2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fields</vt:lpstr>
      <vt:lpstr>mappings</vt:lpstr>
      <vt:lpstr>fields_issues</vt:lpstr>
      <vt:lpstr>mappings_issues</vt:lpstr>
    </vt:vector>
  </TitlesOfParts>
  <Company>UNC Chapel Hill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M Spurgin</dc:creator>
  <cp:lastModifiedBy>Kristina M Spurgin</cp:lastModifiedBy>
  <dcterms:created xsi:type="dcterms:W3CDTF">2017-08-19T01:28:12Z</dcterms:created>
  <dcterms:modified xsi:type="dcterms:W3CDTF">2018-04-04T21:47:41Z</dcterms:modified>
</cp:coreProperties>
</file>