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2"/>
  </bookViews>
  <sheets>
    <sheet name="fields" sheetId="1" r:id="rId1"/>
    <sheet name="fields_issues" sheetId="4" r:id="rId2"/>
    <sheet name="mappings" sheetId="2"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44" i="2" l="1"/>
  <c r="L144" i="2" s="1"/>
  <c r="M144" i="2"/>
  <c r="N144" i="2"/>
  <c r="S98" i="1"/>
  <c r="T98" i="1"/>
  <c r="K143" i="2" l="1"/>
  <c r="L143" i="2" s="1"/>
  <c r="M143" i="2"/>
  <c r="N143" i="2"/>
  <c r="K142" i="2"/>
  <c r="L142" i="2" s="1"/>
  <c r="M142" i="2"/>
  <c r="N142" i="2"/>
  <c r="K141" i="2"/>
  <c r="L141" i="2" s="1"/>
  <c r="M141" i="2"/>
  <c r="N141" i="2"/>
  <c r="S49" i="1"/>
  <c r="T49" i="1"/>
  <c r="T24" i="1"/>
  <c r="S24" i="1"/>
  <c r="T23" i="1"/>
  <c r="S23" i="1"/>
  <c r="T22" i="1"/>
  <c r="S22" i="1"/>
  <c r="S19" i="1"/>
  <c r="T19" i="1"/>
  <c r="S20" i="1"/>
  <c r="T20" i="1"/>
  <c r="S21" i="1"/>
  <c r="T21" i="1"/>
  <c r="T18" i="1"/>
  <c r="S18" i="1"/>
  <c r="T17" i="1"/>
  <c r="S17" i="1"/>
  <c r="T16" i="1"/>
  <c r="S16" i="1"/>
  <c r="S13" i="1"/>
  <c r="T13" i="1"/>
  <c r="S14" i="1"/>
  <c r="T14" i="1"/>
  <c r="S15" i="1"/>
  <c r="T15" i="1"/>
  <c r="S12" i="1"/>
  <c r="T12" i="1"/>
  <c r="S11" i="1"/>
  <c r="T11" i="1"/>
  <c r="S10" i="1"/>
  <c r="T10" i="1"/>
  <c r="T35" i="1"/>
  <c r="S35" i="1"/>
  <c r="S81" i="1"/>
  <c r="T81" i="1"/>
  <c r="S61" i="1" l="1"/>
  <c r="T61" i="1"/>
  <c r="N47" i="2"/>
  <c r="M47" i="2"/>
  <c r="K47" i="2"/>
  <c r="L47" i="2" s="1"/>
  <c r="N46" i="2"/>
  <c r="M46" i="2"/>
  <c r="K46" i="2"/>
  <c r="L46" i="2" s="1"/>
  <c r="N37" i="2"/>
  <c r="M37" i="2"/>
  <c r="K37" i="2"/>
  <c r="L37" i="2" s="1"/>
  <c r="N39" i="2"/>
  <c r="M39" i="2"/>
  <c r="K39" i="2"/>
  <c r="L39" i="2" s="1"/>
  <c r="N38" i="2"/>
  <c r="M38" i="2"/>
  <c r="K38" i="2"/>
  <c r="L38" i="2" s="1"/>
  <c r="N30" i="2"/>
  <c r="M30" i="2"/>
  <c r="K30" i="2"/>
  <c r="L30" i="2" s="1"/>
  <c r="N45" i="2"/>
  <c r="M45" i="2"/>
  <c r="K45" i="2"/>
  <c r="L45" i="2" s="1"/>
  <c r="N44" i="2"/>
  <c r="M44" i="2"/>
  <c r="K44" i="2"/>
  <c r="L44" i="2" s="1"/>
  <c r="N43" i="2"/>
  <c r="M43" i="2"/>
  <c r="K43" i="2"/>
  <c r="L43" i="2" s="1"/>
  <c r="N42" i="2"/>
  <c r="M42" i="2"/>
  <c r="K42" i="2"/>
  <c r="L42" i="2" s="1"/>
  <c r="N41" i="2"/>
  <c r="M41" i="2"/>
  <c r="K41" i="2"/>
  <c r="L41" i="2" s="1"/>
  <c r="N40" i="2"/>
  <c r="M40" i="2"/>
  <c r="K40" i="2"/>
  <c r="L40" i="2" s="1"/>
  <c r="N35" i="2"/>
  <c r="M35" i="2"/>
  <c r="K35" i="2"/>
  <c r="L35" i="2" s="1"/>
  <c r="N34" i="2"/>
  <c r="M34" i="2"/>
  <c r="K34" i="2"/>
  <c r="L34" i="2" s="1"/>
  <c r="N33" i="2"/>
  <c r="M33" i="2"/>
  <c r="K33" i="2"/>
  <c r="L33" i="2" s="1"/>
  <c r="N32" i="2"/>
  <c r="M32" i="2"/>
  <c r="K32" i="2"/>
  <c r="L32" i="2" s="1"/>
  <c r="K31" i="2"/>
  <c r="L31" i="2" s="1"/>
  <c r="K29" i="2"/>
  <c r="L29" i="2" s="1"/>
  <c r="K36" i="2"/>
  <c r="L36" i="2" s="1"/>
  <c r="M31" i="2"/>
  <c r="M29" i="2"/>
  <c r="M36" i="2"/>
  <c r="N31" i="2"/>
  <c r="N29" i="2"/>
  <c r="N36" i="2"/>
  <c r="T46" i="1"/>
  <c r="S46" i="1"/>
  <c r="T44" i="1"/>
  <c r="S44" i="1"/>
  <c r="T45" i="1"/>
  <c r="S45" i="1"/>
  <c r="T42" i="1"/>
  <c r="S42" i="1"/>
  <c r="T40" i="1"/>
  <c r="S40" i="1"/>
  <c r="T41" i="1"/>
  <c r="S41" i="1"/>
  <c r="T43" i="1"/>
  <c r="S43" i="1"/>
  <c r="S39" i="1"/>
  <c r="T39" i="1"/>
  <c r="N65" i="2"/>
  <c r="M65" i="2"/>
  <c r="K65" i="2"/>
  <c r="L65" i="2" s="1"/>
  <c r="K64" i="2"/>
  <c r="L64" i="2" s="1"/>
  <c r="M64" i="2"/>
  <c r="N64" i="2"/>
  <c r="K139" i="2"/>
  <c r="L139" i="2" s="1"/>
  <c r="M139" i="2"/>
  <c r="N139" i="2"/>
  <c r="S69" i="1" l="1"/>
  <c r="T69" i="1"/>
  <c r="S34" i="1" l="1"/>
  <c r="T34" i="1"/>
  <c r="S33" i="1"/>
  <c r="T33" i="1"/>
  <c r="S32" i="1"/>
  <c r="T32" i="1"/>
  <c r="S63" i="1"/>
  <c r="T63" i="1"/>
  <c r="S64" i="1"/>
  <c r="T64" i="1"/>
  <c r="S62" i="1"/>
  <c r="T62" i="1"/>
  <c r="T90" i="1"/>
  <c r="S90" i="1"/>
  <c r="T93" i="1"/>
  <c r="S93" i="1"/>
  <c r="T91" i="1"/>
  <c r="S91" i="1"/>
  <c r="S89" i="1"/>
  <c r="T89" i="1"/>
  <c r="S92" i="1"/>
  <c r="T92" i="1"/>
  <c r="K63" i="2" l="1"/>
  <c r="L63" i="2" s="1"/>
  <c r="M63" i="2"/>
  <c r="N63" i="2"/>
  <c r="T94" i="1"/>
  <c r="S94" i="1"/>
  <c r="S70" i="1"/>
  <c r="T70" i="1"/>
  <c r="K66" i="2"/>
  <c r="L66" i="2" s="1"/>
  <c r="M66" i="2"/>
  <c r="N66" i="2"/>
  <c r="K68" i="2"/>
  <c r="L68" i="2" s="1"/>
  <c r="M68" i="2"/>
  <c r="N68" i="2"/>
  <c r="K67" i="2"/>
  <c r="L67" i="2" s="1"/>
  <c r="M67" i="2"/>
  <c r="N67" i="2"/>
  <c r="S71" i="1"/>
  <c r="T71" i="1"/>
  <c r="K58" i="2"/>
  <c r="L58" i="2" s="1"/>
  <c r="M58" i="2"/>
  <c r="N58" i="2"/>
  <c r="K57" i="2"/>
  <c r="L57" i="2" s="1"/>
  <c r="M57" i="2"/>
  <c r="N57" i="2"/>
  <c r="K56" i="2"/>
  <c r="L56" i="2" s="1"/>
  <c r="M56" i="2"/>
  <c r="N56" i="2"/>
  <c r="K60" i="2"/>
  <c r="L60" i="2" s="1"/>
  <c r="M60" i="2"/>
  <c r="N60" i="2"/>
  <c r="K59" i="2"/>
  <c r="L59" i="2" s="1"/>
  <c r="M59" i="2"/>
  <c r="N59" i="2"/>
  <c r="S95" i="1"/>
  <c r="T95" i="1"/>
  <c r="S73" i="1"/>
  <c r="T73" i="1"/>
  <c r="S31" i="1"/>
  <c r="T31" i="1"/>
  <c r="S38" i="1"/>
  <c r="T38" i="1"/>
  <c r="S60" i="1"/>
  <c r="T60" i="1"/>
  <c r="S59" i="1"/>
  <c r="T59" i="1"/>
  <c r="S48" i="1"/>
  <c r="T48" i="1"/>
  <c r="S47" i="1"/>
  <c r="T47" i="1"/>
  <c r="S58" i="1"/>
  <c r="T58" i="1"/>
  <c r="S88" i="1" l="1"/>
  <c r="T88" i="1"/>
  <c r="S96" i="1"/>
  <c r="T96" i="1"/>
  <c r="S87" i="1"/>
  <c r="T87" i="1"/>
  <c r="K138" i="2" l="1"/>
  <c r="L138" i="2" s="1"/>
  <c r="M138" i="2"/>
  <c r="N138" i="2"/>
  <c r="S72" i="1"/>
  <c r="T72" i="1"/>
  <c r="K137" i="2"/>
  <c r="L137" i="2" s="1"/>
  <c r="M137" i="2"/>
  <c r="N137" i="2"/>
  <c r="K136" i="2"/>
  <c r="L136" i="2" s="1"/>
  <c r="M136" i="2"/>
  <c r="N136" i="2"/>
  <c r="T68" i="1"/>
  <c r="S68" i="1"/>
  <c r="S67" i="1"/>
  <c r="T67" i="1"/>
  <c r="K132" i="2"/>
  <c r="L132" i="2" s="1"/>
  <c r="M132" i="2"/>
  <c r="N132" i="2"/>
  <c r="S83" i="1"/>
  <c r="T83" i="1"/>
  <c r="S6" i="1"/>
  <c r="T6" i="1"/>
  <c r="K55" i="2" l="1"/>
  <c r="L55" i="2" s="1"/>
  <c r="M55" i="2"/>
  <c r="N55" i="2"/>
  <c r="N17" i="2" l="1"/>
  <c r="M17" i="2"/>
  <c r="K17" i="2"/>
  <c r="L17" i="2" s="1"/>
  <c r="K140" i="2"/>
  <c r="L140" i="2" s="1"/>
  <c r="M140" i="2"/>
  <c r="N140" i="2"/>
  <c r="S9" i="1"/>
  <c r="T9" i="1"/>
  <c r="S97" i="1"/>
  <c r="T97" i="1"/>
  <c r="T36" i="1" l="1"/>
  <c r="S36" i="1"/>
  <c r="S51" i="1"/>
  <c r="T51" i="1"/>
  <c r="K8" i="2" l="1"/>
  <c r="L8" i="2" s="1"/>
  <c r="M8" i="2"/>
  <c r="N8" i="2"/>
  <c r="K7" i="2"/>
  <c r="L7" i="2" s="1"/>
  <c r="M7" i="2"/>
  <c r="N7" i="2"/>
  <c r="K6" i="2"/>
  <c r="L6" i="2" s="1"/>
  <c r="M6" i="2"/>
  <c r="N6" i="2"/>
  <c r="K5" i="2"/>
  <c r="L5" i="2" s="1"/>
  <c r="M5" i="2"/>
  <c r="N5" i="2"/>
  <c r="K2" i="2"/>
  <c r="L2" i="2" s="1"/>
  <c r="M2" i="2"/>
  <c r="N2" i="2"/>
  <c r="K131" i="2" l="1"/>
  <c r="L131" i="2" s="1"/>
  <c r="K49" i="2"/>
  <c r="L49" i="2" s="1"/>
  <c r="K52" i="2"/>
  <c r="L52" i="2" s="1"/>
  <c r="K28" i="2"/>
  <c r="L28" i="2" s="1"/>
  <c r="K15" i="2"/>
  <c r="L15" i="2" s="1"/>
  <c r="K61" i="2"/>
  <c r="L61" i="2" s="1"/>
  <c r="M131" i="2"/>
  <c r="M49" i="2"/>
  <c r="M52" i="2"/>
  <c r="M28" i="2"/>
  <c r="M15" i="2"/>
  <c r="M61" i="2"/>
  <c r="N131" i="2"/>
  <c r="N49" i="2"/>
  <c r="N52" i="2"/>
  <c r="N28" i="2"/>
  <c r="N15" i="2"/>
  <c r="N61" i="2"/>
  <c r="K3" i="2" l="1"/>
  <c r="L3" i="2" s="1"/>
  <c r="K4" i="2"/>
  <c r="L4" i="2" s="1"/>
  <c r="M3" i="2"/>
  <c r="M4" i="2"/>
  <c r="N3" i="2"/>
  <c r="N4" i="2"/>
  <c r="K26" i="2"/>
  <c r="L26" i="2" s="1"/>
  <c r="M26" i="2"/>
  <c r="N26" i="2"/>
  <c r="K27" i="2"/>
  <c r="L27" i="2" s="1"/>
  <c r="M27" i="2"/>
  <c r="N27" i="2"/>
  <c r="K24" i="2"/>
  <c r="L24" i="2" s="1"/>
  <c r="M24" i="2"/>
  <c r="N24" i="2"/>
  <c r="K22" i="2"/>
  <c r="L22" i="2" s="1"/>
  <c r="M22" i="2"/>
  <c r="N22" i="2"/>
  <c r="K23" i="2"/>
  <c r="L23" i="2" s="1"/>
  <c r="M23" i="2"/>
  <c r="N23" i="2"/>
  <c r="K14" i="2" l="1"/>
  <c r="L14" i="2" s="1"/>
  <c r="M14" i="2"/>
  <c r="N14" i="2"/>
  <c r="K13" i="2"/>
  <c r="L13" i="2" s="1"/>
  <c r="M13" i="2"/>
  <c r="N13" i="2"/>
  <c r="K12" i="2"/>
  <c r="L12" i="2" s="1"/>
  <c r="M12" i="2"/>
  <c r="N12" i="2"/>
  <c r="K135" i="2"/>
  <c r="L135" i="2" s="1"/>
  <c r="M135" i="2"/>
  <c r="N135" i="2"/>
  <c r="K134" i="2"/>
  <c r="L134" i="2" s="1"/>
  <c r="M134" i="2"/>
  <c r="N134" i="2"/>
  <c r="K133" i="2"/>
  <c r="L133" i="2" s="1"/>
  <c r="M133" i="2"/>
  <c r="N133" i="2"/>
  <c r="K11" i="2"/>
  <c r="L11" i="2" s="1"/>
  <c r="M11" i="2"/>
  <c r="N11" i="2"/>
  <c r="K10" i="2"/>
  <c r="L10" i="2" s="1"/>
  <c r="M10" i="2"/>
  <c r="N10" i="2"/>
  <c r="K9" i="2"/>
  <c r="L9" i="2" s="1"/>
  <c r="M9" i="2"/>
  <c r="N9" i="2"/>
  <c r="S86" i="1"/>
  <c r="T86" i="1"/>
  <c r="S28" i="1"/>
  <c r="T28" i="1"/>
  <c r="S84" i="1"/>
  <c r="T84" i="1"/>
  <c r="S8" i="1"/>
  <c r="T8" i="1"/>
  <c r="S2" i="1"/>
  <c r="T2" i="1"/>
  <c r="S7" i="1"/>
  <c r="T7" i="1"/>
  <c r="S30" i="1"/>
  <c r="T30" i="1"/>
  <c r="S26" i="1"/>
  <c r="T26" i="1"/>
  <c r="S57" i="1" l="1"/>
  <c r="T57" i="1"/>
  <c r="K51" i="2"/>
  <c r="L51" i="2" s="1"/>
  <c r="M51" i="2"/>
  <c r="N51" i="2"/>
  <c r="K50" i="2"/>
  <c r="L50" i="2" s="1"/>
  <c r="M50" i="2"/>
  <c r="N50" i="2"/>
  <c r="K54" i="2"/>
  <c r="L54" i="2" s="1"/>
  <c r="M54" i="2"/>
  <c r="N54" i="2"/>
  <c r="K71" i="2"/>
  <c r="L71" i="2" s="1"/>
  <c r="M71" i="2"/>
  <c r="N71" i="2"/>
  <c r="K69" i="2"/>
  <c r="L69" i="2" s="1"/>
  <c r="M69" i="2"/>
  <c r="N69" i="2"/>
  <c r="K70" i="2"/>
  <c r="L70" i="2" s="1"/>
  <c r="M70" i="2"/>
  <c r="N70" i="2"/>
  <c r="K16" i="2"/>
  <c r="L16" i="2" s="1"/>
  <c r="M16" i="2"/>
  <c r="N16" i="2"/>
  <c r="N18" i="2"/>
  <c r="N20" i="2"/>
  <c r="N21" i="2"/>
  <c r="N19" i="2"/>
  <c r="N25" i="2"/>
  <c r="N53" i="2"/>
  <c r="N62" i="2"/>
  <c r="N48" i="2"/>
  <c r="N72" i="2"/>
  <c r="N73" i="2"/>
  <c r="N74" i="2"/>
  <c r="N75" i="2"/>
  <c r="N77" i="2"/>
  <c r="N78" i="2"/>
  <c r="N79" i="2"/>
  <c r="N76" i="2"/>
  <c r="N80" i="2"/>
  <c r="N81" i="2"/>
  <c r="N82" i="2"/>
  <c r="N83" i="2"/>
  <c r="N84" i="2"/>
  <c r="N85" i="2"/>
  <c r="N86" i="2"/>
  <c r="N87" i="2"/>
  <c r="N90" i="2"/>
  <c r="N91" i="2"/>
  <c r="N97" i="2"/>
  <c r="N88" i="2"/>
  <c r="N89" i="2"/>
  <c r="N92" i="2"/>
  <c r="N93" i="2"/>
  <c r="N94" i="2"/>
  <c r="N95" i="2"/>
  <c r="N96" i="2"/>
  <c r="N98" i="2"/>
  <c r="N99" i="2"/>
  <c r="N100" i="2"/>
  <c r="N101" i="2"/>
  <c r="N102" i="2"/>
  <c r="N103" i="2"/>
  <c r="N104" i="2"/>
  <c r="N105" i="2"/>
  <c r="N106" i="2"/>
  <c r="N107" i="2"/>
  <c r="N109" i="2"/>
  <c r="N110" i="2"/>
  <c r="N111" i="2"/>
  <c r="N108" i="2"/>
  <c r="N112" i="2"/>
  <c r="N113" i="2"/>
  <c r="N114" i="2"/>
  <c r="N115" i="2"/>
  <c r="N116" i="2"/>
  <c r="N117" i="2"/>
  <c r="N118" i="2"/>
  <c r="N119" i="2"/>
  <c r="N123" i="2"/>
  <c r="N124" i="2"/>
  <c r="N125" i="2"/>
  <c r="N120" i="2"/>
  <c r="N121" i="2"/>
  <c r="N122" i="2"/>
  <c r="N126" i="2"/>
  <c r="N127" i="2"/>
  <c r="N128" i="2"/>
  <c r="N129" i="2"/>
  <c r="N130" i="2"/>
  <c r="T3" i="1"/>
  <c r="S3" i="1"/>
  <c r="S55" i="1"/>
  <c r="T55" i="1"/>
  <c r="S27" i="1"/>
  <c r="T27" i="1"/>
  <c r="S54" i="1"/>
  <c r="T54" i="1"/>
  <c r="K19" i="2" l="1"/>
  <c r="M19" i="2"/>
  <c r="M20" i="2"/>
  <c r="K20" i="2"/>
  <c r="L20" i="2" s="1"/>
  <c r="K18" i="2"/>
  <c r="L18" i="2" s="1"/>
  <c r="M18" i="2"/>
  <c r="L19" i="2" l="1"/>
  <c r="K62" i="2"/>
  <c r="L62" i="2" s="1"/>
  <c r="M62" i="2"/>
  <c r="K53" i="2"/>
  <c r="L53" i="2" s="1"/>
  <c r="M53" i="2"/>
  <c r="K25" i="2"/>
  <c r="L25" i="2" s="1"/>
  <c r="M25" i="2"/>
  <c r="K48" i="2"/>
  <c r="L48" i="2" s="1"/>
  <c r="M48" i="2"/>
  <c r="S29" i="1"/>
  <c r="S50" i="1"/>
  <c r="S56" i="1"/>
  <c r="S66" i="1"/>
  <c r="S4" i="1"/>
  <c r="S5" i="1"/>
  <c r="S74" i="1"/>
  <c r="S85" i="1"/>
  <c r="S82" i="1"/>
  <c r="S53" i="1"/>
  <c r="S37" i="1"/>
  <c r="S65" i="1"/>
  <c r="T29" i="1"/>
  <c r="T50" i="1"/>
  <c r="T56" i="1"/>
  <c r="T66" i="1"/>
  <c r="T4" i="1"/>
  <c r="T5" i="1"/>
  <c r="T74" i="1"/>
  <c r="T85" i="1"/>
  <c r="T82" i="1"/>
  <c r="T53" i="1"/>
  <c r="T37" i="1"/>
  <c r="T65" i="1"/>
  <c r="S78" i="1" l="1"/>
  <c r="S76" i="1"/>
  <c r="S75" i="1"/>
  <c r="S77" i="1"/>
  <c r="S25" i="1"/>
  <c r="S52" i="1"/>
  <c r="S79" i="1"/>
  <c r="S80" i="1"/>
  <c r="T80" i="1"/>
  <c r="T79" i="1"/>
  <c r="T52" i="1"/>
  <c r="T25" i="1"/>
  <c r="T77" i="1"/>
  <c r="T75" i="1"/>
  <c r="T76" i="1"/>
  <c r="T78" i="1"/>
  <c r="M72" i="2"/>
  <c r="M73" i="2"/>
  <c r="M74" i="2"/>
  <c r="M75" i="2"/>
  <c r="M76" i="2"/>
  <c r="M77" i="2"/>
  <c r="M78" i="2"/>
  <c r="M79" i="2"/>
  <c r="M84" i="2"/>
  <c r="M85" i="2"/>
  <c r="M86" i="2"/>
  <c r="M80" i="2"/>
  <c r="M81" i="2"/>
  <c r="M87" i="2"/>
  <c r="M88" i="2"/>
  <c r="M89" i="2"/>
  <c r="M90" i="2"/>
  <c r="M91" i="2"/>
  <c r="M92" i="2"/>
  <c r="M93" i="2"/>
  <c r="M94" i="2"/>
  <c r="M95" i="2"/>
  <c r="M96" i="2"/>
  <c r="M97" i="2"/>
  <c r="M98" i="2"/>
  <c r="M99" i="2"/>
  <c r="M100" i="2"/>
  <c r="M101" i="2"/>
  <c r="M102" i="2"/>
  <c r="M103" i="2"/>
  <c r="M82" i="2"/>
  <c r="M83" i="2"/>
  <c r="M104" i="2"/>
  <c r="M105" i="2"/>
  <c r="M106" i="2"/>
  <c r="M107" i="2"/>
  <c r="M108" i="2"/>
  <c r="M109" i="2"/>
  <c r="M110" i="2"/>
  <c r="M111" i="2"/>
  <c r="M112" i="2"/>
  <c r="M113" i="2"/>
  <c r="M114" i="2"/>
  <c r="M115" i="2"/>
  <c r="M116" i="2"/>
  <c r="M117" i="2"/>
  <c r="M118" i="2"/>
  <c r="M119" i="2"/>
  <c r="M120" i="2"/>
  <c r="M126" i="2"/>
  <c r="M121" i="2"/>
  <c r="M122" i="2"/>
  <c r="M123" i="2"/>
  <c r="M124" i="2"/>
  <c r="M125" i="2"/>
  <c r="M127" i="2"/>
  <c r="M128" i="2"/>
  <c r="M129" i="2"/>
  <c r="M130" i="2"/>
  <c r="M21" i="2"/>
  <c r="K126" i="2"/>
  <c r="L126" i="2" s="1"/>
  <c r="K21" i="2"/>
  <c r="L21" i="2" s="1"/>
  <c r="K72" i="2"/>
  <c r="L72" i="2" s="1"/>
  <c r="K73" i="2"/>
  <c r="L73" i="2" s="1"/>
  <c r="K74" i="2"/>
  <c r="L74" i="2" s="1"/>
  <c r="K75" i="2"/>
  <c r="L75" i="2" s="1"/>
  <c r="K76" i="2"/>
  <c r="L76" i="2" s="1"/>
  <c r="K77" i="2"/>
  <c r="L77" i="2" s="1"/>
  <c r="K78" i="2"/>
  <c r="L78" i="2" s="1"/>
  <c r="K79" i="2"/>
  <c r="L79" i="2" s="1"/>
  <c r="K84" i="2"/>
  <c r="L84" i="2" s="1"/>
  <c r="K85" i="2"/>
  <c r="L85" i="2" s="1"/>
  <c r="K86" i="2"/>
  <c r="L86" i="2" s="1"/>
  <c r="K80" i="2"/>
  <c r="L80" i="2" s="1"/>
  <c r="K81" i="2"/>
  <c r="L81" i="2" s="1"/>
  <c r="K87" i="2"/>
  <c r="L87" i="2" s="1"/>
  <c r="K88" i="2"/>
  <c r="L88" i="2" s="1"/>
  <c r="K89" i="2"/>
  <c r="L89" i="2" s="1"/>
  <c r="K90" i="2"/>
  <c r="L90" i="2" s="1"/>
  <c r="K91" i="2"/>
  <c r="L91" i="2" s="1"/>
  <c r="K92" i="2"/>
  <c r="L92" i="2" s="1"/>
  <c r="K93" i="2"/>
  <c r="L93" i="2" s="1"/>
  <c r="K94" i="2"/>
  <c r="L94" i="2" s="1"/>
  <c r="K95" i="2"/>
  <c r="L95" i="2" s="1"/>
  <c r="K96" i="2"/>
  <c r="L96" i="2" s="1"/>
  <c r="K97" i="2"/>
  <c r="L97" i="2" s="1"/>
  <c r="K98" i="2"/>
  <c r="L98" i="2" s="1"/>
  <c r="K99" i="2"/>
  <c r="L99" i="2" s="1"/>
  <c r="K100" i="2"/>
  <c r="L100" i="2" s="1"/>
  <c r="K101" i="2"/>
  <c r="L101" i="2" s="1"/>
  <c r="K102" i="2"/>
  <c r="L102" i="2" s="1"/>
  <c r="K103" i="2"/>
  <c r="L103" i="2" s="1"/>
  <c r="K82" i="2"/>
  <c r="L82" i="2" s="1"/>
  <c r="K83" i="2"/>
  <c r="L83" i="2" s="1"/>
  <c r="K104" i="2"/>
  <c r="L104" i="2" s="1"/>
  <c r="K105" i="2"/>
  <c r="L105" i="2" s="1"/>
  <c r="K106" i="2"/>
  <c r="L106" i="2" s="1"/>
  <c r="K107" i="2"/>
  <c r="L107" i="2" s="1"/>
  <c r="K108" i="2"/>
  <c r="L108" i="2" s="1"/>
  <c r="K109" i="2"/>
  <c r="L109" i="2" s="1"/>
  <c r="K110" i="2"/>
  <c r="L110" i="2" s="1"/>
  <c r="K111" i="2"/>
  <c r="L111" i="2" s="1"/>
  <c r="K112" i="2"/>
  <c r="L112" i="2" s="1"/>
  <c r="K113" i="2"/>
  <c r="L113" i="2" s="1"/>
  <c r="K114" i="2"/>
  <c r="L114" i="2" s="1"/>
  <c r="K115" i="2"/>
  <c r="L115" i="2" s="1"/>
  <c r="K116" i="2"/>
  <c r="L116" i="2" s="1"/>
  <c r="K117" i="2"/>
  <c r="L117" i="2" s="1"/>
  <c r="K118" i="2"/>
  <c r="L118" i="2" s="1"/>
  <c r="K119" i="2"/>
  <c r="L119" i="2" s="1"/>
  <c r="K120" i="2"/>
  <c r="L120" i="2" s="1"/>
  <c r="K121" i="2"/>
  <c r="L121" i="2" s="1"/>
  <c r="K122" i="2"/>
  <c r="L122" i="2" s="1"/>
  <c r="K123" i="2"/>
  <c r="L123" i="2" s="1"/>
  <c r="K124" i="2"/>
  <c r="L124" i="2" s="1"/>
  <c r="K125" i="2"/>
  <c r="L125" i="2" s="1"/>
  <c r="K127" i="2"/>
  <c r="L127" i="2" s="1"/>
  <c r="K128" i="2"/>
  <c r="L128" i="2" s="1"/>
  <c r="K129" i="2"/>
  <c r="L129" i="2" s="1"/>
  <c r="K130" i="2"/>
  <c r="L130" i="2" s="1"/>
</calcChain>
</file>

<file path=xl/sharedStrings.xml><?xml version="1.0" encoding="utf-8"?>
<sst xmlns="http://schemas.openxmlformats.org/spreadsheetml/2006/main" count="3085" uniqueCount="588">
  <si>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</si>
  <si>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</si>
  <si>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</si>
  <si>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</si>
  <si>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</si>
  <si>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</si>
  <si>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</si>
  <si>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</si>
  <si>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</si>
  <si>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</si>
  <si>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</si>
  <si>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</si>
  <si>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</si>
  <si>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</si>
  <si>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</si>
  <si>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</si>
  <si>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</si>
  <si>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</si>
  <si>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</si>
  <si>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</si>
  <si>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</si>
  <si>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</si>
  <si>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</si>
  <si>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</si>
  <si>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</si>
  <si>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</si>
  <si>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</si>
  <si>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</si>
  <si>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</si>
  <si>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</si>
  <si>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</si>
  <si>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</si>
  <si>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</si>
  <si>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</si>
  <si>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</si>
  <si>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</si>
  <si>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</si>
  <si>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</si>
  <si>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subject_topic_lcsh_facet</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</si>
  <si>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</si>
  <si>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</si>
  <si>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</si>
  <si>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</si>
  <si>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</si>
  <si>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</si>
  <si>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</si>
  <si>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</si>
  <si>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</si>
  <si>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</si>
  <si>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</si>
  <si>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</si>
  <si>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</si>
  <si>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</si>
  <si>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</si>
  <si>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</si>
  <si>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</si>
  <si>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</si>
  <si>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</si>
  <si>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</si>
  <si>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</si>
  <si>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</si>
  <si>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</si>
  <si>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</si>
  <si>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</si>
  <si>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</si>
  <si>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</si>
  <si>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</si>
  <si>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</si>
  <si>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</si>
  <si>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</si>
  <si>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</si>
  <si>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</si>
  <si>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displayed</t>
  </si>
  <si>
    <t>label</t>
  </si>
  <si>
    <t>definition</t>
  </si>
  <si>
    <t>rationale</t>
  </si>
  <si>
    <t>relevance importance (1=most imp)</t>
  </si>
  <si>
    <t>endeca equivalent</t>
  </si>
  <si>
    <t>implementation details</t>
  </si>
  <si>
    <t>Subject</t>
  </si>
  <si>
    <t>facet value</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</si>
  <si>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</si>
  <si>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</si>
  <si>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</si>
  <si>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</si>
  <si>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</si>
  <si>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</si>
  <si>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</si>
  <si>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</si>
  <si>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</si>
  <si>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</si>
  <si>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</si>
  <si>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</si>
  <si>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</si>
  <si>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</si>
  <si>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</si>
  <si>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</si>
  <si>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</si>
  <si>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</si>
  <si>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</si>
  <si>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</si>
  <si>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</si>
  <si>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</si>
  <si>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facet value (calculated/derived)</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</si>
  <si>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</si>
  <si>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</si>
  <si>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</si>
  <si>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</si>
  <si>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languages</t>
  </si>
  <si>
    <t>Language</t>
  </si>
  <si>
    <t>brief record</t>
  </si>
  <si>
    <t>Language(s):</t>
  </si>
  <si>
    <t>Language(s) of the content in the material(s) described by the record</t>
  </si>
  <si>
    <t>subject_topic_mesh_facet</t>
  </si>
  <si>
    <t>Medical Subject</t>
  </si>
  <si>
    <t>Topical terms from MEdical Subject Headings (MeSH)</t>
  </si>
  <si>
    <t>Explode medical subject headings into segments to allow filtering/narrowing by individual topical terms</t>
  </si>
  <si>
    <t>Medical Subject: Topic</t>
  </si>
  <si>
    <t>subject_topic_other</t>
  </si>
  <si>
    <t>Topical terms from non-LCSH/MeSH vocabularies</t>
  </si>
  <si>
    <t>Explode subject headings into segments to allow filtering/narrowing by individual topical terms. Endeca did not limit this facet to LCSH</t>
  </si>
  <si>
    <t>Full record</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</si>
  <si>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</si>
  <si>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</si>
  <si>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</si>
  <si>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</si>
  <si>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</si>
  <si>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</si>
  <si>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 xml:space="preserve">Endeca data model has separate Medical Subject facet. Are we not populating that?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</si>
  <si>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</si>
  <si>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</si>
  <si>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</si>
  <si>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</si>
  <si>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</si>
  <si>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</si>
  <si>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</si>
  <si>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</si>
  <si>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</si>
  <si>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</si>
  <si>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</si>
  <si>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</si>
  <si>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</si>
  <si>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</si>
  <si>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</si>
  <si>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</si>
  <si>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</si>
  <si>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</si>
  <si>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</si>
  <si>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brief record, full record</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</si>
  <si>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</si>
  <si>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</si>
  <si>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</si>
  <si>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</si>
  <si>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</si>
  <si>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</si>
  <si>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</si>
  <si>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</si>
  <si>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</si>
  <si>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</si>
  <si>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</si>
  <si>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</si>
  <si>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</si>
  <si>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</si>
  <si>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</si>
  <si>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</si>
  <si>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</si>
  <si>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</si>
  <si>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</si>
  <si>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</si>
  <si>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(none)</t>
  </si>
  <si>
    <t>Status: Due #{date}</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</si>
  <si>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</si>
  <si>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</si>
  <si>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</si>
  <si>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</si>
  <si>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</si>
  <si>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</si>
  <si>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</si>
  <si>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</si>
  <si>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</si>
  <si>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</si>
  <si>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</si>
  <si>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</si>
  <si>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</si>
  <si>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</si>
  <si>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</si>
  <si>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</si>
  <si>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</si>
  <si>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</si>
  <si>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</si>
  <si>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</si>
  <si>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</si>
  <si>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</si>
  <si>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</si>
  <si>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</si>
  <si>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search limit?</t>
  </si>
  <si>
    <t>in advanced search options?</t>
  </si>
  <si>
    <t>Broad category of resources that might be helpful for limiting searches.</t>
  </si>
  <si>
    <t>The analogous Endeca property looks like it is only used by NCSU, but it could have broader use</t>
  </si>
  <si>
    <t>DocType</t>
  </si>
  <si>
    <t>in Endeca, categories include "Gov Doc" and "Reference"</t>
  </si>
  <si>
    <t xml:space="preserve">Collaboratively maintain a vocabulary/set of types to use here, to avoid bizarre behavior after "expand to..." </t>
  </si>
  <si>
    <t>Use case for this? Does NCSU still need? Anyone else?</t>
  </si>
  <si>
    <t xml:space="preserve">For serials (and for some institutions, monographic series or sets), statement indicating what the library/location has for the title (volumes/years held, gaps, etc) </t>
  </si>
  <si>
    <t>institution- and/or format-specific decision (brief record, full record)</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</si>
  <si>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</si>
  <si>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</si>
  <si>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</si>
  <si>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</si>
  <si>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</si>
  <si>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</si>
  <si>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</si>
  <si>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</si>
  <si>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</si>
  <si>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</si>
  <si>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</si>
  <si>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</si>
  <si>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</si>
  <si>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</si>
  <si>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</si>
  <si>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</si>
  <si>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</si>
  <si>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</si>
  <si>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</si>
  <si>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</si>
  <si>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</si>
  <si>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</si>
  <si>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</si>
  <si>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</si>
  <si>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</si>
  <si>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</si>
  <si>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</si>
  <si>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</si>
  <si>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</si>
  <si>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</si>
  <si>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https://trlnmain.atlassian.net/browse/TD-370</t>
  </si>
  <si>
    <t>director</t>
  </si>
  <si>
    <t>editor</t>
  </si>
  <si>
    <t>contributor</t>
  </si>
  <si>
    <t>subject</t>
  </si>
  <si>
    <t>item data</t>
  </si>
  <si>
    <t>holdings data</t>
  </si>
  <si>
    <t>names</t>
  </si>
  <si>
    <t>author_facet</t>
  </si>
  <si>
    <t>title_main</t>
  </si>
  <si>
    <t>donor</t>
  </si>
  <si>
    <t>title</t>
  </si>
  <si>
    <t>Other Authors</t>
  </si>
  <si>
    <t>Director</t>
  </si>
  <si>
    <t>Donor</t>
  </si>
  <si>
    <t>Author</t>
  </si>
  <si>
    <t>Main Author</t>
  </si>
  <si>
    <t>Main Title</t>
  </si>
  <si>
    <t>uniform_title</t>
  </si>
  <si>
    <t>author</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</si>
  <si>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</si>
  <si>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</si>
  <si>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</si>
  <si>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Appears to be old practice for recording uniform title, instead of using separate 240. UNC doesn't have any records where uniform title info is in the 1xx AND a 240.</t>
  </si>
  <si>
    <t>abcd(g)jqu</t>
  </si>
  <si>
    <t>f(g)klnpt</t>
  </si>
  <si>
    <t>abcd(g)(n)u</t>
  </si>
  <si>
    <t>f(g)kl(n)pt</t>
  </si>
  <si>
    <t>acde(g)(n)qu</t>
  </si>
  <si>
    <t>e4</t>
  </si>
  <si>
    <t>contributor_relator</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</si>
  <si>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</si>
  <si>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</si>
  <si>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</si>
  <si>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</si>
  <si>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</si>
  <si>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</si>
  <si>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 brief record and above-the-fold full record, if no creator_main value; details in full record if there is a creator_main value ?</t>
  </si>
  <si>
    <t>Editor of the described resource</t>
  </si>
  <si>
    <t>Not supposed to be recorded as a main creator/author in a catalog record, however is used as filing/entry name in many citation styles. Recorded in a separate field, when possible, for use in improved citation builder features</t>
  </si>
  <si>
    <t xml:space="preserve">No separate director_relator field because "director" is the known relator here. "Directors and Performers" facet in UNC FilmFinder is the Author facet (dim=10), relabeled. </t>
  </si>
  <si>
    <t>No separate editor_relator field because editor is the known relator here</t>
  </si>
  <si>
    <t>lower than creator/author</t>
  </si>
  <si>
    <t>Consistent/controlled version of the work title</t>
  </si>
  <si>
    <t>Retrieve/collocate works where title has been recorded differently on separate versions (different language title, wording/spelling changed, etc.)</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</si>
  <si>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</si>
  <si>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</si>
  <si>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</si>
  <si>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(Author)</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</si>
  <si>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</si>
  <si>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</si>
  <si>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</si>
  <si>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</si>
  <si>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</si>
  <si>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</si>
  <si>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</si>
  <si>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</si>
  <si>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</si>
  <si>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</si>
  <si>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</si>
  <si>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</si>
  <si>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</si>
  <si>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</si>
  <si>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</si>
  <si>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</si>
  <si>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</si>
  <si>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</si>
  <si>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</si>
  <si>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</si>
  <si>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</si>
  <si>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</si>
  <si>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</si>
  <si>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</si>
  <si>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$g and/or $n included if it occurs AFTER a $t or $k</t>
  </si>
  <si>
    <t>$e = ('director' OR 'film director') OR $4 = ('drt' OR 'fmd')</t>
  </si>
  <si>
    <t>$e = ('editor' OR 'editor of compilation') OR $4 = ('edt' OR 'edc')</t>
  </si>
  <si>
    <t>call_no (holdings)</t>
  </si>
  <si>
    <t>loc_b (holdings)</t>
  </si>
  <si>
    <t>loc_n (holdings)</t>
  </si>
  <si>
    <t>summary (holdings)</t>
  </si>
  <si>
    <t>notes (holdings)</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</si>
  <si>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</si>
  <si>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</si>
  <si>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</si>
  <si>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https://github.com/trln/data-documentation/blob/master/argot/examples/holdings.md</t>
  </si>
  <si>
    <t>call_no (items)</t>
  </si>
  <si>
    <t>cn_scheme (items)</t>
  </si>
  <si>
    <t>due_date (items)</t>
  </si>
  <si>
    <t>loc_b (items)</t>
  </si>
  <si>
    <t>loc_n (items)</t>
  </si>
  <si>
    <t>notes (items)</t>
  </si>
  <si>
    <t>status (items)</t>
  </si>
  <si>
    <t>type (items)</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</si>
  <si>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</si>
  <si>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</si>
  <si>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</si>
  <si>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https://github.com/trln/data-documentation/blob/master/argot/examples/items.md</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</si>
  <si>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</si>
  <si>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</si>
  <si>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</si>
  <si>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</si>
  <si>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</si>
  <si>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holdings_id</t>
  </si>
  <si>
    <t>item_id</t>
  </si>
  <si>
    <t>copy_no (items)</t>
  </si>
  <si>
    <t>vol (items)</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</si>
  <si>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</si>
  <si>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</si>
  <si>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</si>
  <si>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</si>
  <si>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</si>
  <si>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</si>
  <si>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</si>
  <si>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</si>
  <si>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</si>
  <si>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</si>
  <si>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</si>
  <si>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</si>
  <si>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</si>
  <si>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</si>
  <si>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</si>
  <si>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</si>
  <si>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</si>
  <si>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</si>
  <si>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</si>
  <si>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title_abbreviated</t>
  </si>
  <si>
    <t>keyword, title</t>
  </si>
  <si>
    <t>Abbreviated version of title_main</t>
  </si>
  <si>
    <t>Support searching when people copy/paste info from citations which use title abbreviations.</t>
  </si>
  <si>
    <t>Journal Title Abbreviation</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</si>
  <si>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</si>
  <si>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</si>
  <si>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</si>
  <si>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</si>
  <si>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</si>
  <si>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</si>
  <si>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</si>
  <si>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</si>
  <si>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</si>
  <si>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</si>
  <si>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</si>
  <si>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</si>
  <si>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</si>
  <si>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keyword, ids</t>
  </si>
  <si>
    <t>OCLC record number</t>
  </si>
  <si>
    <t>OCLCNumber</t>
  </si>
  <si>
    <t>Digits only. Strip off ocn/ocm/on prefixes. If coming from 035, remove (OCoLC)</t>
  </si>
  <si>
    <t>Full record?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</si>
  <si>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</si>
  <si>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</si>
  <si>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</si>
  <si>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</si>
  <si>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 xml:space="preserve">Serials Solutions: </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</si>
  <si>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</si>
  <si>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</si>
  <si>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</si>
  <si>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</si>
  <si>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</si>
  <si>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</si>
  <si>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</si>
  <si>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Universal product code. Numeric/indexed portion only</t>
  </si>
  <si>
    <t>Syndetics API data match point. Possible search term</t>
  </si>
  <si>
    <t>UPC</t>
  </si>
  <si>
    <t>upc_qualifying_info</t>
  </si>
  <si>
    <t>id display</t>
  </si>
  <si>
    <t xml:space="preserve">UPC:' + #{upc} + #{upc_qualifying_info} </t>
  </si>
  <si>
    <t>Universal product code. Qualifying info only</t>
  </si>
  <si>
    <t>Contextualizes what UPC is given</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</si>
  <si>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</si>
  <si>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</si>
  <si>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</si>
  <si>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</si>
  <si>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</si>
  <si>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</si>
  <si>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</si>
  <si>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</si>
  <si>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</si>
  <si>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</si>
  <si>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</si>
  <si>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</si>
  <si>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</si>
  <si>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</si>
  <si>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</si>
  <si>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</si>
  <si>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</si>
  <si>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</si>
  <si>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</si>
  <si>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</si>
  <si>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editor_relator</t>
  </si>
  <si>
    <t>document_type</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</si>
  <si>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</si>
  <si>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</si>
  <si>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</si>
  <si>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</si>
  <si>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author, keyword</t>
  </si>
  <si>
    <t>title, keyword</t>
  </si>
  <si>
    <t>ids, keyword</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</si>
  <si>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</si>
  <si>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</si>
  <si>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</si>
  <si>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</si>
  <si>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qual = subfield valuewith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</si>
  <si>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</si>
  <si>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</si>
  <si>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</si>
  <si>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</si>
  <si>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</si>
  <si>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</si>
  <si>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</si>
  <si>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</si>
  <si>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</si>
  <si>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</si>
  <si>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</si>
  <si>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</si>
  <si>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</si>
  <si>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</si>
  <si>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</si>
  <si>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(admin/reference implementation only): Data source</t>
  </si>
  <si>
    <t>Data source(s) for record</t>
  </si>
  <si>
    <t>Invaluable for doing data work/troubleshooting.</t>
  </si>
  <si>
    <t>Source</t>
  </si>
  <si>
    <t xml:space="preserve">Values: ILSMARC, DC, EAD, ICE, Shared:#{Name/code of shared record set};;;Multiple values required because a final record in the system may mainly come from ILSMARC, but also be Shared, or have data merged in from EAD or ICE. </t>
  </si>
  <si>
    <t>value (oclc_number)</t>
  </si>
  <si>
    <t>old (oclc_number)</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</si>
  <si>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</si>
  <si>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</si>
  <si>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</si>
  <si>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</si>
  <si>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</si>
  <si>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</si>
  <si>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</si>
  <si>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</si>
  <si>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</si>
  <si>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</si>
  <si>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</si>
  <si>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</si>
  <si>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</si>
  <si>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</si>
  <si>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</si>
  <si>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</si>
  <si>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</si>
  <si>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</si>
  <si>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</si>
  <si>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</si>
  <si>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</si>
  <si>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</si>
  <si>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</si>
  <si>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</si>
  <si>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</si>
  <si>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</si>
  <si>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</si>
  <si>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</si>
  <si>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</si>
  <si>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keyword, publisher</t>
  </si>
  <si>
    <t>Indexed publisher, distributor, etc. name</t>
  </si>
  <si>
    <t>https://drive.google.com/open?id=1lMKxd3q_ntIVaTEdWBfYpROxfHk4RwyxMuWzZiVeRPk</t>
  </si>
  <si>
    <t>bf</t>
  </si>
  <si>
    <t>deduplicate field once all values are assigned</t>
  </si>
  <si>
    <t>i2 =~/[0-3]/</t>
  </si>
  <si>
    <t>brief record, search results</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</si>
  <si>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</si>
  <si>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</si>
  <si>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</si>
  <si>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</si>
  <si>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</si>
  <si>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</si>
  <si>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full record -- details</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</si>
  <si>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</si>
  <si>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</si>
  <si>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</si>
  <si>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</si>
  <si>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</si>
  <si>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</si>
  <si>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</si>
  <si>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</si>
  <si>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</si>
  <si>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</si>
  <si>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</si>
  <si>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</si>
  <si>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</si>
  <si>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</si>
  <si>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</si>
  <si>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</si>
  <si>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</si>
  <si>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</si>
  <si>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</si>
  <si>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</si>
  <si>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</si>
  <si>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</si>
  <si>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</si>
  <si>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</si>
  <si>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</si>
  <si>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</si>
  <si>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</si>
  <si>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</si>
  <si>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</si>
  <si>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</si>
  <si>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</si>
  <si>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</si>
  <si>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</si>
  <si>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</si>
  <si>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</si>
  <si>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misc_id[type] value</t>
  </si>
  <si>
    <t>Various IDs from MARC records (EAN, CODEN, Publisher numbers, etc).</t>
  </si>
  <si>
    <t>Qualifying information for the id</t>
  </si>
  <si>
    <t>Type of ID</t>
  </si>
  <si>
    <t>Value of ID</t>
  </si>
  <si>
    <t>misc_id[qual]   = "";;;misc_id[type] = "LCCN";;;Do NOT trim leading/trailing spaces</t>
  </si>
  <si>
    <t>misc_id[qual]  = "";;;misc_id[type] = "NUCMC";;;Do NOT trim leading/trailing spaces</t>
  </si>
  <si>
    <t>subjects</t>
  </si>
  <si>
    <t>This item is about</t>
  </si>
  <si>
    <t>genre_headings</t>
  </si>
  <si>
    <t>Pre-coordinate genre/form headings</t>
  </si>
  <si>
    <t>Display in record (in order); adaptive hyperlinking for browsing/exploring; feed into autosuggest and/or "related titles" features?</t>
  </si>
  <si>
    <t>author_main</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</si>
  <si>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</si>
  <si>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</si>
  <si>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</si>
  <si>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</si>
  <si>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</si>
  <si>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</si>
  <si>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</si>
  <si>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</si>
  <si>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</si>
  <si>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</si>
  <si>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</si>
  <si>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</si>
  <si>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</si>
  <si>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</si>
  <si>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</si>
  <si>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</si>
  <si>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</si>
  <si>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</si>
  <si>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</si>
  <si>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</si>
  <si>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</si>
  <si>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</si>
  <si>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</si>
  <si>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</si>
  <si>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</si>
  <si>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</si>
  <si>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</si>
  <si>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</si>
  <si>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</si>
  <si>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</si>
  <si>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</si>
  <si>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</si>
  <si>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</si>
  <si>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</si>
  <si>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</si>
  <si>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</si>
  <si>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ItemBarcode was removed from Endeca data model in 2009 and replaced with Item ID</t>
  </si>
  <si>
    <t>Pull barcode value from each item record and write it to an array in top-level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</si>
</sst>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5"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5">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0" xfId="0" quotePrefix="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cellXfs>
  <cellStyles count="2">
    <cellStyle name="Hyperlink" xfId="1" builtinId="8"/>
    <cellStyle name="Normal" xfId="0" builtinId="0"/>
  </cellStyles>
  <dxfs count="21">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ont>
        <color rgb="FF9C0006"/>
      </font>
      <fill>
        <patternFill>
          <bgColor rgb="FFFFC7CE"/>
        </patternFill>
      </fill>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V98" totalsRowShown="0">
  <autoFilter ref="A1:V98">
    <filterColumn colId="1">
      <filters>
        <filter val="item data"/>
      </filters>
    </filterColumn>
  </autoFilter>
  <tableColumns count="22">
    <tableColumn id="2" name="field"/>
    <tableColumn id="22" name="category"/>
    <tableColumn id="1" name="provisional"/>
    <tableColumn id="3" name="local"/>
    <tableColumn id="18" name="parent"/>
    <tableColumn id="24" name="obligation"/>
    <tableColumn id="5" name="searchable in"/>
    <tableColumn id="6" name="retain order"/>
    <tableColumn id="7" name="facet"/>
    <tableColumn id="8" name="displayed"/>
    <tableColumn id="9" name="label"/>
    <tableColumn id="10" name="definition"/>
    <tableColumn id="11" name="rationale"/>
    <tableColumn id="12" name="relevance importance (1=most imp)"/>
    <tableColumn id="13" name="endeca equivalent"/>
    <tableColumn id="14" name="notes"/>
    <tableColumn id="15" name="implementation details"/>
    <tableColumn id="20" name="documentation"/>
    <tableColumn id="16" name="issue ct" dataDxfId="20">
      <calculatedColumnFormula>IF(ISNUMBER(MATCH(fields[field],issuesfield[field],0)),COUNTIF(issuesfield[field],fields[field]),0)</calculatedColumnFormula>
    </tableColumn>
    <tableColumn id="17" name="mapping ct">
      <calculatedColumnFormula>IF(ISNUMBER(MATCH(fields[field],mappings[field],0)),COUNTIF(mappings[field],fields[field]),0)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4" name="issuesfield" displayName="issuesfield" ref="A1:D12" totalsRowShown="0" headerRowDxfId="19" dataDxfId="18">
  <autoFilter ref="A1:D12"/>
  <tableColumns count="4">
    <tableColumn id="1" name="field" dataDxfId="17"/>
    <tableColumn id="3" name="desc" dataDxfId="16"/>
    <tableColumn id="4" name="doc" dataDxfId="15"/>
    <tableColumn id="2" name="jira ref" dataDxfId="14"/>
  </tableColumns>
  <tableStyleInfo name="TableStyleMedium7" showFirstColumn="0" showLastColumn="0" showRowStripes="1" showColumnStripes="0"/>
</table>
</file>

<file path=xl/tables/table3.xml><?xml version="1.0" encoding="utf-8"?>
<table xmlns="http://schemas.openxmlformats.org/spreadsheetml/2006/main" id="1" name="mappings" displayName="mappings" ref="A1:P144" totalsRowShown="0">
  <autoFilter ref="A1:P144"/>
  <sortState ref="A2:P140">
    <sortCondition ref="A1:A140"/>
  </sortState>
  <tableColumns count="16">
    <tableColumn id="1" name="field"/>
    <tableColumn id="2" name="source data format"/>
    <tableColumn id="11" name="provisional?"/>
    <tableColumn id="3" name="institution"/>
    <tableColumn id="4" name="element/field" dataDxfId="12"/>
    <tableColumn id="5" name="subelement/field(s)"/>
    <tableColumn id="6" name="constraints"/>
    <tableColumn id="7" name="processing_type"/>
    <tableColumn id="8" name="processing instructions"/>
    <tableColumn id="9" name="notes"/>
    <tableColumn id="10" name="mapping_id" dataDxfId="11">
      <calculatedColumnFormula>mappings[field]&amp;mappings[institution]&amp;mappings[element/field]&amp;mappings[subelement/field(s)]&amp;mappings[constraints]</calculatedColumnFormula>
    </tableColumn>
    <tableColumn id="12" name="mapping issue ct" dataDxfId="10">
      <calculatedColumnFormula>IF(ISNUMBER(MATCH(mappings[mapping_id],issuesmap[mappingID],0)),COUNTIF(issuesmap[mappingID],mappings[mapping_id]),0)</calculatedColumnFormula>
    </tableColumn>
    <tableColumn id="13" name="field issue ct" dataDxfId="9">
      <calculatedColumnFormula>IF(ISNUMBER(MATCH(mappings[field],issuesfield[field],0)),COUNTIF(issuesfield[field],mappings[field]),0)</calculatedColumnFormula>
    </tableColumn>
    <tableColumn id="14" name="field defined?" dataDxfId="8">
      <calculatedColumnFormula>IF(ISNUMBER(MATCH(mappings[field],fields[field],0)),"y","n")</calculatedColumnFormula>
    </tableColumn>
    <tableColumn id="15" name="done in mta?" dataDxfId="7"/>
    <tableColumn id="16" name="tests done?" dataDxfId="6"/>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14" totalsRowDxfId="4">
  <autoFilter ref="A1:D14"/>
  <tableColumns count="4">
    <tableColumn id="1" name="mappingID" totalsRowLabel="isbn[qualifying_info]GEN20aif there is data in parentheses" totalsRowDxfId="3"/>
    <tableColumn id="2" name="element" totalsRowLabel="20" totalsRowDxfId="2"/>
    <tableColumn id="3" name="subelement" totalsRowLabel="." totalsRowDxfId="1"/>
    <tableColumn id="4" name="issue/question" totalsRowLabel="UNCb2224383: the colon should not be extracted as qualifying info" totalsRow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drive.google.com/open?id=1lMKxd3q_ntIVaTEdWBfYpROxfHk4RwyxMuWzZiVeRPk"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table" Target="../tables/table3.xml"/><Relationship Id="rId5" Type="http://schemas.openxmlformats.org/officeDocument/2006/relationships/printerSettings" Target="../printerSettings/printerSettings2.bin"/><Relationship Id="rId4" Type="http://schemas.openxmlformats.org/officeDocument/2006/relationships/hyperlink" Target="https://github.com/trln/marc-to-argot/blob/master/spec/unc_oclc_number_spec.rb"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8"/>
  <sheetViews>
    <sheetView workbookViewId="0">
      <pane xSplit="1" topLeftCell="B1" activePane="topRight" state="frozen"/>
      <selection pane="topRight" activeCell="A98" sqref="A98"/>
    </sheetView>
  </sheetViews>
  <sheetFormatPr defaultRowHeight="15" x14ac:dyDescent="0.25"/>
  <cols>
    <col min="1" max="2" width="36.42578125" customWidth="1"/>
    <col min="3" max="3" width="13" customWidth="1"/>
    <col min="5" max="6" width="14.85546875" customWidth="1"/>
    <col min="7" max="7" width="11" bestFit="1" customWidth="1"/>
    <col min="8" max="9" width="14.85546875" customWidth="1"/>
    <col min="12" max="12" width="13.7109375" customWidth="1"/>
    <col min="14" max="14" width="11.7109375" customWidth="1"/>
    <col min="16" max="16" width="12" customWidth="1"/>
    <col min="17" max="17" width="11.140625" customWidth="1"/>
    <col min="18" max="18" width="24.85546875" customWidth="1"/>
    <col min="19" max="19" width="17" bestFit="1" customWidth="1"/>
    <col min="20" max="20" width="19.5703125" customWidth="1"/>
    <col min="22" max="22" width="24" customWidth="1"/>
    <col min="23" max="23" width="9.85546875" bestFit="1" customWidth="1"/>
    <col min="24" max="24" width="11.42578125" customWidth="1"/>
  </cols>
  <sheetData>
    <row r="1" spans="1:22" x14ac:dyDescent="0.25">
      <c r="A1" t="s">
        <v>67</v>
      </c>
      <c r="B1" t="s">
        <v>185</v>
      </c>
      <c r="C1" t="s">
        <v>66</v>
      </c>
      <c r="D1" t="s">
        <v>68</v>
      </c>
      <c r="E1" t="s">
        <v>186</v>
      </c>
      <c r="F1" t="s">
        <v>421</v>
      </c>
      <c r="G1" t="s">
        <v>69</v>
      </c>
      <c r="H1" t="s">
        <v>70</v>
      </c>
      <c r="I1" t="s">
        <v>71</v>
      </c>
      <c r="J1" t="s">
        <v>72</v>
      </c>
      <c r="K1" t="s">
        <v>73</v>
      </c>
      <c r="L1" t="s">
        <v>74</v>
      </c>
      <c r="M1" t="s">
        <v>75</v>
      </c>
      <c r="N1" t="s">
        <v>76</v>
      </c>
      <c r="O1" t="s">
        <v>77</v>
      </c>
      <c r="P1" t="s">
        <v>64</v>
      </c>
      <c r="Q1" t="s">
        <v>78</v>
      </c>
      <c r="R1" t="s">
        <v>182</v>
      </c>
      <c r="S1" t="s">
        <v>143</v>
      </c>
      <c r="T1" t="s">
        <v>142</v>
      </c>
      <c r="U1" t="s">
        <v>367</v>
      </c>
      <c r="V1" t="s">
        <v>368</v>
      </c>
    </row>
    <row r="2" spans="1:22" hidden="1" x14ac:dyDescent="0.25">
      <c r="A2" t="s">
        <v>243</v>
      </c>
      <c r="B2" t="s">
        <v>242</v>
      </c>
      <c r="C2" t="s">
        <v>2</v>
      </c>
      <c r="D2" t="s">
        <v>2</v>
      </c>
      <c r="E2" t="s">
        <v>41</v>
      </c>
      <c r="F2" t="s">
        <v>422</v>
      </c>
      <c r="G2" t="s">
        <v>41</v>
      </c>
      <c r="H2" t="s">
        <v>41</v>
      </c>
      <c r="I2" t="s">
        <v>250</v>
      </c>
      <c r="J2" t="s">
        <v>80</v>
      </c>
      <c r="K2" t="s">
        <v>6</v>
      </c>
      <c r="L2" t="s">
        <v>284</v>
      </c>
      <c r="M2" t="s">
        <v>6</v>
      </c>
      <c r="N2" t="s">
        <v>6</v>
      </c>
      <c r="O2" t="s">
        <v>250</v>
      </c>
      <c r="P2" t="s">
        <v>41</v>
      </c>
      <c r="Q2" t="s">
        <v>184</v>
      </c>
      <c r="R2" t="s">
        <v>6</v>
      </c>
      <c r="S2" s="8">
        <f>IF(ISNUMBER(MATCH(fields[field],issuesfield[field],0)),COUNTIF(issuesfield[field],fields[field]),0)</f>
        <v>0</v>
      </c>
      <c r="T2">
        <f>IF(ISNUMBER(MATCH(fields[field],mappings[field],0)),COUNTIF(mappings[field],fields[field]),0)</f>
        <v>7</v>
      </c>
    </row>
    <row r="3" spans="1:22" hidden="1" x14ac:dyDescent="0.25">
      <c r="A3" t="s">
        <v>311</v>
      </c>
      <c r="B3" t="s">
        <v>241</v>
      </c>
      <c r="C3" t="s">
        <v>2</v>
      </c>
      <c r="D3" t="s">
        <v>3</v>
      </c>
      <c r="E3" t="s">
        <v>193</v>
      </c>
      <c r="F3" t="s">
        <v>425</v>
      </c>
      <c r="G3" t="s">
        <v>41</v>
      </c>
      <c r="H3" t="s">
        <v>41</v>
      </c>
      <c r="I3" t="s">
        <v>41</v>
      </c>
      <c r="J3" t="s">
        <v>204</v>
      </c>
      <c r="K3" t="s">
        <v>169</v>
      </c>
      <c r="L3" t="s">
        <v>214</v>
      </c>
      <c r="M3" t="s">
        <v>178</v>
      </c>
      <c r="N3" t="s">
        <v>41</v>
      </c>
      <c r="O3" t="s">
        <v>215</v>
      </c>
      <c r="P3" t="s">
        <v>41</v>
      </c>
      <c r="Q3" t="s">
        <v>6</v>
      </c>
      <c r="R3" t="s">
        <v>319</v>
      </c>
      <c r="S3" s="8">
        <f>IF(ISNUMBER(MATCH(fields[field],issuesfield[field],0)),COUNTIF(issuesfield[field],fields[field]),0)</f>
        <v>0</v>
      </c>
      <c r="T3">
        <f>IF(ISNUMBER(MATCH(fields[field],mappings[field],0)),COUNTIF(mappings[field],fields[field]),0)</f>
        <v>1</v>
      </c>
    </row>
    <row r="4" spans="1:22" x14ac:dyDescent="0.25">
      <c r="A4" t="s">
        <v>320</v>
      </c>
      <c r="B4" t="s">
        <v>240</v>
      </c>
      <c r="C4" t="s">
        <v>2</v>
      </c>
      <c r="D4" t="s">
        <v>3</v>
      </c>
      <c r="E4" t="s">
        <v>187</v>
      </c>
      <c r="F4" t="s">
        <v>425</v>
      </c>
      <c r="G4" t="s">
        <v>171</v>
      </c>
      <c r="H4" t="s">
        <v>41</v>
      </c>
      <c r="I4" t="s">
        <v>41</v>
      </c>
      <c r="J4" t="s">
        <v>148</v>
      </c>
      <c r="K4" t="s">
        <v>169</v>
      </c>
      <c r="L4" t="s">
        <v>172</v>
      </c>
      <c r="M4" t="s">
        <v>205</v>
      </c>
      <c r="N4" t="s">
        <v>6</v>
      </c>
      <c r="O4" t="s">
        <v>180</v>
      </c>
      <c r="R4" t="s">
        <v>331</v>
      </c>
      <c r="S4" s="8">
        <f>IF(ISNUMBER(MATCH(fields[field],issuesfield[field],0)),COUNTIF(issuesfield[field],fields[field]),0)</f>
        <v>0</v>
      </c>
      <c r="T4">
        <f>IF(ISNUMBER(MATCH(fields[field],mappings[field],0)),COUNTIF(mappings[field],fields[field]),0)</f>
        <v>1</v>
      </c>
    </row>
    <row r="5" spans="1:22" x14ac:dyDescent="0.25">
      <c r="A5" t="s">
        <v>321</v>
      </c>
      <c r="B5" t="s">
        <v>240</v>
      </c>
      <c r="C5" t="s">
        <v>2</v>
      </c>
      <c r="D5" t="s">
        <v>3</v>
      </c>
      <c r="E5" t="s">
        <v>187</v>
      </c>
      <c r="F5" t="s">
        <v>425</v>
      </c>
      <c r="G5" t="s">
        <v>41</v>
      </c>
      <c r="H5" t="s">
        <v>41</v>
      </c>
      <c r="I5" t="s">
        <v>41</v>
      </c>
      <c r="J5" t="s">
        <v>41</v>
      </c>
      <c r="K5" t="s">
        <v>41</v>
      </c>
      <c r="L5" t="s">
        <v>177</v>
      </c>
      <c r="M5" t="s">
        <v>179</v>
      </c>
      <c r="N5" t="s">
        <v>41</v>
      </c>
      <c r="O5" t="s">
        <v>221</v>
      </c>
      <c r="P5" t="s">
        <v>41</v>
      </c>
      <c r="Q5" t="s">
        <v>41</v>
      </c>
      <c r="R5" t="s">
        <v>331</v>
      </c>
      <c r="S5" s="8">
        <f>IF(ISNUMBER(MATCH(fields[field],issuesfield[field],0)),COUNTIF(issuesfield[field],fields[field]),0)</f>
        <v>0</v>
      </c>
      <c r="T5">
        <f>IF(ISNUMBER(MATCH(fields[field],mappings[field],0)),COUNTIF(mappings[field],fields[field]),0)</f>
        <v>0</v>
      </c>
    </row>
    <row r="6" spans="1:22" hidden="1" x14ac:dyDescent="0.25">
      <c r="A6" t="s">
        <v>357</v>
      </c>
      <c r="B6" t="s">
        <v>6</v>
      </c>
      <c r="C6" t="s">
        <v>3</v>
      </c>
      <c r="D6" t="s">
        <v>3</v>
      </c>
      <c r="E6" t="s">
        <v>41</v>
      </c>
      <c r="F6" t="s">
        <v>425</v>
      </c>
      <c r="G6" t="s">
        <v>41</v>
      </c>
      <c r="H6" t="s">
        <v>41</v>
      </c>
      <c r="I6" t="s">
        <v>84</v>
      </c>
      <c r="J6" t="s">
        <v>84</v>
      </c>
      <c r="K6" t="s">
        <v>84</v>
      </c>
      <c r="L6" t="s">
        <v>358</v>
      </c>
      <c r="M6" t="s">
        <v>359</v>
      </c>
      <c r="N6" t="s">
        <v>41</v>
      </c>
      <c r="O6" t="s">
        <v>41</v>
      </c>
      <c r="P6" t="s">
        <v>41</v>
      </c>
      <c r="Q6" t="s">
        <v>417</v>
      </c>
      <c r="R6" t="s">
        <v>6</v>
      </c>
      <c r="S6" s="8">
        <f>IF(ISNUMBER(MATCH(fields[field],issuesfield[field],0)),COUNTIF(issuesfield[field],fields[field]),0)</f>
        <v>0</v>
      </c>
      <c r="T6">
        <f>IF(ISNUMBER(MATCH(fields[field],mappings[field],0)),COUNTIF(mappings[field],fields[field]),0)</f>
        <v>0</v>
      </c>
    </row>
    <row r="7" spans="1:22" hidden="1" x14ac:dyDescent="0.25">
      <c r="A7" t="s">
        <v>238</v>
      </c>
      <c r="B7" t="s">
        <v>242</v>
      </c>
      <c r="C7" t="s">
        <v>2</v>
      </c>
      <c r="D7" t="s">
        <v>2</v>
      </c>
      <c r="E7" t="s">
        <v>41</v>
      </c>
      <c r="F7" t="s">
        <v>422</v>
      </c>
      <c r="H7" t="s">
        <v>3</v>
      </c>
      <c r="O7" t="s">
        <v>247</v>
      </c>
      <c r="S7" s="8">
        <f>IF(ISNUMBER(MATCH(fields[field],issuesfield[field],0)),COUNTIF(issuesfield[field],fields[field]),0)</f>
        <v>0</v>
      </c>
      <c r="T7">
        <f>IF(ISNUMBER(MATCH(fields[field],mappings[field],0)),COUNTIF(mappings[field],fields[field]),0)</f>
        <v>0</v>
      </c>
    </row>
    <row r="8" spans="1:22" hidden="1" x14ac:dyDescent="0.25">
      <c r="A8" t="s">
        <v>265</v>
      </c>
      <c r="B8" t="s">
        <v>242</v>
      </c>
      <c r="C8" t="s">
        <v>2</v>
      </c>
      <c r="D8" t="s">
        <v>2</v>
      </c>
      <c r="E8" t="s">
        <v>41</v>
      </c>
      <c r="F8" t="s">
        <v>422</v>
      </c>
      <c r="H8" t="s">
        <v>3</v>
      </c>
      <c r="O8" t="s">
        <v>41</v>
      </c>
      <c r="S8" s="8">
        <f>IF(ISNUMBER(MATCH(fields[field],issuesfield[field],0)),COUNTIF(issuesfield[field],fields[field]),0)</f>
        <v>0</v>
      </c>
      <c r="T8">
        <f>IF(ISNUMBER(MATCH(fields[field],mappings[field],0)),COUNTIF(mappings[field],fields[field]),0)</f>
        <v>0</v>
      </c>
    </row>
    <row r="9" spans="1:22" x14ac:dyDescent="0.25">
      <c r="A9" t="s">
        <v>339</v>
      </c>
      <c r="B9" t="s">
        <v>240</v>
      </c>
      <c r="C9" t="s">
        <v>2</v>
      </c>
      <c r="D9" t="s">
        <v>3</v>
      </c>
      <c r="E9" t="s">
        <v>187</v>
      </c>
      <c r="F9" t="s">
        <v>425</v>
      </c>
      <c r="G9" t="s">
        <v>41</v>
      </c>
      <c r="H9" t="s">
        <v>41</v>
      </c>
      <c r="I9" t="s">
        <v>41</v>
      </c>
      <c r="J9" t="s">
        <v>148</v>
      </c>
      <c r="K9" t="s">
        <v>6</v>
      </c>
      <c r="L9" t="s">
        <v>343</v>
      </c>
      <c r="M9" t="s">
        <v>344</v>
      </c>
      <c r="N9" t="s">
        <v>41</v>
      </c>
      <c r="O9" t="s">
        <v>41</v>
      </c>
      <c r="P9" t="s">
        <v>41</v>
      </c>
      <c r="Q9" t="s">
        <v>6</v>
      </c>
      <c r="R9" t="s">
        <v>331</v>
      </c>
      <c r="S9" s="8">
        <f>IF(ISNUMBER(MATCH(fields[field],issuesfield[field],0)),COUNTIF(issuesfield[field],fields[field]),0)</f>
        <v>0</v>
      </c>
      <c r="T9">
        <f>IF(ISNUMBER(MATCH(fields[field],mappings[field],0)),COUNTIF(mappings[field],fields[field]),0)</f>
        <v>1</v>
      </c>
    </row>
    <row r="10" spans="1:22" hidden="1" x14ac:dyDescent="0.25">
      <c r="A10" t="s">
        <v>549</v>
      </c>
      <c r="B10" t="s">
        <v>242</v>
      </c>
      <c r="C10" t="s">
        <v>2</v>
      </c>
      <c r="D10" t="s">
        <v>2</v>
      </c>
      <c r="E10" t="s">
        <v>41</v>
      </c>
      <c r="F10" t="s">
        <v>425</v>
      </c>
      <c r="L10" t="s">
        <v>255</v>
      </c>
      <c r="M10" t="s">
        <v>256</v>
      </c>
      <c r="N10" t="s">
        <v>6</v>
      </c>
      <c r="O10" t="s">
        <v>251</v>
      </c>
      <c r="S10" s="8">
        <f>IF(ISNUMBER(MATCH(fields[field],issuesfield[field],0)),COUNTIF(issuesfield[field],fields[field]),0)</f>
        <v>0</v>
      </c>
      <c r="T10">
        <f>IF(ISNUMBER(MATCH(fields[field],mappings[field],0)),COUNTIF(mappings[field],fields[field]),0)</f>
        <v>0</v>
      </c>
    </row>
    <row r="11" spans="1:22" hidden="1" x14ac:dyDescent="0.25">
      <c r="A11" t="s">
        <v>552</v>
      </c>
      <c r="B11" t="s">
        <v>242</v>
      </c>
      <c r="C11" t="s">
        <v>2</v>
      </c>
      <c r="D11" t="s">
        <v>2</v>
      </c>
      <c r="E11" t="s">
        <v>551</v>
      </c>
      <c r="F11" t="s">
        <v>426</v>
      </c>
      <c r="S11" s="8">
        <f>IF(ISNUMBER(MATCH(fields[field],issuesfield[field],0)),COUNTIF(issuesfield[field],fields[field]),0)</f>
        <v>0</v>
      </c>
      <c r="T11">
        <f>IF(ISNUMBER(MATCH(fields[field],mappings[field],0)),COUNTIF(mappings[field],fields[field]),0)</f>
        <v>3</v>
      </c>
    </row>
    <row r="12" spans="1:22" hidden="1" x14ac:dyDescent="0.25">
      <c r="A12" t="s">
        <v>553</v>
      </c>
      <c r="B12" t="s">
        <v>242</v>
      </c>
      <c r="C12" t="s">
        <v>2</v>
      </c>
      <c r="D12" t="s">
        <v>2</v>
      </c>
      <c r="E12" t="s">
        <v>551</v>
      </c>
      <c r="F12" t="s">
        <v>425</v>
      </c>
      <c r="L12" t="s">
        <v>257</v>
      </c>
      <c r="M12" t="s">
        <v>557</v>
      </c>
      <c r="N12" t="s">
        <v>41</v>
      </c>
      <c r="O12" t="s">
        <v>41</v>
      </c>
      <c r="S12" s="8">
        <f>IF(ISNUMBER(MATCH(fields[field],issuesfield[field],0)),COUNTIF(issuesfield[field],fields[field]),0)</f>
        <v>0</v>
      </c>
      <c r="T12">
        <f>IF(ISNUMBER(MATCH(fields[field],mappings[field],0)),COUNTIF(mappings[field],fields[field]),0)</f>
        <v>3</v>
      </c>
    </row>
    <row r="13" spans="1:22" hidden="1" x14ac:dyDescent="0.25">
      <c r="A13" t="s">
        <v>554</v>
      </c>
      <c r="B13" t="s">
        <v>242</v>
      </c>
      <c r="C13" t="s">
        <v>2</v>
      </c>
      <c r="D13" t="s">
        <v>2</v>
      </c>
      <c r="E13" t="s">
        <v>550</v>
      </c>
      <c r="F13" t="s">
        <v>422</v>
      </c>
      <c r="L13" t="s">
        <v>564</v>
      </c>
      <c r="O13" t="s">
        <v>247</v>
      </c>
      <c r="S13" s="8">
        <f>IF(ISNUMBER(MATCH(fields[field],issuesfield[field],0)),COUNTIF(issuesfield[field],fields[field]),0)</f>
        <v>0</v>
      </c>
      <c r="T13">
        <f>IF(ISNUMBER(MATCH(fields[field],mappings[field],0)),COUNTIF(mappings[field],fields[field]),0)</f>
        <v>0</v>
      </c>
    </row>
    <row r="14" spans="1:22" hidden="1" x14ac:dyDescent="0.25">
      <c r="A14" t="s">
        <v>555</v>
      </c>
      <c r="B14" t="s">
        <v>242</v>
      </c>
      <c r="C14" t="s">
        <v>2</v>
      </c>
      <c r="D14" t="s">
        <v>2</v>
      </c>
      <c r="E14" t="s">
        <v>554</v>
      </c>
      <c r="F14" t="s">
        <v>426</v>
      </c>
      <c r="S14" s="8">
        <f>IF(ISNUMBER(MATCH(fields[field],issuesfield[field],0)),COUNTIF(issuesfield[field],fields[field]),0)</f>
        <v>0</v>
      </c>
      <c r="T14">
        <f>IF(ISNUMBER(MATCH(fields[field],mappings[field],0)),COUNTIF(mappings[field],fields[field]),0)</f>
        <v>0</v>
      </c>
    </row>
    <row r="15" spans="1:22" hidden="1" x14ac:dyDescent="0.25">
      <c r="A15" t="s">
        <v>556</v>
      </c>
      <c r="B15" t="s">
        <v>242</v>
      </c>
      <c r="C15" t="s">
        <v>2</v>
      </c>
      <c r="D15" t="s">
        <v>2</v>
      </c>
      <c r="E15" t="s">
        <v>554</v>
      </c>
      <c r="F15" t="s">
        <v>425</v>
      </c>
      <c r="S15" s="8">
        <f>IF(ISNUMBER(MATCH(fields[field],issuesfield[field],0)),COUNTIF(issuesfield[field],fields[field]),0)</f>
        <v>0</v>
      </c>
      <c r="T15">
        <f>IF(ISNUMBER(MATCH(fields[field],mappings[field],0)),COUNTIF(mappings[field],fields[field]),0)</f>
        <v>0</v>
      </c>
    </row>
    <row r="16" spans="1:22" hidden="1" x14ac:dyDescent="0.25">
      <c r="A16" s="9" t="s">
        <v>558</v>
      </c>
      <c r="B16" s="9" t="s">
        <v>242</v>
      </c>
      <c r="C16" s="9" t="s">
        <v>2</v>
      </c>
      <c r="D16" s="9" t="s">
        <v>2</v>
      </c>
      <c r="E16" s="9" t="s">
        <v>550</v>
      </c>
      <c r="F16" s="9" t="s">
        <v>422</v>
      </c>
      <c r="G16" s="9"/>
      <c r="H16" s="9"/>
      <c r="I16" s="9"/>
      <c r="J16" s="9"/>
      <c r="K16" s="9"/>
      <c r="L16" t="s">
        <v>565</v>
      </c>
      <c r="M16" s="9"/>
      <c r="N16" s="9"/>
      <c r="O16" s="9" t="s">
        <v>247</v>
      </c>
      <c r="P16" s="9"/>
      <c r="Q16" s="9"/>
      <c r="R16" s="9"/>
      <c r="S16" s="17">
        <f>IF(ISNUMBER(MATCH(fields[field],issuesfield[field],0)),COUNTIF(issuesfield[field],fields[field]),0)</f>
        <v>0</v>
      </c>
      <c r="T16" s="9">
        <f>IF(ISNUMBER(MATCH(fields[field],mappings[field],0)),COUNTIF(mappings[field],fields[field]),0)</f>
        <v>0</v>
      </c>
      <c r="U16" s="9"/>
      <c r="V16" s="9"/>
    </row>
    <row r="17" spans="1:22" hidden="1" x14ac:dyDescent="0.25">
      <c r="A17" s="9" t="s">
        <v>559</v>
      </c>
      <c r="B17" s="9" t="s">
        <v>242</v>
      </c>
      <c r="C17" s="9" t="s">
        <v>2</v>
      </c>
      <c r="D17" s="9" t="s">
        <v>2</v>
      </c>
      <c r="E17" s="9" t="s">
        <v>558</v>
      </c>
      <c r="F17" s="9" t="s">
        <v>426</v>
      </c>
      <c r="G17" s="9"/>
      <c r="H17" s="9"/>
      <c r="I17" s="9"/>
      <c r="J17" s="9"/>
      <c r="K17" s="9"/>
      <c r="L17" s="9"/>
      <c r="M17" s="9"/>
      <c r="N17" s="9"/>
      <c r="O17" s="9"/>
      <c r="P17" s="9"/>
      <c r="Q17" s="9"/>
      <c r="R17" s="9"/>
      <c r="S17" s="17">
        <f>IF(ISNUMBER(MATCH(fields[field],issuesfield[field],0)),COUNTIF(issuesfield[field],fields[field]),0)</f>
        <v>0</v>
      </c>
      <c r="T17" s="9">
        <f>IF(ISNUMBER(MATCH(fields[field],mappings[field],0)),COUNTIF(mappings[field],fields[field]),0)</f>
        <v>0</v>
      </c>
      <c r="U17" s="9"/>
      <c r="V17" s="9"/>
    </row>
    <row r="18" spans="1:22" hidden="1" x14ac:dyDescent="0.25">
      <c r="A18" s="9" t="s">
        <v>560</v>
      </c>
      <c r="B18" s="9" t="s">
        <v>242</v>
      </c>
      <c r="C18" s="9" t="s">
        <v>2</v>
      </c>
      <c r="D18" s="9" t="s">
        <v>2</v>
      </c>
      <c r="E18" s="9" t="s">
        <v>558</v>
      </c>
      <c r="F18" s="9" t="s">
        <v>425</v>
      </c>
      <c r="G18" s="9"/>
      <c r="H18" s="9"/>
      <c r="I18" s="9"/>
      <c r="J18" s="9"/>
      <c r="K18" s="9"/>
      <c r="L18" s="9"/>
      <c r="M18" s="9"/>
      <c r="N18" s="9"/>
      <c r="O18" s="9"/>
      <c r="P18" s="9"/>
      <c r="Q18" s="9"/>
      <c r="R18" s="9"/>
      <c r="S18" s="17">
        <f>IF(ISNUMBER(MATCH(fields[field],issuesfield[field],0)),COUNTIF(issuesfield[field],fields[field]),0)</f>
        <v>0</v>
      </c>
      <c r="T18" s="9">
        <f>IF(ISNUMBER(MATCH(fields[field],mappings[field],0)),COUNTIF(mappings[field],fields[field]),0)</f>
        <v>0</v>
      </c>
      <c r="U18" s="9"/>
      <c r="V18" s="9"/>
    </row>
    <row r="19" spans="1:22" hidden="1" x14ac:dyDescent="0.25">
      <c r="A19" s="9" t="s">
        <v>561</v>
      </c>
      <c r="B19" s="9" t="s">
        <v>242</v>
      </c>
      <c r="C19" s="9" t="s">
        <v>2</v>
      </c>
      <c r="D19" s="9" t="s">
        <v>2</v>
      </c>
      <c r="E19" s="9" t="s">
        <v>550</v>
      </c>
      <c r="F19" s="9" t="s">
        <v>422</v>
      </c>
      <c r="G19" s="9"/>
      <c r="H19" s="9"/>
      <c r="I19" s="9"/>
      <c r="J19" s="9"/>
      <c r="K19" s="9"/>
      <c r="L19" t="s">
        <v>566</v>
      </c>
      <c r="M19" s="9"/>
      <c r="N19" s="9"/>
      <c r="O19" s="9"/>
      <c r="P19" s="9"/>
      <c r="Q19" s="9"/>
      <c r="R19" s="9"/>
      <c r="S19" s="17">
        <f>IF(ISNUMBER(MATCH(fields[field],issuesfield[field],0)),COUNTIF(issuesfield[field],fields[field]),0)</f>
        <v>0</v>
      </c>
      <c r="T19" s="9">
        <f>IF(ISNUMBER(MATCH(fields[field],mappings[field],0)),COUNTIF(mappings[field],fields[field]),0)</f>
        <v>0</v>
      </c>
      <c r="U19" s="9"/>
      <c r="V19" s="9"/>
    </row>
    <row r="20" spans="1:22" hidden="1" x14ac:dyDescent="0.25">
      <c r="A20" s="9" t="s">
        <v>562</v>
      </c>
      <c r="B20" s="9" t="s">
        <v>242</v>
      </c>
      <c r="C20" s="9" t="s">
        <v>2</v>
      </c>
      <c r="D20" s="9" t="s">
        <v>2</v>
      </c>
      <c r="E20" s="9" t="s">
        <v>561</v>
      </c>
      <c r="F20" s="9" t="s">
        <v>426</v>
      </c>
      <c r="G20" s="9"/>
      <c r="H20" s="9"/>
      <c r="I20" s="9"/>
      <c r="J20" s="9"/>
      <c r="K20" s="9"/>
      <c r="L20" s="9"/>
      <c r="M20" s="9"/>
      <c r="N20" s="9"/>
      <c r="O20" s="9"/>
      <c r="P20" s="9"/>
      <c r="Q20" s="9"/>
      <c r="R20" s="9"/>
      <c r="S20" s="17">
        <f>IF(ISNUMBER(MATCH(fields[field],issuesfield[field],0)),COUNTIF(issuesfield[field],fields[field]),0)</f>
        <v>0</v>
      </c>
      <c r="T20" s="9">
        <f>IF(ISNUMBER(MATCH(fields[field],mappings[field],0)),COUNTIF(mappings[field],fields[field]),0)</f>
        <v>0</v>
      </c>
      <c r="U20" s="9"/>
      <c r="V20" s="9"/>
    </row>
    <row r="21" spans="1:22" hidden="1" x14ac:dyDescent="0.25">
      <c r="A21" s="9" t="s">
        <v>563</v>
      </c>
      <c r="B21" s="9" t="s">
        <v>242</v>
      </c>
      <c r="C21" s="9" t="s">
        <v>2</v>
      </c>
      <c r="D21" s="9" t="s">
        <v>2</v>
      </c>
      <c r="E21" s="9" t="s">
        <v>561</v>
      </c>
      <c r="F21" s="9" t="s">
        <v>425</v>
      </c>
      <c r="G21" s="9"/>
      <c r="H21" s="9"/>
      <c r="I21" s="9"/>
      <c r="J21" s="9"/>
      <c r="K21" s="9"/>
      <c r="L21" s="9"/>
      <c r="M21" s="9"/>
      <c r="N21" s="9"/>
      <c r="O21" s="9"/>
      <c r="P21" s="9"/>
      <c r="Q21" s="9"/>
      <c r="R21" s="9"/>
      <c r="S21" s="17">
        <f>IF(ISNUMBER(MATCH(fields[field],issuesfield[field],0)),COUNTIF(issuesfield[field],fields[field]),0)</f>
        <v>0</v>
      </c>
      <c r="T21" s="9">
        <f>IF(ISNUMBER(MATCH(fields[field],mappings[field],0)),COUNTIF(mappings[field],fields[field]),0)</f>
        <v>0</v>
      </c>
      <c r="U21" s="9"/>
      <c r="V21" s="9"/>
    </row>
    <row r="22" spans="1:22" hidden="1" x14ac:dyDescent="0.25">
      <c r="A22" s="9" t="s">
        <v>567</v>
      </c>
      <c r="B22" s="9" t="s">
        <v>242</v>
      </c>
      <c r="C22" s="9" t="s">
        <v>2</v>
      </c>
      <c r="D22" s="9" t="s">
        <v>2</v>
      </c>
      <c r="E22" s="9" t="s">
        <v>550</v>
      </c>
      <c r="F22" s="9" t="s">
        <v>422</v>
      </c>
      <c r="G22" s="9"/>
      <c r="H22" s="9"/>
      <c r="I22" s="9"/>
      <c r="J22" s="9"/>
      <c r="K22" s="9"/>
      <c r="L22" t="s">
        <v>570</v>
      </c>
      <c r="M22" s="9"/>
      <c r="N22" s="9"/>
      <c r="O22" s="9"/>
      <c r="P22" s="9"/>
      <c r="Q22" s="9"/>
      <c r="R22" s="9"/>
      <c r="S22" s="17">
        <f>IF(ISNUMBER(MATCH(fields[field],issuesfield[field],0)),COUNTIF(issuesfield[field],fields[field]),0)</f>
        <v>0</v>
      </c>
      <c r="T22" s="9">
        <f>IF(ISNUMBER(MATCH(fields[field],mappings[field],0)),COUNTIF(mappings[field],fields[field]),0)</f>
        <v>0</v>
      </c>
      <c r="U22" s="9"/>
      <c r="V22" s="9"/>
    </row>
    <row r="23" spans="1:22" hidden="1" x14ac:dyDescent="0.25">
      <c r="A23" s="9" t="s">
        <v>568</v>
      </c>
      <c r="B23" s="9" t="s">
        <v>242</v>
      </c>
      <c r="C23" s="9" t="s">
        <v>2</v>
      </c>
      <c r="D23" s="9" t="s">
        <v>2</v>
      </c>
      <c r="E23" s="9" t="s">
        <v>567</v>
      </c>
      <c r="F23" s="9" t="s">
        <v>426</v>
      </c>
      <c r="G23" s="9"/>
      <c r="H23" s="9"/>
      <c r="I23" s="9"/>
      <c r="J23" s="9"/>
      <c r="K23" s="9"/>
      <c r="L23" s="9"/>
      <c r="M23" s="9"/>
      <c r="N23" s="9"/>
      <c r="O23" s="9"/>
      <c r="P23" s="9"/>
      <c r="Q23" s="9"/>
      <c r="R23" s="9"/>
      <c r="S23" s="17">
        <f>IF(ISNUMBER(MATCH(fields[field],issuesfield[field],0)),COUNTIF(issuesfield[field],fields[field]),0)</f>
        <v>0</v>
      </c>
      <c r="T23" s="9">
        <f>IF(ISNUMBER(MATCH(fields[field],mappings[field],0)),COUNTIF(mappings[field],fields[field]),0)</f>
        <v>0</v>
      </c>
      <c r="U23" s="9"/>
      <c r="V23" s="9"/>
    </row>
    <row r="24" spans="1:22" hidden="1" x14ac:dyDescent="0.25">
      <c r="A24" s="9" t="s">
        <v>569</v>
      </c>
      <c r="B24" s="9" t="s">
        <v>242</v>
      </c>
      <c r="C24" s="9" t="s">
        <v>2</v>
      </c>
      <c r="D24" s="9" t="s">
        <v>2</v>
      </c>
      <c r="E24" s="9" t="s">
        <v>567</v>
      </c>
      <c r="F24" s="9" t="s">
        <v>425</v>
      </c>
      <c r="G24" s="9"/>
      <c r="H24" s="9"/>
      <c r="I24" s="9"/>
      <c r="J24" s="9"/>
      <c r="K24" s="9"/>
      <c r="L24" s="9"/>
      <c r="M24" s="9"/>
      <c r="N24" s="9"/>
      <c r="O24" s="9"/>
      <c r="P24" s="9"/>
      <c r="Q24" s="9"/>
      <c r="R24" s="9"/>
      <c r="S24" s="17">
        <f>IF(ISNUMBER(MATCH(fields[field],issuesfield[field],0)),COUNTIF(issuesfield[field],fields[field]),0)</f>
        <v>0</v>
      </c>
      <c r="T24" s="9">
        <f>IF(ISNUMBER(MATCH(fields[field],mappings[field],0)),COUNTIF(mappings[field],fields[field]),0)</f>
        <v>0</v>
      </c>
      <c r="U24" s="9"/>
      <c r="V24" s="9"/>
    </row>
    <row r="25" spans="1:22" hidden="1" x14ac:dyDescent="0.25">
      <c r="A25" t="s">
        <v>52</v>
      </c>
      <c r="B25" t="s">
        <v>6</v>
      </c>
      <c r="C25" t="s">
        <v>2</v>
      </c>
      <c r="D25" t="s">
        <v>3</v>
      </c>
      <c r="E25" t="s">
        <v>41</v>
      </c>
      <c r="F25" t="s">
        <v>425</v>
      </c>
      <c r="G25" t="s">
        <v>71</v>
      </c>
      <c r="H25" t="s">
        <v>41</v>
      </c>
      <c r="I25" t="s">
        <v>102</v>
      </c>
      <c r="J25" t="s">
        <v>103</v>
      </c>
      <c r="K25" t="s">
        <v>41</v>
      </c>
      <c r="L25" t="s">
        <v>104</v>
      </c>
      <c r="M25" t="s">
        <v>105</v>
      </c>
      <c r="N25" t="s">
        <v>81</v>
      </c>
      <c r="O25" t="s">
        <v>106</v>
      </c>
      <c r="P25" t="s">
        <v>41</v>
      </c>
      <c r="Q25" t="s">
        <v>107</v>
      </c>
      <c r="R25" t="s">
        <v>6</v>
      </c>
      <c r="S25">
        <f>IF(ISNUMBER(MATCH(fields[field],issuesfield[field],0)),COUNTIF(issuesfield[field],fields[field]),0)</f>
        <v>0</v>
      </c>
      <c r="T25">
        <f>IF(ISNUMBER(MATCH(fields[field],mappings[field],0)),COUNTIF(mappings[field],fields[field]),0)</f>
        <v>4</v>
      </c>
    </row>
    <row r="26" spans="1:22" hidden="1" x14ac:dyDescent="0.25">
      <c r="A26" t="s">
        <v>236</v>
      </c>
      <c r="B26" t="s">
        <v>242</v>
      </c>
      <c r="C26" t="s">
        <v>2</v>
      </c>
      <c r="D26" t="s">
        <v>2</v>
      </c>
      <c r="E26" t="s">
        <v>41</v>
      </c>
      <c r="F26" t="s">
        <v>422</v>
      </c>
      <c r="G26" t="s">
        <v>254</v>
      </c>
      <c r="H26" t="s">
        <v>3</v>
      </c>
      <c r="I26" t="s">
        <v>283</v>
      </c>
      <c r="J26" t="s">
        <v>6</v>
      </c>
      <c r="K26" t="s">
        <v>6</v>
      </c>
      <c r="L26" t="s">
        <v>270</v>
      </c>
      <c r="M26" t="s">
        <v>271</v>
      </c>
      <c r="N26" t="s">
        <v>277</v>
      </c>
      <c r="O26" t="s">
        <v>248</v>
      </c>
      <c r="P26" t="s">
        <v>275</v>
      </c>
      <c r="Q26" t="s">
        <v>6</v>
      </c>
      <c r="S26" s="8">
        <f>IF(ISNUMBER(MATCH(fields[field],issuesfield[field],0)),COUNTIF(issuesfield[field],fields[field]),0)</f>
        <v>0</v>
      </c>
      <c r="T26">
        <f>IF(ISNUMBER(MATCH(fields[field],mappings[field],0)),COUNTIF(mappings[field],fields[field]),0)</f>
        <v>3</v>
      </c>
    </row>
    <row r="27" spans="1:22" hidden="1" x14ac:dyDescent="0.25">
      <c r="A27" t="s">
        <v>424</v>
      </c>
      <c r="B27" t="s">
        <v>6</v>
      </c>
      <c r="C27" t="s">
        <v>3</v>
      </c>
      <c r="D27" t="s">
        <v>3</v>
      </c>
      <c r="E27" t="s">
        <v>41</v>
      </c>
      <c r="F27" t="s">
        <v>422</v>
      </c>
      <c r="G27" t="s">
        <v>195</v>
      </c>
      <c r="H27" t="s">
        <v>41</v>
      </c>
      <c r="I27" t="s">
        <v>41</v>
      </c>
      <c r="J27" t="s">
        <v>196</v>
      </c>
      <c r="K27" t="s">
        <v>6</v>
      </c>
      <c r="L27" t="s">
        <v>197</v>
      </c>
      <c r="M27" t="s">
        <v>198</v>
      </c>
      <c r="N27" t="s">
        <v>41</v>
      </c>
      <c r="O27" t="s">
        <v>199</v>
      </c>
      <c r="P27" t="s">
        <v>200</v>
      </c>
      <c r="Q27" t="s">
        <v>201</v>
      </c>
      <c r="R27" t="s">
        <v>6</v>
      </c>
      <c r="S27" s="8">
        <f>IF(ISNUMBER(MATCH(fields[field],issuesfield[field],0)),COUNTIF(issuesfield[field],fields[field]),0)</f>
        <v>0</v>
      </c>
      <c r="T27">
        <f>IF(ISNUMBER(MATCH(fields[field],mappings[field],0)),COUNTIF(mappings[field],fields[field]),0)</f>
        <v>0</v>
      </c>
    </row>
    <row r="28" spans="1:22" hidden="1" x14ac:dyDescent="0.25">
      <c r="A28" t="s">
        <v>245</v>
      </c>
      <c r="B28" t="s">
        <v>242</v>
      </c>
      <c r="C28" t="s">
        <v>2</v>
      </c>
      <c r="D28" t="s">
        <v>3</v>
      </c>
      <c r="E28" t="s">
        <v>41</v>
      </c>
      <c r="F28" t="s">
        <v>422</v>
      </c>
      <c r="G28" t="s">
        <v>254</v>
      </c>
      <c r="H28" t="s">
        <v>3</v>
      </c>
      <c r="I28" t="s">
        <v>41</v>
      </c>
      <c r="J28" t="s">
        <v>121</v>
      </c>
      <c r="K28" t="s">
        <v>249</v>
      </c>
      <c r="L28" t="s">
        <v>418</v>
      </c>
      <c r="M28" t="s">
        <v>419</v>
      </c>
      <c r="N28" t="s">
        <v>6</v>
      </c>
      <c r="O28" t="s">
        <v>249</v>
      </c>
      <c r="P28" t="s">
        <v>41</v>
      </c>
      <c r="S28" s="8">
        <f>IF(ISNUMBER(MATCH(fields[field],issuesfield[field],0)),COUNTIF(issuesfield[field],fields[field]),0)</f>
        <v>0</v>
      </c>
      <c r="T28">
        <f>IF(ISNUMBER(MATCH(fields[field],mappings[field],0)),COUNTIF(mappings[field],fields[field]),0)</f>
        <v>0</v>
      </c>
    </row>
    <row r="29" spans="1:22" x14ac:dyDescent="0.25">
      <c r="A29" t="s">
        <v>322</v>
      </c>
      <c r="B29" t="s">
        <v>240</v>
      </c>
      <c r="C29" t="s">
        <v>2</v>
      </c>
      <c r="D29" t="s">
        <v>3</v>
      </c>
      <c r="E29" t="s">
        <v>187</v>
      </c>
      <c r="F29" t="s">
        <v>425</v>
      </c>
      <c r="G29" t="s">
        <v>41</v>
      </c>
      <c r="H29" t="s">
        <v>41</v>
      </c>
      <c r="I29" t="s">
        <v>41</v>
      </c>
      <c r="J29" t="s">
        <v>148</v>
      </c>
      <c r="K29" t="s">
        <v>170</v>
      </c>
      <c r="L29" t="s">
        <v>149</v>
      </c>
      <c r="M29" t="s">
        <v>150</v>
      </c>
      <c r="N29" t="s">
        <v>41</v>
      </c>
      <c r="O29" t="s">
        <v>151</v>
      </c>
      <c r="P29" t="s">
        <v>329</v>
      </c>
      <c r="Q29" t="s">
        <v>152</v>
      </c>
      <c r="R29" t="s">
        <v>331</v>
      </c>
      <c r="S29" s="8">
        <f>IF(ISNUMBER(MATCH(fields[field],issuesfield[field],0)),COUNTIF(issuesfield[field],fields[field]),0)</f>
        <v>0</v>
      </c>
      <c r="T29">
        <f>IF(ISNUMBER(MATCH(fields[field],mappings[field],0)),COUNTIF(mappings[field],fields[field]),0)</f>
        <v>1</v>
      </c>
    </row>
    <row r="30" spans="1:22" hidden="1" x14ac:dyDescent="0.25">
      <c r="A30" t="s">
        <v>237</v>
      </c>
      <c r="B30" t="s">
        <v>242</v>
      </c>
      <c r="C30" t="s">
        <v>2</v>
      </c>
      <c r="D30" t="s">
        <v>2</v>
      </c>
      <c r="E30" t="s">
        <v>41</v>
      </c>
      <c r="F30" t="s">
        <v>422</v>
      </c>
      <c r="G30" t="s">
        <v>254</v>
      </c>
      <c r="H30" t="s">
        <v>3</v>
      </c>
      <c r="I30" t="s">
        <v>283</v>
      </c>
      <c r="J30" t="s">
        <v>272</v>
      </c>
      <c r="K30" t="s">
        <v>6</v>
      </c>
      <c r="L30" t="s">
        <v>273</v>
      </c>
      <c r="M30" t="s">
        <v>274</v>
      </c>
      <c r="N30" t="s">
        <v>277</v>
      </c>
      <c r="O30" t="s">
        <v>247</v>
      </c>
      <c r="P30" t="s">
        <v>276</v>
      </c>
      <c r="Q30" t="s">
        <v>6</v>
      </c>
      <c r="S30" s="8">
        <f>IF(ISNUMBER(MATCH(fields[field],issuesfield[field],0)),COUNTIF(issuesfield[field],fields[field]),0)</f>
        <v>0</v>
      </c>
      <c r="T30">
        <f>IF(ISNUMBER(MATCH(fields[field],mappings[field],0)),COUNTIF(mappings[field],fields[field]),0)</f>
        <v>2</v>
      </c>
    </row>
    <row r="31" spans="1:22" hidden="1" x14ac:dyDescent="0.25">
      <c r="A31" t="s">
        <v>423</v>
      </c>
      <c r="B31" t="s">
        <v>242</v>
      </c>
      <c r="C31" t="s">
        <v>2</v>
      </c>
      <c r="D31" t="s">
        <v>2</v>
      </c>
      <c r="E31" t="s">
        <v>41</v>
      </c>
      <c r="F31" t="s">
        <v>422</v>
      </c>
      <c r="H31" t="s">
        <v>3</v>
      </c>
      <c r="S31" s="8">
        <f>IF(ISNUMBER(MATCH(fields[field],issuesfield[field],0)),COUNTIF(issuesfield[field],fields[field]),0)</f>
        <v>0</v>
      </c>
      <c r="T31">
        <f>IF(ISNUMBER(MATCH(fields[field],mappings[field],0)),COUNTIF(mappings[field],fields[field]),0)</f>
        <v>0</v>
      </c>
    </row>
    <row r="32" spans="1:22" hidden="1" x14ac:dyDescent="0.25">
      <c r="A32" t="s">
        <v>477</v>
      </c>
      <c r="S32" s="8">
        <f>IF(ISNUMBER(MATCH(fields[field],issuesfield[field],0)),COUNTIF(issuesfield[field],fields[field]),0)</f>
        <v>0</v>
      </c>
      <c r="T32">
        <f>IF(ISNUMBER(MATCH(fields[field],mappings[field],0)),COUNTIF(mappings[field],fields[field]),0)</f>
        <v>0</v>
      </c>
    </row>
    <row r="33" spans="1:20" hidden="1" x14ac:dyDescent="0.25">
      <c r="A33" t="s">
        <v>478</v>
      </c>
      <c r="S33" s="8">
        <f>IF(ISNUMBER(MATCH(fields[field],issuesfield[field],0)),COUNTIF(issuesfield[field],fields[field]),0)</f>
        <v>0</v>
      </c>
      <c r="T33">
        <f>IF(ISNUMBER(MATCH(fields[field],mappings[field],0)),COUNTIF(mappings[field],fields[field]),0)</f>
        <v>0</v>
      </c>
    </row>
    <row r="34" spans="1:20" hidden="1" x14ac:dyDescent="0.25">
      <c r="A34" t="s">
        <v>479</v>
      </c>
      <c r="S34" s="8">
        <f>IF(ISNUMBER(MATCH(fields[field],issuesfield[field],0)),COUNTIF(issuesfield[field],fields[field]),0)</f>
        <v>0</v>
      </c>
      <c r="T34">
        <f>IF(ISNUMBER(MATCH(fields[field],mappings[field],0)),COUNTIF(mappings[field],fields[field]),0)</f>
        <v>0</v>
      </c>
    </row>
    <row r="35" spans="1:20" hidden="1" x14ac:dyDescent="0.25">
      <c r="A35" t="s">
        <v>546</v>
      </c>
      <c r="B35" t="s">
        <v>239</v>
      </c>
      <c r="C35" t="s">
        <v>2</v>
      </c>
      <c r="D35" t="s">
        <v>2</v>
      </c>
      <c r="E35" t="s">
        <v>41</v>
      </c>
      <c r="F35" t="s">
        <v>422</v>
      </c>
      <c r="G35" t="s">
        <v>3</v>
      </c>
      <c r="H35" t="s">
        <v>3</v>
      </c>
      <c r="I35" t="s">
        <v>41</v>
      </c>
      <c r="J35" t="s">
        <v>121</v>
      </c>
      <c r="K35" t="s">
        <v>84</v>
      </c>
      <c r="L35" t="s">
        <v>547</v>
      </c>
      <c r="M35" t="s">
        <v>548</v>
      </c>
      <c r="N35" t="s">
        <v>41</v>
      </c>
      <c r="O35" t="s">
        <v>41</v>
      </c>
      <c r="P35" t="s">
        <v>41</v>
      </c>
      <c r="Q35" t="s">
        <v>41</v>
      </c>
      <c r="R35" t="s">
        <v>41</v>
      </c>
      <c r="S35" s="8">
        <f>IF(ISNUMBER(MATCH(fields[field],issuesfield[field],0)),COUNTIF(issuesfield[field],fields[field]),0)</f>
        <v>0</v>
      </c>
      <c r="T35">
        <f>IF(ISNUMBER(MATCH(fields[field],mappings[field],0)),COUNTIF(mappings[field],fields[field]),0)</f>
        <v>0</v>
      </c>
    </row>
    <row r="36" spans="1:20" hidden="1" x14ac:dyDescent="0.25">
      <c r="A36" t="s">
        <v>193</v>
      </c>
      <c r="B36" t="s">
        <v>241</v>
      </c>
      <c r="C36" t="s">
        <v>2</v>
      </c>
      <c r="D36" t="s">
        <v>3</v>
      </c>
      <c r="E36" t="s">
        <v>41</v>
      </c>
      <c r="F36" t="s">
        <v>425</v>
      </c>
      <c r="G36" t="s">
        <v>41</v>
      </c>
      <c r="H36" t="s">
        <v>3</v>
      </c>
      <c r="I36" t="s">
        <v>41</v>
      </c>
      <c r="J36" t="s">
        <v>148</v>
      </c>
      <c r="K36" t="s">
        <v>41</v>
      </c>
      <c r="L36" t="s">
        <v>335</v>
      </c>
      <c r="M36" t="s">
        <v>6</v>
      </c>
      <c r="N36" t="s">
        <v>41</v>
      </c>
      <c r="O36" t="s">
        <v>41</v>
      </c>
      <c r="P36" t="s">
        <v>41</v>
      </c>
      <c r="Q36" t="s">
        <v>41</v>
      </c>
      <c r="R36" t="s">
        <v>319</v>
      </c>
      <c r="S36" s="8">
        <f>IF(ISNUMBER(MATCH(fields[field],issuesfield[field],0)),COUNTIF(issuesfield[field],fields[field]),0)</f>
        <v>0</v>
      </c>
      <c r="T36">
        <f>IF(ISNUMBER(MATCH(fields[field],mappings[field],0)),COUNTIF(mappings[field],fields[field]),0)</f>
        <v>0</v>
      </c>
    </row>
    <row r="37" spans="1:20" hidden="1" x14ac:dyDescent="0.25">
      <c r="A37" t="s">
        <v>337</v>
      </c>
      <c r="B37" t="s">
        <v>241</v>
      </c>
      <c r="C37" t="s">
        <v>2</v>
      </c>
      <c r="D37" t="s">
        <v>3</v>
      </c>
      <c r="E37" t="s">
        <v>193</v>
      </c>
      <c r="F37" t="s">
        <v>425</v>
      </c>
      <c r="G37" t="s">
        <v>41</v>
      </c>
      <c r="H37" t="s">
        <v>41</v>
      </c>
      <c r="I37" t="s">
        <v>41</v>
      </c>
      <c r="J37" t="s">
        <v>41</v>
      </c>
      <c r="K37" t="s">
        <v>41</v>
      </c>
      <c r="L37" t="s">
        <v>212</v>
      </c>
      <c r="M37" t="s">
        <v>213</v>
      </c>
      <c r="N37" t="s">
        <v>41</v>
      </c>
      <c r="O37" t="s">
        <v>41</v>
      </c>
      <c r="P37" t="s">
        <v>41</v>
      </c>
      <c r="Q37" t="s">
        <v>6</v>
      </c>
      <c r="R37" t="s">
        <v>319</v>
      </c>
      <c r="S37" s="8">
        <f>IF(ISNUMBER(MATCH(fields[field],issuesfield[field],0)),COUNTIF(issuesfield[field],fields[field]),0)</f>
        <v>0</v>
      </c>
      <c r="T37">
        <f>IF(ISNUMBER(MATCH(fields[field],mappings[field],0)),COUNTIF(mappings[field],fields[field]),0)</f>
        <v>1</v>
      </c>
    </row>
    <row r="38" spans="1:20" hidden="1" x14ac:dyDescent="0.25">
      <c r="A38" t="s">
        <v>420</v>
      </c>
      <c r="B38" t="s">
        <v>377</v>
      </c>
      <c r="C38" t="s">
        <v>2</v>
      </c>
      <c r="D38" t="s">
        <v>3</v>
      </c>
      <c r="E38" t="s">
        <v>41</v>
      </c>
      <c r="F38" t="s">
        <v>426</v>
      </c>
      <c r="G38" t="s">
        <v>431</v>
      </c>
      <c r="H38" t="s">
        <v>41</v>
      </c>
      <c r="S38" s="8">
        <f>IF(ISNUMBER(MATCH(fields[field],issuesfield[field],0)),COUNTIF(issuesfield[field],fields[field]),0)</f>
        <v>0</v>
      </c>
      <c r="T38">
        <f>IF(ISNUMBER(MATCH(fields[field],mappings[field],0)),COUNTIF(mappings[field],fields[field]),0)</f>
        <v>0</v>
      </c>
    </row>
    <row r="39" spans="1:20" hidden="1" x14ac:dyDescent="0.25">
      <c r="A39" t="s">
        <v>480</v>
      </c>
      <c r="B39" t="s">
        <v>482</v>
      </c>
      <c r="C39" t="s">
        <v>2</v>
      </c>
      <c r="D39" t="s">
        <v>2</v>
      </c>
      <c r="E39" t="s">
        <v>41</v>
      </c>
      <c r="F39" t="s">
        <v>425</v>
      </c>
      <c r="G39" t="s">
        <v>41</v>
      </c>
      <c r="H39" t="s">
        <v>41</v>
      </c>
      <c r="I39" t="s">
        <v>41</v>
      </c>
      <c r="J39" t="s">
        <v>494</v>
      </c>
      <c r="K39" t="s">
        <v>41</v>
      </c>
      <c r="L39" t="s">
        <v>495</v>
      </c>
      <c r="M39" t="s">
        <v>496</v>
      </c>
      <c r="N39" t="s">
        <v>41</v>
      </c>
      <c r="O39" t="s">
        <v>497</v>
      </c>
      <c r="P39" t="s">
        <v>41</v>
      </c>
      <c r="Q39" t="s">
        <v>498</v>
      </c>
      <c r="R39" t="s">
        <v>499</v>
      </c>
      <c r="S39" s="8">
        <f>IF(ISNUMBER(MATCH(fields[field],issuesfield[field],0)),COUNTIF(issuesfield[field],fields[field]),0)</f>
        <v>0</v>
      </c>
      <c r="T39">
        <f>IF(ISNUMBER(MATCH(fields[field],mappings[field],0)),COUNTIF(mappings[field],fields[field]),0)</f>
        <v>0</v>
      </c>
    </row>
    <row r="40" spans="1:20" hidden="1" x14ac:dyDescent="0.25">
      <c r="A40" t="s">
        <v>509</v>
      </c>
      <c r="B40" t="s">
        <v>482</v>
      </c>
      <c r="C40" t="s">
        <v>2</v>
      </c>
      <c r="D40" t="s">
        <v>2</v>
      </c>
      <c r="E40" t="s">
        <v>480</v>
      </c>
      <c r="F40" t="s">
        <v>425</v>
      </c>
      <c r="G40" t="s">
        <v>41</v>
      </c>
      <c r="H40" t="s">
        <v>41</v>
      </c>
      <c r="I40" t="s">
        <v>41</v>
      </c>
      <c r="J40" t="s">
        <v>41</v>
      </c>
      <c r="K40" t="s">
        <v>41</v>
      </c>
      <c r="L40" t="s">
        <v>510</v>
      </c>
      <c r="M40" t="s">
        <v>511</v>
      </c>
      <c r="N40" t="s">
        <v>41</v>
      </c>
      <c r="O40" t="s">
        <v>41</v>
      </c>
      <c r="P40" t="s">
        <v>41</v>
      </c>
      <c r="Q40" t="s">
        <v>498</v>
      </c>
      <c r="R40" t="s">
        <v>499</v>
      </c>
      <c r="S40" s="8">
        <f>IF(ISNUMBER(MATCH(fields[field],issuesfield[field],0)),COUNTIF(issuesfield[field],fields[field]),0)</f>
        <v>0</v>
      </c>
      <c r="T40">
        <f>IF(ISNUMBER(MATCH(fields[field],mappings[field],0)),COUNTIF(mappings[field],fields[field]),0)</f>
        <v>2</v>
      </c>
    </row>
    <row r="41" spans="1:20" hidden="1" x14ac:dyDescent="0.25">
      <c r="A41" t="s">
        <v>504</v>
      </c>
      <c r="B41" t="s">
        <v>482</v>
      </c>
      <c r="C41" t="s">
        <v>2</v>
      </c>
      <c r="D41" t="s">
        <v>2</v>
      </c>
      <c r="E41" t="s">
        <v>480</v>
      </c>
      <c r="F41">
        <v>1</v>
      </c>
      <c r="G41" t="s">
        <v>41</v>
      </c>
      <c r="H41" t="s">
        <v>41</v>
      </c>
      <c r="I41" t="s">
        <v>41</v>
      </c>
      <c r="J41" t="s">
        <v>41</v>
      </c>
      <c r="K41" t="s">
        <v>41</v>
      </c>
      <c r="L41" t="s">
        <v>507</v>
      </c>
      <c r="M41" t="s">
        <v>508</v>
      </c>
      <c r="N41" t="s">
        <v>41</v>
      </c>
      <c r="O41" t="s">
        <v>41</v>
      </c>
      <c r="P41" t="s">
        <v>41</v>
      </c>
      <c r="Q41" t="s">
        <v>498</v>
      </c>
      <c r="R41" t="s">
        <v>499</v>
      </c>
      <c r="S41" s="8">
        <f>IF(ISNUMBER(MATCH(fields[field],issuesfield[field],0)),COUNTIF(issuesfield[field],fields[field]),0)</f>
        <v>0</v>
      </c>
      <c r="T41">
        <f>IF(ISNUMBER(MATCH(fields[field],mappings[field],0)),COUNTIF(mappings[field],fields[field]),0)</f>
        <v>5</v>
      </c>
    </row>
    <row r="42" spans="1:20" hidden="1" x14ac:dyDescent="0.25">
      <c r="A42" t="s">
        <v>514</v>
      </c>
      <c r="B42" t="s">
        <v>482</v>
      </c>
      <c r="C42" t="s">
        <v>2</v>
      </c>
      <c r="D42" t="s">
        <v>2</v>
      </c>
      <c r="E42" t="s">
        <v>480</v>
      </c>
      <c r="F42">
        <v>1</v>
      </c>
      <c r="G42" t="s">
        <v>41</v>
      </c>
      <c r="H42" t="s">
        <v>41</v>
      </c>
      <c r="I42" t="s">
        <v>41</v>
      </c>
      <c r="J42" t="s">
        <v>41</v>
      </c>
      <c r="K42" t="s">
        <v>41</v>
      </c>
      <c r="L42" t="s">
        <v>512</v>
      </c>
      <c r="M42" t="s">
        <v>513</v>
      </c>
      <c r="N42" t="s">
        <v>41</v>
      </c>
      <c r="O42" t="s">
        <v>41</v>
      </c>
      <c r="P42" t="s">
        <v>41</v>
      </c>
      <c r="Q42" t="s">
        <v>498</v>
      </c>
      <c r="R42" t="s">
        <v>499</v>
      </c>
      <c r="S42" s="8">
        <f>IF(ISNUMBER(MATCH(fields[field],issuesfield[field],0)),COUNTIF(issuesfield[field],fields[field]),0)</f>
        <v>0</v>
      </c>
      <c r="T42">
        <f>IF(ISNUMBER(MATCH(fields[field],mappings[field],0)),COUNTIF(mappings[field],fields[field]),0)</f>
        <v>2</v>
      </c>
    </row>
    <row r="43" spans="1:20" hidden="1" x14ac:dyDescent="0.25">
      <c r="A43" t="s">
        <v>481</v>
      </c>
      <c r="B43" t="s">
        <v>482</v>
      </c>
      <c r="C43" t="s">
        <v>2</v>
      </c>
      <c r="D43" t="s">
        <v>2</v>
      </c>
      <c r="E43" t="s">
        <v>481</v>
      </c>
      <c r="F43" t="s">
        <v>500</v>
      </c>
      <c r="G43" t="s">
        <v>41</v>
      </c>
      <c r="H43" t="s">
        <v>3</v>
      </c>
      <c r="I43" t="s">
        <v>41</v>
      </c>
      <c r="J43" t="s">
        <v>501</v>
      </c>
      <c r="K43" t="s">
        <v>6</v>
      </c>
      <c r="L43" t="s">
        <v>503</v>
      </c>
      <c r="M43" t="s">
        <v>502</v>
      </c>
      <c r="N43" t="s">
        <v>41</v>
      </c>
      <c r="O43" t="s">
        <v>506</v>
      </c>
      <c r="P43" t="s">
        <v>41</v>
      </c>
      <c r="Q43" t="s">
        <v>498</v>
      </c>
      <c r="R43" t="s">
        <v>499</v>
      </c>
      <c r="S43" s="8">
        <f>IF(ISNUMBER(MATCH(fields[field],issuesfield[field],0)),COUNTIF(issuesfield[field],fields[field]),0)</f>
        <v>0</v>
      </c>
      <c r="T43">
        <f>IF(ISNUMBER(MATCH(fields[field],mappings[field],0)),COUNTIF(mappings[field],fields[field]),0)</f>
        <v>0</v>
      </c>
    </row>
    <row r="44" spans="1:20" hidden="1" x14ac:dyDescent="0.25">
      <c r="A44" t="s">
        <v>516</v>
      </c>
      <c r="B44" t="s">
        <v>482</v>
      </c>
      <c r="C44" t="s">
        <v>2</v>
      </c>
      <c r="D44" t="s">
        <v>2</v>
      </c>
      <c r="E44" t="s">
        <v>481</v>
      </c>
      <c r="F44" t="s">
        <v>425</v>
      </c>
      <c r="G44" t="s">
        <v>41</v>
      </c>
      <c r="H44" t="s">
        <v>41</v>
      </c>
      <c r="I44" t="s">
        <v>41</v>
      </c>
      <c r="J44" t="s">
        <v>41</v>
      </c>
      <c r="K44" t="s">
        <v>41</v>
      </c>
      <c r="L44" t="s">
        <v>510</v>
      </c>
      <c r="M44" t="s">
        <v>511</v>
      </c>
      <c r="N44" t="s">
        <v>41</v>
      </c>
      <c r="O44" t="s">
        <v>41</v>
      </c>
      <c r="P44" t="s">
        <v>41</v>
      </c>
      <c r="Q44" t="s">
        <v>498</v>
      </c>
      <c r="R44" t="s">
        <v>499</v>
      </c>
      <c r="S44" s="8">
        <f>IF(ISNUMBER(MATCH(fields[field],issuesfield[field],0)),COUNTIF(issuesfield[field],fields[field]),0)</f>
        <v>0</v>
      </c>
      <c r="T44">
        <f>IF(ISNUMBER(MATCH(fields[field],mappings[field],0)),COUNTIF(mappings[field],fields[field]),0)</f>
        <v>2</v>
      </c>
    </row>
    <row r="45" spans="1:20" hidden="1" x14ac:dyDescent="0.25">
      <c r="A45" t="s">
        <v>515</v>
      </c>
      <c r="B45" t="s">
        <v>482</v>
      </c>
      <c r="C45" t="s">
        <v>2</v>
      </c>
      <c r="D45" t="s">
        <v>2</v>
      </c>
      <c r="E45" t="s">
        <v>481</v>
      </c>
      <c r="F45">
        <v>1</v>
      </c>
      <c r="G45" t="s">
        <v>41</v>
      </c>
      <c r="H45" t="s">
        <v>41</v>
      </c>
      <c r="I45" t="s">
        <v>41</v>
      </c>
      <c r="J45" t="s">
        <v>41</v>
      </c>
      <c r="K45" t="s">
        <v>41</v>
      </c>
      <c r="L45" t="s">
        <v>507</v>
      </c>
      <c r="M45" t="s">
        <v>508</v>
      </c>
      <c r="N45" t="s">
        <v>41</v>
      </c>
      <c r="O45" t="s">
        <v>41</v>
      </c>
      <c r="P45" t="s">
        <v>41</v>
      </c>
      <c r="Q45" t="s">
        <v>498</v>
      </c>
      <c r="R45" t="s">
        <v>499</v>
      </c>
      <c r="S45" s="8">
        <f>IF(ISNUMBER(MATCH(fields[field],issuesfield[field],0)),COUNTIF(issuesfield[field],fields[field]),0)</f>
        <v>0</v>
      </c>
      <c r="T45">
        <f>IF(ISNUMBER(MATCH(fields[field],mappings[field],0)),COUNTIF(mappings[field],fields[field]),0)</f>
        <v>6</v>
      </c>
    </row>
    <row r="46" spans="1:20" hidden="1" x14ac:dyDescent="0.25">
      <c r="A46" t="s">
        <v>517</v>
      </c>
      <c r="B46" t="s">
        <v>482</v>
      </c>
      <c r="C46" t="s">
        <v>2</v>
      </c>
      <c r="D46" t="s">
        <v>2</v>
      </c>
      <c r="E46" t="s">
        <v>481</v>
      </c>
      <c r="F46">
        <v>1</v>
      </c>
      <c r="G46" t="s">
        <v>41</v>
      </c>
      <c r="H46" t="s">
        <v>41</v>
      </c>
      <c r="I46" t="s">
        <v>41</v>
      </c>
      <c r="J46" t="s">
        <v>41</v>
      </c>
      <c r="K46" t="s">
        <v>41</v>
      </c>
      <c r="L46" t="s">
        <v>512</v>
      </c>
      <c r="M46" t="s">
        <v>513</v>
      </c>
      <c r="N46" t="s">
        <v>41</v>
      </c>
      <c r="O46" t="s">
        <v>41</v>
      </c>
      <c r="P46" t="s">
        <v>41</v>
      </c>
      <c r="Q46" t="s">
        <v>498</v>
      </c>
      <c r="R46" t="s">
        <v>499</v>
      </c>
      <c r="S46" s="8">
        <f>IF(ISNUMBER(MATCH(fields[field],issuesfield[field],0)),COUNTIF(issuesfield[field],fields[field]),0)</f>
        <v>0</v>
      </c>
      <c r="T46">
        <f>IF(ISNUMBER(MATCH(fields[field],mappings[field],0)),COUNTIF(mappings[field],fields[field]),0)</f>
        <v>2</v>
      </c>
    </row>
    <row r="47" spans="1:20" hidden="1" x14ac:dyDescent="0.25">
      <c r="A47" t="s">
        <v>404</v>
      </c>
      <c r="B47" t="s">
        <v>377</v>
      </c>
      <c r="C47" t="s">
        <v>2</v>
      </c>
      <c r="D47" t="s">
        <v>2</v>
      </c>
      <c r="E47" t="s">
        <v>41</v>
      </c>
      <c r="F47" t="s">
        <v>422</v>
      </c>
      <c r="G47" t="s">
        <v>41</v>
      </c>
      <c r="H47" t="s">
        <v>3</v>
      </c>
      <c r="I47" t="s">
        <v>41</v>
      </c>
      <c r="J47" t="s">
        <v>2</v>
      </c>
      <c r="K47" t="s">
        <v>41</v>
      </c>
      <c r="L47" t="s">
        <v>573</v>
      </c>
      <c r="M47" t="s">
        <v>405</v>
      </c>
      <c r="N47" t="s">
        <v>6</v>
      </c>
      <c r="O47" t="s">
        <v>406</v>
      </c>
      <c r="P47" t="s">
        <v>41</v>
      </c>
      <c r="Q47" t="s">
        <v>407</v>
      </c>
      <c r="S47" s="8">
        <f>IF(ISNUMBER(MATCH(fields[field],issuesfield[field],0)),COUNTIF(issuesfield[field],fields[field]),0)</f>
        <v>0</v>
      </c>
      <c r="T47">
        <f>IF(ISNUMBER(MATCH(fields[field],mappings[field],0)),COUNTIF(mappings[field],fields[field]),0)</f>
        <v>0</v>
      </c>
    </row>
    <row r="48" spans="1:20" hidden="1" x14ac:dyDescent="0.25">
      <c r="A48" t="s">
        <v>571</v>
      </c>
      <c r="B48" t="s">
        <v>377</v>
      </c>
      <c r="C48" t="s">
        <v>2</v>
      </c>
      <c r="D48" t="s">
        <v>2</v>
      </c>
      <c r="E48" t="s">
        <v>404</v>
      </c>
      <c r="F48" t="s">
        <v>426</v>
      </c>
      <c r="G48" t="s">
        <v>378</v>
      </c>
      <c r="H48" t="s">
        <v>41</v>
      </c>
      <c r="I48" t="s">
        <v>41</v>
      </c>
      <c r="J48" t="s">
        <v>3</v>
      </c>
      <c r="K48" t="s">
        <v>6</v>
      </c>
      <c r="L48" t="s">
        <v>408</v>
      </c>
      <c r="M48" t="s">
        <v>409</v>
      </c>
      <c r="N48" t="s">
        <v>41</v>
      </c>
      <c r="O48" t="s">
        <v>410</v>
      </c>
      <c r="P48" t="s">
        <v>41</v>
      </c>
      <c r="Q48" t="s">
        <v>41</v>
      </c>
      <c r="R48" t="s">
        <v>6</v>
      </c>
      <c r="S48" s="8">
        <f>IF(ISNUMBER(MATCH(fields[field],issuesfield[field],0)),COUNTIF(issuesfield[field],fields[field]),0)</f>
        <v>0</v>
      </c>
      <c r="T48">
        <f>IF(ISNUMBER(MATCH(fields[field],mappings[field],0)),COUNTIF(mappings[field],fields[field]),0)</f>
        <v>1</v>
      </c>
    </row>
    <row r="49" spans="1:20" hidden="1" x14ac:dyDescent="0.25">
      <c r="A49" t="s">
        <v>572</v>
      </c>
      <c r="B49" t="s">
        <v>377</v>
      </c>
      <c r="C49" t="s">
        <v>2</v>
      </c>
      <c r="D49" t="s">
        <v>2</v>
      </c>
      <c r="E49" t="s">
        <v>404</v>
      </c>
      <c r="F49" t="s">
        <v>425</v>
      </c>
      <c r="G49" t="s">
        <v>41</v>
      </c>
      <c r="H49" t="s">
        <v>41</v>
      </c>
      <c r="I49" t="s">
        <v>41</v>
      </c>
      <c r="J49" t="s">
        <v>3</v>
      </c>
      <c r="K49" t="s">
        <v>41</v>
      </c>
      <c r="S49" s="8">
        <f>IF(ISNUMBER(MATCH(fields[field],issuesfield[field],0)),COUNTIF(issuesfield[field],fields[field]),0)</f>
        <v>0</v>
      </c>
      <c r="T49">
        <f>IF(ISNUMBER(MATCH(fields[field],mappings[field],0)),COUNTIF(mappings[field],fields[field]),0)</f>
        <v>2</v>
      </c>
    </row>
    <row r="50" spans="1:20" x14ac:dyDescent="0.25">
      <c r="A50" t="s">
        <v>338</v>
      </c>
      <c r="B50" t="s">
        <v>240</v>
      </c>
      <c r="C50" t="s">
        <v>2</v>
      </c>
      <c r="D50" t="s">
        <v>3</v>
      </c>
      <c r="E50" t="s">
        <v>187</v>
      </c>
      <c r="F50" t="s">
        <v>425</v>
      </c>
      <c r="G50" t="s">
        <v>41</v>
      </c>
      <c r="H50" t="s">
        <v>41</v>
      </c>
      <c r="I50" t="s">
        <v>41</v>
      </c>
      <c r="J50" t="s">
        <v>2</v>
      </c>
      <c r="K50" t="s">
        <v>41</v>
      </c>
      <c r="L50" t="s">
        <v>144</v>
      </c>
      <c r="M50" t="s">
        <v>168</v>
      </c>
      <c r="N50" t="s">
        <v>41</v>
      </c>
      <c r="O50" t="s">
        <v>145</v>
      </c>
      <c r="P50" t="s">
        <v>41</v>
      </c>
      <c r="Q50" t="s">
        <v>41</v>
      </c>
      <c r="R50" t="s">
        <v>331</v>
      </c>
      <c r="S50" s="8">
        <f>IF(ISNUMBER(MATCH(fields[field],issuesfield[field],0)),COUNTIF(issuesfield[field],fields[field]),0)</f>
        <v>0</v>
      </c>
      <c r="T50">
        <f>IF(ISNUMBER(MATCH(fields[field],mappings[field],0)),COUNTIF(mappings[field],fields[field]),0)</f>
        <v>1</v>
      </c>
    </row>
    <row r="51" spans="1:20" x14ac:dyDescent="0.25">
      <c r="A51" t="s">
        <v>187</v>
      </c>
      <c r="B51" t="s">
        <v>240</v>
      </c>
      <c r="C51" t="s">
        <v>2</v>
      </c>
      <c r="D51" t="s">
        <v>3</v>
      </c>
      <c r="E51" t="s">
        <v>41</v>
      </c>
      <c r="F51" t="s">
        <v>425</v>
      </c>
      <c r="G51" t="s">
        <v>41</v>
      </c>
      <c r="H51" t="s">
        <v>3</v>
      </c>
      <c r="I51" t="s">
        <v>41</v>
      </c>
      <c r="J51" t="s">
        <v>148</v>
      </c>
      <c r="K51" t="s">
        <v>41</v>
      </c>
      <c r="L51" t="s">
        <v>336</v>
      </c>
      <c r="M51" t="s">
        <v>6</v>
      </c>
      <c r="N51" t="s">
        <v>41</v>
      </c>
      <c r="O51" t="s">
        <v>41</v>
      </c>
      <c r="P51" t="s">
        <v>41</v>
      </c>
      <c r="Q51" t="s">
        <v>41</v>
      </c>
      <c r="R51" t="s">
        <v>331</v>
      </c>
      <c r="S51" s="8">
        <f>IF(ISNUMBER(MATCH(fields[field],issuesfield[field],0)),COUNTIF(issuesfield[field],fields[field]),0)</f>
        <v>0</v>
      </c>
      <c r="T51">
        <f>IF(ISNUMBER(MATCH(fields[field],mappings[field],0)),COUNTIF(mappings[field],fields[field]),0)</f>
        <v>0</v>
      </c>
    </row>
    <row r="52" spans="1:20" hidden="1" x14ac:dyDescent="0.25">
      <c r="A52" t="s">
        <v>108</v>
      </c>
      <c r="B52" t="s">
        <v>6</v>
      </c>
      <c r="C52" t="s">
        <v>2</v>
      </c>
      <c r="D52" t="s">
        <v>2</v>
      </c>
      <c r="E52" t="s">
        <v>41</v>
      </c>
      <c r="F52" t="s">
        <v>422</v>
      </c>
      <c r="G52" t="s">
        <v>71</v>
      </c>
      <c r="H52" t="s">
        <v>3</v>
      </c>
      <c r="I52" t="s">
        <v>109</v>
      </c>
      <c r="J52" t="s">
        <v>110</v>
      </c>
      <c r="K52" t="s">
        <v>111</v>
      </c>
      <c r="L52" t="s">
        <v>112</v>
      </c>
      <c r="M52" t="s">
        <v>167</v>
      </c>
      <c r="N52" t="s">
        <v>81</v>
      </c>
      <c r="O52" t="s">
        <v>109</v>
      </c>
      <c r="P52" t="s">
        <v>41</v>
      </c>
      <c r="Q52" t="s">
        <v>183</v>
      </c>
      <c r="R52" t="s">
        <v>6</v>
      </c>
      <c r="S52">
        <f>IF(ISNUMBER(MATCH(fields[field],issuesfield[field],0)),COUNTIF(issuesfield[field],fields[field]),0)</f>
        <v>0</v>
      </c>
      <c r="T52">
        <f>IF(ISNUMBER(MATCH(fields[field],mappings[field],0)),COUNTIF(mappings[field],fields[field]),0)</f>
        <v>0</v>
      </c>
    </row>
    <row r="53" spans="1:20" hidden="1" x14ac:dyDescent="0.25">
      <c r="A53" t="s">
        <v>312</v>
      </c>
      <c r="B53" t="s">
        <v>241</v>
      </c>
      <c r="C53" t="s">
        <v>2</v>
      </c>
      <c r="D53" t="s">
        <v>3</v>
      </c>
      <c r="E53" t="s">
        <v>193</v>
      </c>
      <c r="F53" t="s">
        <v>426</v>
      </c>
      <c r="G53" t="s">
        <v>41</v>
      </c>
      <c r="H53" t="s">
        <v>41</v>
      </c>
      <c r="I53" t="s">
        <v>41</v>
      </c>
      <c r="J53" t="s">
        <v>204</v>
      </c>
      <c r="K53" t="s">
        <v>169</v>
      </c>
      <c r="L53" t="s">
        <v>316</v>
      </c>
      <c r="M53" t="s">
        <v>208</v>
      </c>
      <c r="N53" t="s">
        <v>41</v>
      </c>
      <c r="O53" t="s">
        <v>209</v>
      </c>
      <c r="P53" t="s">
        <v>41</v>
      </c>
      <c r="Q53" t="s">
        <v>318</v>
      </c>
      <c r="R53" t="s">
        <v>319</v>
      </c>
      <c r="S53" s="8">
        <f>IF(ISNUMBER(MATCH(fields[field],issuesfield[field],0)),COUNTIF(issuesfield[field],fields[field]),0)</f>
        <v>0</v>
      </c>
      <c r="T53">
        <f>IF(ISNUMBER(MATCH(fields[field],mappings[field],0)),COUNTIF(mappings[field],fields[field]),0)</f>
        <v>1</v>
      </c>
    </row>
    <row r="54" spans="1:20" x14ac:dyDescent="0.25">
      <c r="A54" t="s">
        <v>323</v>
      </c>
      <c r="B54" t="s">
        <v>240</v>
      </c>
      <c r="C54" t="s">
        <v>2</v>
      </c>
      <c r="D54" t="s">
        <v>3</v>
      </c>
      <c r="E54" t="s">
        <v>187</v>
      </c>
      <c r="F54" t="s">
        <v>426</v>
      </c>
      <c r="G54" t="s">
        <v>41</v>
      </c>
      <c r="H54" t="s">
        <v>41</v>
      </c>
      <c r="I54" t="s">
        <v>41</v>
      </c>
      <c r="J54" t="s">
        <v>148</v>
      </c>
      <c r="K54" t="s">
        <v>169</v>
      </c>
      <c r="L54" t="s">
        <v>316</v>
      </c>
      <c r="M54" t="s">
        <v>173</v>
      </c>
      <c r="N54" t="s">
        <v>41</v>
      </c>
      <c r="O54" t="s">
        <v>174</v>
      </c>
      <c r="P54" t="s">
        <v>41</v>
      </c>
      <c r="Q54" t="s">
        <v>318</v>
      </c>
      <c r="R54" t="s">
        <v>331</v>
      </c>
      <c r="S54" s="8">
        <f>IF(ISNUMBER(MATCH(fields[field],issuesfield[field],0)),COUNTIF(issuesfield[field],fields[field]),0)</f>
        <v>0</v>
      </c>
      <c r="T54">
        <f>IF(ISNUMBER(MATCH(fields[field],mappings[field],0)),COUNTIF(mappings[field],fields[field]),0)</f>
        <v>2</v>
      </c>
    </row>
    <row r="55" spans="1:20" hidden="1" x14ac:dyDescent="0.25">
      <c r="A55" t="s">
        <v>313</v>
      </c>
      <c r="B55" t="s">
        <v>241</v>
      </c>
      <c r="C55" t="s">
        <v>2</v>
      </c>
      <c r="D55" t="s">
        <v>3</v>
      </c>
      <c r="E55" t="s">
        <v>193</v>
      </c>
      <c r="F55" t="s">
        <v>426</v>
      </c>
      <c r="G55" t="s">
        <v>41</v>
      </c>
      <c r="H55" t="s">
        <v>41</v>
      </c>
      <c r="I55" t="s">
        <v>41</v>
      </c>
      <c r="J55" t="s">
        <v>204</v>
      </c>
      <c r="K55" t="s">
        <v>169</v>
      </c>
      <c r="L55" t="s">
        <v>317</v>
      </c>
      <c r="M55" t="s">
        <v>210</v>
      </c>
      <c r="N55" t="s">
        <v>41</v>
      </c>
      <c r="O55" t="s">
        <v>211</v>
      </c>
      <c r="P55" t="s">
        <v>41</v>
      </c>
      <c r="Q55" t="s">
        <v>318</v>
      </c>
      <c r="R55" t="s">
        <v>319</v>
      </c>
      <c r="S55" s="8">
        <f>IF(ISNUMBER(MATCH(fields[field],issuesfield[field],0)),COUNTIF(issuesfield[field],fields[field]),0)</f>
        <v>0</v>
      </c>
      <c r="T55">
        <f>IF(ISNUMBER(MATCH(fields[field],mappings[field],0)),COUNTIF(mappings[field],fields[field]),0)</f>
        <v>1</v>
      </c>
    </row>
    <row r="56" spans="1:20" x14ac:dyDescent="0.25">
      <c r="A56" t="s">
        <v>324</v>
      </c>
      <c r="B56" t="s">
        <v>240</v>
      </c>
      <c r="C56" t="s">
        <v>2</v>
      </c>
      <c r="D56" t="s">
        <v>3</v>
      </c>
      <c r="E56" t="s">
        <v>187</v>
      </c>
      <c r="F56" t="s">
        <v>426</v>
      </c>
      <c r="G56" t="s">
        <v>41</v>
      </c>
      <c r="H56" t="s">
        <v>41</v>
      </c>
      <c r="I56" t="s">
        <v>41</v>
      </c>
      <c r="J56" t="s">
        <v>148</v>
      </c>
      <c r="K56" t="s">
        <v>169</v>
      </c>
      <c r="L56" t="s">
        <v>328</v>
      </c>
      <c r="M56" t="s">
        <v>155</v>
      </c>
      <c r="N56" t="s">
        <v>41</v>
      </c>
      <c r="O56" t="s">
        <v>156</v>
      </c>
      <c r="P56" t="s">
        <v>41</v>
      </c>
      <c r="Q56" t="s">
        <v>318</v>
      </c>
      <c r="R56" t="s">
        <v>331</v>
      </c>
      <c r="S56" s="8">
        <f>IF(ISNUMBER(MATCH(fields[field],issuesfield[field],0)),COUNTIF(issuesfield[field],fields[field]),0)</f>
        <v>0</v>
      </c>
      <c r="T56">
        <f>IF(ISNUMBER(MATCH(fields[field],mappings[field],0)),COUNTIF(mappings[field],fields[field]),0)</f>
        <v>2</v>
      </c>
    </row>
    <row r="57" spans="1:20" hidden="1" x14ac:dyDescent="0.25">
      <c r="A57" t="s">
        <v>352</v>
      </c>
      <c r="B57" t="s">
        <v>6</v>
      </c>
      <c r="C57" t="s">
        <v>2</v>
      </c>
      <c r="D57" t="s">
        <v>3</v>
      </c>
      <c r="E57" t="s">
        <v>41</v>
      </c>
      <c r="F57" t="s">
        <v>422</v>
      </c>
      <c r="G57" t="s">
        <v>71</v>
      </c>
      <c r="H57" t="s">
        <v>41</v>
      </c>
      <c r="I57" t="s">
        <v>232</v>
      </c>
      <c r="J57" t="s">
        <v>80</v>
      </c>
      <c r="K57" t="s">
        <v>41</v>
      </c>
      <c r="L57" t="s">
        <v>233</v>
      </c>
      <c r="M57" t="s">
        <v>333</v>
      </c>
      <c r="N57" t="s">
        <v>41</v>
      </c>
      <c r="O57" t="s">
        <v>232</v>
      </c>
      <c r="P57" t="s">
        <v>41</v>
      </c>
      <c r="Q57" t="s">
        <v>41</v>
      </c>
      <c r="R57" t="s">
        <v>6</v>
      </c>
      <c r="S57" s="8">
        <f>IF(ISNUMBER(MATCH(fields[field],issuesfield[field],0)),COUNTIF(issuesfield[field],fields[field]),0)</f>
        <v>0</v>
      </c>
      <c r="T57">
        <f>IF(ISNUMBER(MATCH(fields[field],mappings[field],0)),COUNTIF(mappings[field],fields[field]),0)</f>
        <v>1</v>
      </c>
    </row>
    <row r="58" spans="1:20" hidden="1" x14ac:dyDescent="0.25">
      <c r="A58" t="s">
        <v>412</v>
      </c>
      <c r="B58" t="s">
        <v>377</v>
      </c>
      <c r="C58" t="s">
        <v>2</v>
      </c>
      <c r="D58" t="s">
        <v>2</v>
      </c>
      <c r="E58" t="s">
        <v>41</v>
      </c>
      <c r="F58" t="s">
        <v>422</v>
      </c>
      <c r="G58" t="s">
        <v>41</v>
      </c>
      <c r="H58" t="s">
        <v>3</v>
      </c>
      <c r="I58" t="s">
        <v>41</v>
      </c>
      <c r="J58" t="s">
        <v>121</v>
      </c>
      <c r="K58" t="s">
        <v>537</v>
      </c>
      <c r="L58" t="s">
        <v>538</v>
      </c>
      <c r="M58" t="s">
        <v>413</v>
      </c>
      <c r="N58" t="s">
        <v>6</v>
      </c>
      <c r="O58" t="s">
        <v>416</v>
      </c>
      <c r="P58" t="s">
        <v>41</v>
      </c>
      <c r="Q58" t="s">
        <v>41</v>
      </c>
      <c r="R58" t="s">
        <v>6</v>
      </c>
      <c r="S58" s="8">
        <f>IF(ISNUMBER(MATCH(fields[field],issuesfield[field],0)),COUNTIF(issuesfield[field],fields[field]),0)</f>
        <v>0</v>
      </c>
      <c r="T58">
        <f>IF(ISNUMBER(MATCH(fields[field],mappings[field],0)),COUNTIF(mappings[field],fields[field]),0)</f>
        <v>3</v>
      </c>
    </row>
    <row r="59" spans="1:20" hidden="1" x14ac:dyDescent="0.25">
      <c r="A59" t="s">
        <v>534</v>
      </c>
      <c r="B59" t="s">
        <v>377</v>
      </c>
      <c r="C59" t="s">
        <v>2</v>
      </c>
      <c r="D59" t="s">
        <v>2</v>
      </c>
      <c r="E59" t="s">
        <v>412</v>
      </c>
      <c r="F59" t="s">
        <v>425</v>
      </c>
      <c r="G59" t="s">
        <v>41</v>
      </c>
      <c r="H59" t="s">
        <v>41</v>
      </c>
      <c r="I59" t="s">
        <v>41</v>
      </c>
      <c r="J59" t="s">
        <v>121</v>
      </c>
      <c r="K59" t="s">
        <v>41</v>
      </c>
      <c r="L59" t="s">
        <v>539</v>
      </c>
      <c r="M59" t="s">
        <v>414</v>
      </c>
      <c r="N59" t="s">
        <v>41</v>
      </c>
      <c r="O59" t="s">
        <v>41</v>
      </c>
      <c r="P59" t="s">
        <v>41</v>
      </c>
      <c r="Q59" t="s">
        <v>41</v>
      </c>
      <c r="R59" t="s">
        <v>6</v>
      </c>
      <c r="S59" s="8">
        <f>IF(ISNUMBER(MATCH(fields[field],issuesfield[field],0)),COUNTIF(issuesfield[field],fields[field]),0)</f>
        <v>0</v>
      </c>
      <c r="T59">
        <f>IF(ISNUMBER(MATCH(fields[field],mappings[field],0)),COUNTIF(mappings[field],fields[field]),0)</f>
        <v>0</v>
      </c>
    </row>
    <row r="60" spans="1:20" hidden="1" x14ac:dyDescent="0.25">
      <c r="A60" t="s">
        <v>535</v>
      </c>
      <c r="B60" t="s">
        <v>377</v>
      </c>
      <c r="C60" t="s">
        <v>2</v>
      </c>
      <c r="D60" t="s">
        <v>2</v>
      </c>
      <c r="E60" t="s">
        <v>412</v>
      </c>
      <c r="F60" t="s">
        <v>426</v>
      </c>
      <c r="G60" t="s">
        <v>41</v>
      </c>
      <c r="H60" t="s">
        <v>41</v>
      </c>
      <c r="I60" t="s">
        <v>41</v>
      </c>
      <c r="J60" t="s">
        <v>121</v>
      </c>
      <c r="K60" t="s">
        <v>41</v>
      </c>
      <c r="L60" t="s">
        <v>540</v>
      </c>
      <c r="M60" t="s">
        <v>415</v>
      </c>
      <c r="N60" t="s">
        <v>41</v>
      </c>
      <c r="O60" t="s">
        <v>41</v>
      </c>
      <c r="P60" t="s">
        <v>41</v>
      </c>
      <c r="Q60" t="s">
        <v>41</v>
      </c>
      <c r="R60" t="s">
        <v>6</v>
      </c>
      <c r="S60" s="8">
        <f>IF(ISNUMBER(MATCH(fields[field],issuesfield[field],0)),COUNTIF(issuesfield[field],fields[field]),0)</f>
        <v>0</v>
      </c>
      <c r="T60">
        <f>IF(ISNUMBER(MATCH(fields[field],mappings[field],0)),COUNTIF(mappings[field],fields[field]),0)</f>
        <v>0</v>
      </c>
    </row>
    <row r="61" spans="1:20" hidden="1" x14ac:dyDescent="0.25">
      <c r="A61" t="s">
        <v>536</v>
      </c>
      <c r="B61" t="s">
        <v>377</v>
      </c>
      <c r="C61" t="s">
        <v>2</v>
      </c>
      <c r="D61" t="s">
        <v>2</v>
      </c>
      <c r="E61" t="s">
        <v>412</v>
      </c>
      <c r="F61" t="s">
        <v>426</v>
      </c>
      <c r="G61" t="s">
        <v>378</v>
      </c>
      <c r="H61" t="s">
        <v>41</v>
      </c>
      <c r="I61" t="s">
        <v>41</v>
      </c>
      <c r="J61" t="s">
        <v>121</v>
      </c>
      <c r="K61" t="s">
        <v>41</v>
      </c>
      <c r="L61" t="s">
        <v>541</v>
      </c>
      <c r="M61" t="s">
        <v>41</v>
      </c>
      <c r="N61" t="s">
        <v>41</v>
      </c>
      <c r="O61" t="s">
        <v>41</v>
      </c>
      <c r="P61" t="s">
        <v>41</v>
      </c>
      <c r="Q61" t="s">
        <v>41</v>
      </c>
      <c r="S61" s="8">
        <f>IF(ISNUMBER(MATCH(fields[field],issuesfield[field],0)),COUNTIF(issuesfield[field],fields[field]),0)</f>
        <v>0</v>
      </c>
      <c r="T61">
        <f>IF(ISNUMBER(MATCH(fields[field],mappings[field],0)),COUNTIF(mappings[field],fields[field]),0)</f>
        <v>2</v>
      </c>
    </row>
    <row r="62" spans="1:20" hidden="1" x14ac:dyDescent="0.25">
      <c r="A62" t="s">
        <v>474</v>
      </c>
      <c r="B62" t="s">
        <v>64</v>
      </c>
      <c r="S62" s="8">
        <f>IF(ISNUMBER(MATCH(fields[field],issuesfield[field],0)),COUNTIF(issuesfield[field],fields[field]),0)</f>
        <v>0</v>
      </c>
      <c r="T62">
        <f>IF(ISNUMBER(MATCH(fields[field],mappings[field],0)),COUNTIF(mappings[field],fields[field]),0)</f>
        <v>0</v>
      </c>
    </row>
    <row r="63" spans="1:20" hidden="1" x14ac:dyDescent="0.25">
      <c r="A63" t="s">
        <v>476</v>
      </c>
      <c r="S63" s="8">
        <f>IF(ISNUMBER(MATCH(fields[field],issuesfield[field],0)),COUNTIF(issuesfield[field],fields[field]),0)</f>
        <v>0</v>
      </c>
      <c r="T63">
        <f>IF(ISNUMBER(MATCH(fields[field],mappings[field],0)),COUNTIF(mappings[field],fields[field]),0)</f>
        <v>0</v>
      </c>
    </row>
    <row r="64" spans="1:20" hidden="1" x14ac:dyDescent="0.25">
      <c r="A64" t="s">
        <v>475</v>
      </c>
      <c r="S64" s="8">
        <f>IF(ISNUMBER(MATCH(fields[field],issuesfield[field],0)),COUNTIF(issuesfield[field],fields[field]),0)</f>
        <v>0</v>
      </c>
      <c r="T64">
        <f>IF(ISNUMBER(MATCH(fields[field],mappings[field],0)),COUNTIF(mappings[field],fields[field]),0)</f>
        <v>0</v>
      </c>
    </row>
    <row r="65" spans="1:20" hidden="1" x14ac:dyDescent="0.25">
      <c r="A65" t="s">
        <v>315</v>
      </c>
      <c r="B65" t="s">
        <v>241</v>
      </c>
      <c r="C65" t="s">
        <v>2</v>
      </c>
      <c r="D65" t="s">
        <v>3</v>
      </c>
      <c r="E65" t="s">
        <v>193</v>
      </c>
      <c r="F65" t="s">
        <v>422</v>
      </c>
      <c r="G65" t="s">
        <v>41</v>
      </c>
      <c r="H65" t="s">
        <v>3</v>
      </c>
      <c r="I65" t="s">
        <v>41</v>
      </c>
      <c r="J65" t="s">
        <v>204</v>
      </c>
      <c r="K65" t="s">
        <v>169</v>
      </c>
      <c r="L65" t="s">
        <v>217</v>
      </c>
      <c r="M65" t="s">
        <v>218</v>
      </c>
      <c r="N65" t="s">
        <v>41</v>
      </c>
      <c r="O65" t="s">
        <v>219</v>
      </c>
      <c r="P65" t="s">
        <v>41</v>
      </c>
      <c r="Q65" t="s">
        <v>6</v>
      </c>
      <c r="R65" t="s">
        <v>319</v>
      </c>
      <c r="S65" s="8">
        <f>IF(ISNUMBER(MATCH(fields[field],issuesfield[field],0)),COUNTIF(issuesfield[field],fields[field]),0)</f>
        <v>0</v>
      </c>
      <c r="T65">
        <f>IF(ISNUMBER(MATCH(fields[field],mappings[field],0)),COUNTIF(mappings[field],fields[field]),0)</f>
        <v>1</v>
      </c>
    </row>
    <row r="66" spans="1:20" x14ac:dyDescent="0.25">
      <c r="A66" t="s">
        <v>325</v>
      </c>
      <c r="B66" t="s">
        <v>240</v>
      </c>
      <c r="C66" t="s">
        <v>2</v>
      </c>
      <c r="D66" t="s">
        <v>3</v>
      </c>
      <c r="E66" t="s">
        <v>187</v>
      </c>
      <c r="F66" t="s">
        <v>422</v>
      </c>
      <c r="G66" t="s">
        <v>41</v>
      </c>
      <c r="H66" t="s">
        <v>3</v>
      </c>
      <c r="I66" t="s">
        <v>41</v>
      </c>
      <c r="J66" t="s">
        <v>148</v>
      </c>
      <c r="K66" t="s">
        <v>169</v>
      </c>
      <c r="L66" t="s">
        <v>216</v>
      </c>
      <c r="M66" t="s">
        <v>158</v>
      </c>
      <c r="N66" t="s">
        <v>41</v>
      </c>
      <c r="O66" t="s">
        <v>159</v>
      </c>
      <c r="P66" t="s">
        <v>41</v>
      </c>
      <c r="Q66" t="s">
        <v>181</v>
      </c>
      <c r="R66" t="s">
        <v>331</v>
      </c>
      <c r="S66" s="8">
        <f>IF(ISNUMBER(MATCH(fields[field],issuesfield[field],0)),COUNTIF(issuesfield[field],fields[field]),0)</f>
        <v>0</v>
      </c>
      <c r="T66">
        <f>IF(ISNUMBER(MATCH(fields[field],mappings[field],0)),COUNTIF(mappings[field],fields[field]),0)</f>
        <v>1</v>
      </c>
    </row>
    <row r="67" spans="1:20" hidden="1" x14ac:dyDescent="0.25">
      <c r="A67" t="s">
        <v>376</v>
      </c>
      <c r="B67" t="s">
        <v>377</v>
      </c>
      <c r="C67" t="s">
        <v>2</v>
      </c>
      <c r="D67" t="s">
        <v>3</v>
      </c>
      <c r="E67" t="s">
        <v>41</v>
      </c>
      <c r="F67" t="s">
        <v>425</v>
      </c>
      <c r="G67" t="s">
        <v>41</v>
      </c>
      <c r="H67" t="s">
        <v>41</v>
      </c>
      <c r="I67" t="s">
        <v>41</v>
      </c>
      <c r="J67" t="s">
        <v>41</v>
      </c>
      <c r="K67" t="s">
        <v>41</v>
      </c>
      <c r="L67" t="s">
        <v>459</v>
      </c>
      <c r="M67" t="s">
        <v>6</v>
      </c>
      <c r="N67" t="s">
        <v>41</v>
      </c>
      <c r="O67" t="s">
        <v>41</v>
      </c>
      <c r="P67" t="s">
        <v>6</v>
      </c>
      <c r="Q67" t="s">
        <v>41</v>
      </c>
      <c r="R67" t="s">
        <v>6</v>
      </c>
      <c r="S67" s="8">
        <f>IF(ISNUMBER(MATCH(fields[field],issuesfield[field],0)),COUNTIF(issuesfield[field],fields[field]),0)</f>
        <v>0</v>
      </c>
      <c r="T67">
        <f>IF(ISNUMBER(MATCH(fields[field],mappings[field],0)),COUNTIF(mappings[field],fields[field]),0)</f>
        <v>0</v>
      </c>
    </row>
    <row r="68" spans="1:20" hidden="1" x14ac:dyDescent="0.25">
      <c r="A68" t="s">
        <v>458</v>
      </c>
      <c r="B68" t="s">
        <v>377</v>
      </c>
      <c r="C68" t="s">
        <v>2</v>
      </c>
      <c r="D68" t="s">
        <v>3</v>
      </c>
      <c r="E68" t="s">
        <v>376</v>
      </c>
      <c r="F68" t="s">
        <v>422</v>
      </c>
      <c r="G68" t="s">
        <v>378</v>
      </c>
      <c r="H68" t="s">
        <v>41</v>
      </c>
      <c r="I68" t="s">
        <v>41</v>
      </c>
      <c r="J68" t="s">
        <v>382</v>
      </c>
      <c r="K68" t="s">
        <v>6</v>
      </c>
      <c r="L68" t="s">
        <v>383</v>
      </c>
      <c r="M68" t="s">
        <v>384</v>
      </c>
      <c r="N68" t="s">
        <v>6</v>
      </c>
      <c r="O68" t="s">
        <v>41</v>
      </c>
      <c r="P68" t="s">
        <v>6</v>
      </c>
      <c r="Q68" t="s">
        <v>385</v>
      </c>
      <c r="R68" t="s">
        <v>6</v>
      </c>
      <c r="S68" s="8">
        <f>IF(ISNUMBER(MATCH(fields[field],issuesfield[field],0)),COUNTIF(issuesfield[field],fields[field]),0)</f>
        <v>0</v>
      </c>
      <c r="T68">
        <f>IF(ISNUMBER(MATCH(fields[field],mappings[field],0)),COUNTIF(mappings[field],fields[field]),0)</f>
        <v>1</v>
      </c>
    </row>
    <row r="69" spans="1:20" hidden="1" x14ac:dyDescent="0.25">
      <c r="A69" t="s">
        <v>483</v>
      </c>
      <c r="B69" t="s">
        <v>482</v>
      </c>
      <c r="C69" t="s">
        <v>2</v>
      </c>
      <c r="D69" t="s">
        <v>2</v>
      </c>
      <c r="E69" t="s">
        <v>41</v>
      </c>
      <c r="F69" t="s">
        <v>422</v>
      </c>
      <c r="G69" t="s">
        <v>488</v>
      </c>
      <c r="H69" t="s">
        <v>41</v>
      </c>
      <c r="I69" t="s">
        <v>41</v>
      </c>
      <c r="J69" t="s">
        <v>41</v>
      </c>
      <c r="K69" t="s">
        <v>41</v>
      </c>
      <c r="L69" t="s">
        <v>489</v>
      </c>
      <c r="M69" t="s">
        <v>41</v>
      </c>
      <c r="N69" t="s">
        <v>41</v>
      </c>
      <c r="O69" t="s">
        <v>505</v>
      </c>
      <c r="P69" t="s">
        <v>41</v>
      </c>
      <c r="Q69" t="s">
        <v>41</v>
      </c>
      <c r="R69" s="10" t="s">
        <v>490</v>
      </c>
      <c r="S69" s="8">
        <f>IF(ISNUMBER(MATCH(fields[field],issuesfield[field],0)),COUNTIF(issuesfield[field],fields[field]),0)</f>
        <v>0</v>
      </c>
      <c r="T69">
        <f>IF(ISNUMBER(MATCH(fields[field],mappings[field],0)),COUNTIF(mappings[field],fields[field]),0)</f>
        <v>2</v>
      </c>
    </row>
    <row r="70" spans="1:20" hidden="1" x14ac:dyDescent="0.25">
      <c r="A70" t="s">
        <v>449</v>
      </c>
      <c r="B70" t="s">
        <v>6</v>
      </c>
      <c r="C70" t="s">
        <v>2</v>
      </c>
      <c r="D70" t="s">
        <v>2</v>
      </c>
      <c r="E70" t="s">
        <v>41</v>
      </c>
      <c r="F70" t="s">
        <v>451</v>
      </c>
      <c r="G70" t="s">
        <v>71</v>
      </c>
      <c r="H70" t="s">
        <v>41</v>
      </c>
      <c r="I70" t="s">
        <v>452</v>
      </c>
      <c r="J70" t="s">
        <v>6</v>
      </c>
      <c r="K70" t="s">
        <v>6</v>
      </c>
      <c r="L70" t="s">
        <v>453</v>
      </c>
      <c r="M70" t="s">
        <v>454</v>
      </c>
      <c r="N70" t="s">
        <v>41</v>
      </c>
      <c r="O70" t="s">
        <v>455</v>
      </c>
      <c r="P70" t="s">
        <v>41</v>
      </c>
      <c r="Q70" t="s">
        <v>456</v>
      </c>
      <c r="R70" t="s">
        <v>6</v>
      </c>
      <c r="S70" s="8">
        <f>IF(ISNUMBER(MATCH(fields[field],issuesfield[field],0)),COUNTIF(issuesfield[field],fields[field]),0)</f>
        <v>0</v>
      </c>
      <c r="T70">
        <f>IF(ISNUMBER(MATCH(fields[field],mappings[field],0)),COUNTIF(mappings[field],fields[field]),0)</f>
        <v>1</v>
      </c>
    </row>
    <row r="71" spans="1:20" hidden="1" x14ac:dyDescent="0.25">
      <c r="A71" t="s">
        <v>439</v>
      </c>
      <c r="B71" t="s">
        <v>377</v>
      </c>
      <c r="C71" t="s">
        <v>2</v>
      </c>
      <c r="D71" t="s">
        <v>3</v>
      </c>
      <c r="E71" t="s">
        <v>41</v>
      </c>
      <c r="F71" t="s">
        <v>425</v>
      </c>
      <c r="G71" t="s">
        <v>41</v>
      </c>
      <c r="H71" t="s">
        <v>41</v>
      </c>
      <c r="I71" t="s">
        <v>41</v>
      </c>
      <c r="J71" t="s">
        <v>41</v>
      </c>
      <c r="K71" t="s">
        <v>41</v>
      </c>
      <c r="L71" t="s">
        <v>440</v>
      </c>
      <c r="M71" t="s">
        <v>441</v>
      </c>
      <c r="N71" t="s">
        <v>41</v>
      </c>
      <c r="O71" t="s">
        <v>442</v>
      </c>
      <c r="P71" t="s">
        <v>6</v>
      </c>
      <c r="Q71" t="s">
        <v>6</v>
      </c>
      <c r="R71" t="s">
        <v>6</v>
      </c>
      <c r="S71" s="8">
        <f>IF(ISNUMBER(MATCH(fields[field],issuesfield[field],0)),COUNTIF(issuesfield[field],fields[field]),0)</f>
        <v>2</v>
      </c>
      <c r="T71">
        <f>IF(ISNUMBER(MATCH(fields[field],mappings[field],0)),COUNTIF(mappings[field],fields[field]),0)</f>
        <v>2</v>
      </c>
    </row>
    <row r="72" spans="1:20" hidden="1" x14ac:dyDescent="0.25">
      <c r="A72" t="s">
        <v>386</v>
      </c>
      <c r="B72" t="s">
        <v>377</v>
      </c>
      <c r="C72" t="s">
        <v>2</v>
      </c>
      <c r="D72" t="s">
        <v>3</v>
      </c>
      <c r="E72" t="s">
        <v>41</v>
      </c>
      <c r="F72" t="s">
        <v>425</v>
      </c>
      <c r="G72" t="s">
        <v>378</v>
      </c>
      <c r="H72" t="s">
        <v>41</v>
      </c>
      <c r="I72" t="s">
        <v>41</v>
      </c>
      <c r="J72" t="s">
        <v>121</v>
      </c>
      <c r="K72" t="s">
        <v>387</v>
      </c>
      <c r="L72" t="s">
        <v>388</v>
      </c>
      <c r="M72" t="s">
        <v>389</v>
      </c>
      <c r="N72" t="s">
        <v>6</v>
      </c>
      <c r="O72" t="s">
        <v>41</v>
      </c>
      <c r="P72" t="s">
        <v>6</v>
      </c>
      <c r="Q72" t="s">
        <v>6</v>
      </c>
      <c r="R72" t="s">
        <v>6</v>
      </c>
      <c r="S72" s="8">
        <f>IF(ISNUMBER(MATCH(fields[field],issuesfield[field],0)),COUNTIF(issuesfield[field],fields[field]),0)</f>
        <v>0</v>
      </c>
      <c r="T72">
        <f>IF(ISNUMBER(MATCH(fields[field],mappings[field],0)),COUNTIF(mappings[field],fields[field]),0)</f>
        <v>0</v>
      </c>
    </row>
    <row r="73" spans="1:20" hidden="1" x14ac:dyDescent="0.25">
      <c r="A73" t="s">
        <v>427</v>
      </c>
      <c r="B73" t="s">
        <v>6</v>
      </c>
      <c r="C73" t="s">
        <v>2</v>
      </c>
      <c r="D73" t="s">
        <v>2</v>
      </c>
      <c r="E73" t="s">
        <v>41</v>
      </c>
      <c r="F73" t="s">
        <v>425</v>
      </c>
      <c r="G73" t="s">
        <v>429</v>
      </c>
      <c r="H73" t="s">
        <v>41</v>
      </c>
      <c r="O73" t="s">
        <v>443</v>
      </c>
      <c r="S73" s="8">
        <f>IF(ISNUMBER(MATCH(fields[field],issuesfield[field],0)),COUNTIF(issuesfield[field],fields[field]),0)</f>
        <v>0</v>
      </c>
      <c r="T73">
        <f>IF(ISNUMBER(MATCH(fields[field],mappings[field],0)),COUNTIF(mappings[field],fields[field]),0)</f>
        <v>0</v>
      </c>
    </row>
    <row r="74" spans="1:20" x14ac:dyDescent="0.25">
      <c r="A74" t="s">
        <v>326</v>
      </c>
      <c r="B74" t="s">
        <v>240</v>
      </c>
      <c r="C74" t="s">
        <v>2</v>
      </c>
      <c r="D74" t="s">
        <v>3</v>
      </c>
      <c r="E74" t="s">
        <v>187</v>
      </c>
      <c r="F74" t="s">
        <v>426</v>
      </c>
      <c r="G74" t="s">
        <v>41</v>
      </c>
      <c r="H74" t="s">
        <v>41</v>
      </c>
      <c r="I74" t="s">
        <v>41</v>
      </c>
      <c r="J74" t="s">
        <v>148</v>
      </c>
      <c r="K74" t="s">
        <v>169</v>
      </c>
      <c r="L74" t="s">
        <v>188</v>
      </c>
      <c r="M74" t="s">
        <v>189</v>
      </c>
      <c r="N74" t="s">
        <v>41</v>
      </c>
      <c r="O74" t="s">
        <v>190</v>
      </c>
      <c r="P74" t="s">
        <v>41</v>
      </c>
      <c r="Q74" t="s">
        <v>330</v>
      </c>
      <c r="R74" t="s">
        <v>331</v>
      </c>
      <c r="S74" s="8">
        <f>IF(ISNUMBER(MATCH(fields[field],issuesfield[field],0)),COUNTIF(issuesfield[field],fields[field]),0)</f>
        <v>0</v>
      </c>
      <c r="T74">
        <f>IF(ISNUMBER(MATCH(fields[field],mappings[field],0)),COUNTIF(mappings[field],fields[field]),0)</f>
        <v>3</v>
      </c>
    </row>
    <row r="75" spans="1:20" hidden="1" x14ac:dyDescent="0.25">
      <c r="A75" t="s">
        <v>0</v>
      </c>
      <c r="B75" t="s">
        <v>239</v>
      </c>
      <c r="C75" t="s">
        <v>2</v>
      </c>
      <c r="D75" t="s">
        <v>2</v>
      </c>
      <c r="E75" t="s">
        <v>41</v>
      </c>
      <c r="F75" t="s">
        <v>422</v>
      </c>
      <c r="G75" t="s">
        <v>71</v>
      </c>
      <c r="H75" t="s">
        <v>41</v>
      </c>
      <c r="I75" t="s">
        <v>93</v>
      </c>
      <c r="J75" t="s">
        <v>80</v>
      </c>
      <c r="K75" t="s">
        <v>41</v>
      </c>
      <c r="L75" t="s">
        <v>94</v>
      </c>
      <c r="M75" t="s">
        <v>95</v>
      </c>
      <c r="N75" t="s">
        <v>84</v>
      </c>
      <c r="O75" t="s">
        <v>96</v>
      </c>
      <c r="P75" t="s">
        <v>97</v>
      </c>
      <c r="Q75" t="s">
        <v>184</v>
      </c>
      <c r="R75" t="s">
        <v>6</v>
      </c>
      <c r="S75">
        <f>IF(ISNUMBER(MATCH(fields[field],issuesfield[field],0)),COUNTIF(issuesfield[field],fields[field]),0)</f>
        <v>1</v>
      </c>
      <c r="T75">
        <f>IF(ISNUMBER(MATCH(fields[field],mappings[field],0)),COUNTIF(mappings[field],fields[field]),0)</f>
        <v>8</v>
      </c>
    </row>
    <row r="76" spans="1:20" hidden="1" x14ac:dyDescent="0.25">
      <c r="A76" t="s">
        <v>10</v>
      </c>
      <c r="B76" t="s">
        <v>239</v>
      </c>
      <c r="C76" t="s">
        <v>2</v>
      </c>
      <c r="D76" t="s">
        <v>2</v>
      </c>
      <c r="E76" t="s">
        <v>41</v>
      </c>
      <c r="F76" t="s">
        <v>422</v>
      </c>
      <c r="G76" t="s">
        <v>71</v>
      </c>
      <c r="H76" t="s">
        <v>41</v>
      </c>
      <c r="I76" t="s">
        <v>88</v>
      </c>
      <c r="J76" t="s">
        <v>80</v>
      </c>
      <c r="K76" t="s">
        <v>41</v>
      </c>
      <c r="L76" t="s">
        <v>89</v>
      </c>
      <c r="M76" t="s">
        <v>90</v>
      </c>
      <c r="N76" t="s">
        <v>84</v>
      </c>
      <c r="O76" t="s">
        <v>91</v>
      </c>
      <c r="P76" t="s">
        <v>92</v>
      </c>
      <c r="Q76" t="s">
        <v>184</v>
      </c>
      <c r="R76" t="s">
        <v>6</v>
      </c>
      <c r="S76">
        <f>IF(ISNUMBER(MATCH(fields[field],issuesfield[field],0)),COUNTIF(issuesfield[field],fields[field]),0)</f>
        <v>2</v>
      </c>
      <c r="T76">
        <f>IF(ISNUMBER(MATCH(fields[field],mappings[field],0)),COUNTIF(mappings[field],fields[field]),0)</f>
        <v>24</v>
      </c>
    </row>
    <row r="77" spans="1:20" hidden="1" x14ac:dyDescent="0.25">
      <c r="A77" t="s">
        <v>36</v>
      </c>
      <c r="B77" t="s">
        <v>239</v>
      </c>
      <c r="C77" t="s">
        <v>2</v>
      </c>
      <c r="D77" t="s">
        <v>2</v>
      </c>
      <c r="E77" t="s">
        <v>41</v>
      </c>
      <c r="F77" t="s">
        <v>422</v>
      </c>
      <c r="G77" t="s">
        <v>71</v>
      </c>
      <c r="H77" t="s">
        <v>41</v>
      </c>
      <c r="I77" t="s">
        <v>98</v>
      </c>
      <c r="J77" t="s">
        <v>80</v>
      </c>
      <c r="K77" t="s">
        <v>41</v>
      </c>
      <c r="L77" t="s">
        <v>99</v>
      </c>
      <c r="M77" t="s">
        <v>100</v>
      </c>
      <c r="N77" t="s">
        <v>84</v>
      </c>
      <c r="O77" t="s">
        <v>101</v>
      </c>
      <c r="P77" t="s">
        <v>97</v>
      </c>
      <c r="Q77" t="s">
        <v>184</v>
      </c>
      <c r="R77" t="s">
        <v>6</v>
      </c>
      <c r="S77">
        <f>IF(ISNUMBER(MATCH(fields[field],issuesfield[field],0)),COUNTIF(issuesfield[field],fields[field]),0)</f>
        <v>1</v>
      </c>
      <c r="T77">
        <f>IF(ISNUMBER(MATCH(fields[field],mappings[field],0)),COUNTIF(mappings[field],fields[field]),0)</f>
        <v>8</v>
      </c>
    </row>
    <row r="78" spans="1:20" hidden="1" x14ac:dyDescent="0.25">
      <c r="A78" t="s">
        <v>38</v>
      </c>
      <c r="B78" t="s">
        <v>239</v>
      </c>
      <c r="C78" t="s">
        <v>2</v>
      </c>
      <c r="D78" t="s">
        <v>2</v>
      </c>
      <c r="E78" t="s">
        <v>41</v>
      </c>
      <c r="F78" t="s">
        <v>422</v>
      </c>
      <c r="G78" t="s">
        <v>71</v>
      </c>
      <c r="H78" t="s">
        <v>41</v>
      </c>
      <c r="I78" t="s">
        <v>79</v>
      </c>
      <c r="J78" t="s">
        <v>80</v>
      </c>
      <c r="K78" t="s">
        <v>41</v>
      </c>
      <c r="L78" t="s">
        <v>82</v>
      </c>
      <c r="M78" t="s">
        <v>83</v>
      </c>
      <c r="N78" t="s">
        <v>84</v>
      </c>
      <c r="O78" t="s">
        <v>85</v>
      </c>
      <c r="P78" t="s">
        <v>86</v>
      </c>
      <c r="Q78" t="s">
        <v>184</v>
      </c>
      <c r="R78" t="s">
        <v>6</v>
      </c>
      <c r="S78">
        <f>IF(ISNUMBER(MATCH(fields[field],issuesfield[field],0)),COUNTIF(issuesfield[field],fields[field]),0)</f>
        <v>1</v>
      </c>
      <c r="T78">
        <f>IF(ISNUMBER(MATCH(fields[field],mappings[field],0)),COUNTIF(mappings[field],fields[field]),0)</f>
        <v>19</v>
      </c>
    </row>
    <row r="79" spans="1:20" hidden="1" x14ac:dyDescent="0.25">
      <c r="A79" t="s">
        <v>113</v>
      </c>
      <c r="B79" t="s">
        <v>239</v>
      </c>
      <c r="C79" t="s">
        <v>3</v>
      </c>
      <c r="D79" t="s">
        <v>2</v>
      </c>
      <c r="E79" t="s">
        <v>41</v>
      </c>
      <c r="F79" t="s">
        <v>422</v>
      </c>
      <c r="G79" t="s">
        <v>71</v>
      </c>
      <c r="H79" t="s">
        <v>41</v>
      </c>
      <c r="I79" t="s">
        <v>114</v>
      </c>
      <c r="J79" t="s">
        <v>80</v>
      </c>
      <c r="K79" t="s">
        <v>41</v>
      </c>
      <c r="L79" t="s">
        <v>115</v>
      </c>
      <c r="M79" t="s">
        <v>116</v>
      </c>
      <c r="N79" t="s">
        <v>84</v>
      </c>
      <c r="O79" t="s">
        <v>117</v>
      </c>
      <c r="P79" t="s">
        <v>41</v>
      </c>
      <c r="Q79" t="s">
        <v>6</v>
      </c>
      <c r="R79" t="s">
        <v>6</v>
      </c>
      <c r="S79">
        <f>IF(ISNUMBER(MATCH(fields[field],issuesfield[field],0)),COUNTIF(issuesfield[field],fields[field]),0)</f>
        <v>1</v>
      </c>
      <c r="T79">
        <f>IF(ISNUMBER(MATCH(fields[field],mappings[field],0)),COUNTIF(mappings[field],fields[field]),0)</f>
        <v>0</v>
      </c>
    </row>
    <row r="80" spans="1:20" hidden="1" x14ac:dyDescent="0.25">
      <c r="A80" t="s">
        <v>118</v>
      </c>
      <c r="B80" t="s">
        <v>239</v>
      </c>
      <c r="C80" t="s">
        <v>3</v>
      </c>
      <c r="D80" t="s">
        <v>2</v>
      </c>
      <c r="E80" t="s">
        <v>41</v>
      </c>
      <c r="F80" t="s">
        <v>422</v>
      </c>
      <c r="G80" t="s">
        <v>71</v>
      </c>
      <c r="H80" t="s">
        <v>41</v>
      </c>
      <c r="I80" t="s">
        <v>79</v>
      </c>
      <c r="J80" t="s">
        <v>80</v>
      </c>
      <c r="K80" t="s">
        <v>41</v>
      </c>
      <c r="L80" t="s">
        <v>119</v>
      </c>
      <c r="M80" t="s">
        <v>120</v>
      </c>
      <c r="N80" t="s">
        <v>84</v>
      </c>
      <c r="O80" t="s">
        <v>85</v>
      </c>
      <c r="P80" t="s">
        <v>41</v>
      </c>
      <c r="Q80" t="s">
        <v>6</v>
      </c>
      <c r="R80" t="s">
        <v>6</v>
      </c>
      <c r="S80">
        <f>IF(ISNUMBER(MATCH(fields[field],issuesfield[field],0)),COUNTIF(issuesfield[field],fields[field]),0)</f>
        <v>1</v>
      </c>
      <c r="T80">
        <f>IF(ISNUMBER(MATCH(fields[field],mappings[field],0)),COUNTIF(mappings[field],fields[field]),0)</f>
        <v>0</v>
      </c>
    </row>
    <row r="81" spans="1:20" hidden="1" x14ac:dyDescent="0.25">
      <c r="A81" t="s">
        <v>544</v>
      </c>
      <c r="B81" t="s">
        <v>239</v>
      </c>
      <c r="C81" t="s">
        <v>2</v>
      </c>
      <c r="D81" t="s">
        <v>2</v>
      </c>
      <c r="E81" t="s">
        <v>41</v>
      </c>
      <c r="F81" t="s">
        <v>422</v>
      </c>
      <c r="G81" t="s">
        <v>3</v>
      </c>
      <c r="H81" t="s">
        <v>3</v>
      </c>
      <c r="I81" t="s">
        <v>41</v>
      </c>
      <c r="J81" t="s">
        <v>121</v>
      </c>
      <c r="K81" t="s">
        <v>545</v>
      </c>
      <c r="L81" t="s">
        <v>122</v>
      </c>
      <c r="M81" t="s">
        <v>176</v>
      </c>
      <c r="O81" t="s">
        <v>175</v>
      </c>
      <c r="P81" t="s">
        <v>41</v>
      </c>
      <c r="Q81" t="s">
        <v>41</v>
      </c>
      <c r="R81" t="s">
        <v>41</v>
      </c>
      <c r="S81" s="8">
        <f>IF(ISNUMBER(MATCH(fields[field],issuesfield[field],0)),COUNTIF(issuesfield[field],fields[field]),0)</f>
        <v>0</v>
      </c>
      <c r="T81">
        <f>IF(ISNUMBER(MATCH(fields[field],mappings[field],0)),COUNTIF(mappings[field],fields[field]),0)</f>
        <v>0</v>
      </c>
    </row>
    <row r="82" spans="1:20" hidden="1" x14ac:dyDescent="0.25">
      <c r="A82" t="s">
        <v>314</v>
      </c>
      <c r="B82" t="s">
        <v>241</v>
      </c>
      <c r="C82" t="s">
        <v>2</v>
      </c>
      <c r="D82" t="s">
        <v>3</v>
      </c>
      <c r="E82" t="s">
        <v>193</v>
      </c>
      <c r="F82" t="s">
        <v>425</v>
      </c>
      <c r="G82" t="s">
        <v>41</v>
      </c>
      <c r="H82" t="s">
        <v>3</v>
      </c>
      <c r="I82" t="s">
        <v>41</v>
      </c>
      <c r="J82" t="s">
        <v>204</v>
      </c>
      <c r="K82" t="s">
        <v>169</v>
      </c>
      <c r="L82" t="s">
        <v>203</v>
      </c>
      <c r="M82" t="s">
        <v>206</v>
      </c>
      <c r="N82" t="s">
        <v>41</v>
      </c>
      <c r="O82" t="s">
        <v>207</v>
      </c>
      <c r="P82" t="s">
        <v>41</v>
      </c>
      <c r="Q82" t="s">
        <v>428</v>
      </c>
      <c r="R82" t="s">
        <v>319</v>
      </c>
      <c r="S82" s="8">
        <f>IF(ISNUMBER(MATCH(fields[field],issuesfield[field],0)),COUNTIF(issuesfield[field],fields[field]),0)</f>
        <v>0</v>
      </c>
      <c r="T82">
        <f>IF(ISNUMBER(MATCH(fields[field],mappings[field],0)),COUNTIF(mappings[field],fields[field]),0)</f>
        <v>1</v>
      </c>
    </row>
    <row r="83" spans="1:20" hidden="1" x14ac:dyDescent="0.25">
      <c r="A83" t="s">
        <v>360</v>
      </c>
      <c r="B83" t="s">
        <v>246</v>
      </c>
      <c r="C83" t="s">
        <v>2</v>
      </c>
      <c r="D83" t="s">
        <v>2</v>
      </c>
      <c r="E83" t="s">
        <v>41</v>
      </c>
      <c r="F83" t="s">
        <v>422</v>
      </c>
      <c r="G83" t="s">
        <v>361</v>
      </c>
      <c r="H83" t="s">
        <v>3</v>
      </c>
      <c r="I83" t="s">
        <v>41</v>
      </c>
      <c r="J83" t="s">
        <v>2</v>
      </c>
      <c r="K83" t="s">
        <v>41</v>
      </c>
      <c r="L83" t="s">
        <v>362</v>
      </c>
      <c r="M83" t="s">
        <v>363</v>
      </c>
      <c r="N83" t="s">
        <v>6</v>
      </c>
      <c r="O83" t="s">
        <v>364</v>
      </c>
      <c r="P83" t="s">
        <v>41</v>
      </c>
      <c r="Q83" t="s">
        <v>41</v>
      </c>
      <c r="R83" t="s">
        <v>41</v>
      </c>
      <c r="S83" s="8">
        <f>IF(ISNUMBER(MATCH(fields[field],issuesfield[field],0)),COUNTIF(issuesfield[field],fields[field]),0)</f>
        <v>0</v>
      </c>
      <c r="T83">
        <f>IF(ISNUMBER(MATCH(fields[field],mappings[field],0)),COUNTIF(mappings[field],fields[field]),0)</f>
        <v>1</v>
      </c>
    </row>
    <row r="84" spans="1:20" hidden="1" x14ac:dyDescent="0.25">
      <c r="A84" t="s">
        <v>244</v>
      </c>
      <c r="B84" t="s">
        <v>246</v>
      </c>
      <c r="C84" t="s">
        <v>2</v>
      </c>
      <c r="D84" t="s">
        <v>2</v>
      </c>
      <c r="E84" t="s">
        <v>41</v>
      </c>
      <c r="F84" t="s">
        <v>426</v>
      </c>
      <c r="G84" t="s">
        <v>430</v>
      </c>
      <c r="H84" t="s">
        <v>41</v>
      </c>
      <c r="O84" t="s">
        <v>252</v>
      </c>
      <c r="S84" s="8">
        <f>IF(ISNUMBER(MATCH(fields[field],issuesfield[field],0)),COUNTIF(issuesfield[field],fields[field]),0)</f>
        <v>0</v>
      </c>
      <c r="T84">
        <f>IF(ISNUMBER(MATCH(fields[field],mappings[field],0)),COUNTIF(mappings[field],fields[field]),0)</f>
        <v>0</v>
      </c>
    </row>
    <row r="85" spans="1:20" x14ac:dyDescent="0.25">
      <c r="A85" t="s">
        <v>327</v>
      </c>
      <c r="B85" t="s">
        <v>240</v>
      </c>
      <c r="C85" t="s">
        <v>2</v>
      </c>
      <c r="D85" t="s">
        <v>3</v>
      </c>
      <c r="E85" t="s">
        <v>187</v>
      </c>
      <c r="F85" t="s">
        <v>425</v>
      </c>
      <c r="G85" t="s">
        <v>41</v>
      </c>
      <c r="H85" t="s">
        <v>41</v>
      </c>
      <c r="I85" t="s">
        <v>41</v>
      </c>
      <c r="J85" t="s">
        <v>84</v>
      </c>
      <c r="K85" t="s">
        <v>84</v>
      </c>
      <c r="L85" t="s">
        <v>191</v>
      </c>
      <c r="M85" t="s">
        <v>84</v>
      </c>
      <c r="N85" t="s">
        <v>41</v>
      </c>
      <c r="O85" t="s">
        <v>192</v>
      </c>
      <c r="P85" t="s">
        <v>41</v>
      </c>
      <c r="Q85" t="s">
        <v>6</v>
      </c>
      <c r="R85" t="s">
        <v>331</v>
      </c>
      <c r="S85" s="8">
        <f>IF(ISNUMBER(MATCH(fields[field],issuesfield[field],0)),COUNTIF(issuesfield[field],fields[field]),0)</f>
        <v>0</v>
      </c>
      <c r="T85">
        <f>IF(ISNUMBER(MATCH(fields[field],mappings[field],0)),COUNTIF(mappings[field],fields[field]),0)</f>
        <v>0</v>
      </c>
    </row>
    <row r="86" spans="1:20" hidden="1" x14ac:dyDescent="0.25">
      <c r="A86" t="s">
        <v>253</v>
      </c>
      <c r="B86" t="s">
        <v>246</v>
      </c>
      <c r="C86" t="s">
        <v>2</v>
      </c>
      <c r="D86" t="s">
        <v>2</v>
      </c>
      <c r="E86" t="s">
        <v>41</v>
      </c>
      <c r="F86" t="s">
        <v>425</v>
      </c>
      <c r="G86" t="s">
        <v>246</v>
      </c>
      <c r="H86" t="s">
        <v>41</v>
      </c>
      <c r="I86" t="s">
        <v>41</v>
      </c>
      <c r="J86" t="s">
        <v>6</v>
      </c>
      <c r="K86" t="s">
        <v>6</v>
      </c>
      <c r="L86" t="s">
        <v>278</v>
      </c>
      <c r="M86" t="s">
        <v>279</v>
      </c>
      <c r="N86" t="s">
        <v>280</v>
      </c>
      <c r="O86" t="s">
        <v>281</v>
      </c>
      <c r="P86" t="s">
        <v>282</v>
      </c>
      <c r="Q86" t="s">
        <v>6</v>
      </c>
      <c r="R86" t="s">
        <v>6</v>
      </c>
      <c r="S86" s="8">
        <f>IF(ISNUMBER(MATCH(fields[field],issuesfield[field],0)),COUNTIF(issuesfield[field],fields[field]),0)</f>
        <v>0</v>
      </c>
      <c r="T86">
        <f>IF(ISNUMBER(MATCH(fields[field],mappings[field],0)),COUNTIF(mappings[field],fields[field]),0)</f>
        <v>3</v>
      </c>
    </row>
    <row r="87" spans="1:20" hidden="1" x14ac:dyDescent="0.25">
      <c r="A87" t="s">
        <v>392</v>
      </c>
      <c r="B87" t="s">
        <v>377</v>
      </c>
      <c r="C87" t="s">
        <v>2</v>
      </c>
      <c r="D87" t="s">
        <v>2</v>
      </c>
      <c r="E87" t="s">
        <v>41</v>
      </c>
      <c r="F87" t="s">
        <v>422</v>
      </c>
      <c r="G87" t="s">
        <v>378</v>
      </c>
      <c r="H87" t="s">
        <v>3</v>
      </c>
      <c r="I87" t="s">
        <v>41</v>
      </c>
      <c r="J87" t="s">
        <v>121</v>
      </c>
      <c r="K87" s="14" t="s">
        <v>400</v>
      </c>
      <c r="L87" t="s">
        <v>395</v>
      </c>
      <c r="M87" t="s">
        <v>396</v>
      </c>
      <c r="N87" t="s">
        <v>41</v>
      </c>
      <c r="O87" t="s">
        <v>397</v>
      </c>
      <c r="S87" s="8">
        <f>IF(ISNUMBER(MATCH(fields[field],issuesfield[field],0)),COUNTIF(issuesfield[field],fields[field]),0)</f>
        <v>0</v>
      </c>
      <c r="T87">
        <f>IF(ISNUMBER(MATCH(fields[field],mappings[field],0)),COUNTIF(mappings[field],fields[field]),0)</f>
        <v>0</v>
      </c>
    </row>
    <row r="88" spans="1:20" hidden="1" x14ac:dyDescent="0.25">
      <c r="A88" t="s">
        <v>398</v>
      </c>
      <c r="B88" t="s">
        <v>399</v>
      </c>
      <c r="C88" t="s">
        <v>2</v>
      </c>
      <c r="D88" t="s">
        <v>2</v>
      </c>
      <c r="E88" t="s">
        <v>41</v>
      </c>
      <c r="F88" t="s">
        <v>422</v>
      </c>
      <c r="G88" t="s">
        <v>41</v>
      </c>
      <c r="H88" t="s">
        <v>3</v>
      </c>
      <c r="I88" t="s">
        <v>41</v>
      </c>
      <c r="J88" t="s">
        <v>121</v>
      </c>
      <c r="K88" s="14" t="s">
        <v>400</v>
      </c>
      <c r="L88" t="s">
        <v>401</v>
      </c>
      <c r="M88" t="s">
        <v>402</v>
      </c>
      <c r="N88" t="s">
        <v>41</v>
      </c>
      <c r="O88" t="s">
        <v>41</v>
      </c>
      <c r="P88" t="s">
        <v>41</v>
      </c>
      <c r="Q88" t="s">
        <v>403</v>
      </c>
      <c r="R88" t="s">
        <v>6</v>
      </c>
      <c r="S88" s="8">
        <f>IF(ISNUMBER(MATCH(fields[field],issuesfield[field],0)),COUNTIF(issuesfield[field],fields[field]),0)</f>
        <v>0</v>
      </c>
      <c r="T88">
        <f>IF(ISNUMBER(MATCH(fields[field],mappings[field],0)),COUNTIF(mappings[field],fields[field]),0)</f>
        <v>0</v>
      </c>
    </row>
    <row r="89" spans="1:20" hidden="1" x14ac:dyDescent="0.25">
      <c r="A89" t="s">
        <v>464</v>
      </c>
      <c r="B89" t="s">
        <v>464</v>
      </c>
      <c r="C89" t="s">
        <v>2</v>
      </c>
      <c r="D89" t="s">
        <v>3</v>
      </c>
      <c r="E89" t="s">
        <v>41</v>
      </c>
      <c r="F89" t="s">
        <v>422</v>
      </c>
      <c r="G89" t="s">
        <v>41</v>
      </c>
      <c r="H89" t="s">
        <v>3</v>
      </c>
      <c r="I89" t="s">
        <v>41</v>
      </c>
      <c r="J89" t="s">
        <v>6</v>
      </c>
      <c r="K89" t="s">
        <v>6</v>
      </c>
      <c r="L89" t="s">
        <v>6</v>
      </c>
      <c r="M89" t="s">
        <v>6</v>
      </c>
      <c r="N89" t="s">
        <v>41</v>
      </c>
      <c r="O89" t="s">
        <v>465</v>
      </c>
      <c r="P89" t="s">
        <v>41</v>
      </c>
      <c r="Q89" t="s">
        <v>6</v>
      </c>
      <c r="R89" t="s">
        <v>6</v>
      </c>
      <c r="S89" s="8">
        <f>IF(ISNUMBER(MATCH(fields[field],issuesfield[field],0)),COUNTIF(issuesfield[field],fields[field]),0)</f>
        <v>0</v>
      </c>
      <c r="T89">
        <f>IF(ISNUMBER(MATCH(fields[field],mappings[field],0)),COUNTIF(mappings[field],fields[field]),0)</f>
        <v>0</v>
      </c>
    </row>
    <row r="90" spans="1:20" hidden="1" x14ac:dyDescent="0.25">
      <c r="A90" t="s">
        <v>463</v>
      </c>
      <c r="B90" t="s">
        <v>464</v>
      </c>
      <c r="C90" t="s">
        <v>3</v>
      </c>
      <c r="D90" t="s">
        <v>3</v>
      </c>
      <c r="E90" t="s">
        <v>464</v>
      </c>
      <c r="F90" t="s">
        <v>426</v>
      </c>
      <c r="G90" t="s">
        <v>41</v>
      </c>
      <c r="H90" t="s">
        <v>41</v>
      </c>
      <c r="I90" t="s">
        <v>41</v>
      </c>
      <c r="J90" t="s">
        <v>41</v>
      </c>
      <c r="K90" t="s">
        <v>41</v>
      </c>
      <c r="L90" t="s">
        <v>472</v>
      </c>
      <c r="M90" t="s">
        <v>473</v>
      </c>
      <c r="N90" t="s">
        <v>41</v>
      </c>
      <c r="O90" t="s">
        <v>41</v>
      </c>
      <c r="P90" t="s">
        <v>41</v>
      </c>
      <c r="Q90" t="s">
        <v>6</v>
      </c>
      <c r="R90" t="s">
        <v>6</v>
      </c>
      <c r="S90" s="8">
        <f>IF(ISNUMBER(MATCH(fields[field],issuesfield[field],0)),COUNTIF(issuesfield[field],fields[field]),0)</f>
        <v>0</v>
      </c>
      <c r="T90">
        <f>IF(ISNUMBER(MATCH(fields[field],mappings[field],0)),COUNTIF(mappings[field],fields[field]),0)</f>
        <v>0</v>
      </c>
    </row>
    <row r="91" spans="1:20" hidden="1" x14ac:dyDescent="0.25">
      <c r="A91" t="s">
        <v>461</v>
      </c>
      <c r="B91" t="s">
        <v>464</v>
      </c>
      <c r="C91" t="s">
        <v>2</v>
      </c>
      <c r="D91" t="s">
        <v>3</v>
      </c>
      <c r="E91" t="s">
        <v>464</v>
      </c>
      <c r="F91" t="s">
        <v>426</v>
      </c>
      <c r="G91" t="s">
        <v>41</v>
      </c>
      <c r="H91" t="s">
        <v>41</v>
      </c>
      <c r="I91" t="s">
        <v>41</v>
      </c>
      <c r="J91" t="s">
        <v>41</v>
      </c>
      <c r="K91" t="s">
        <v>41</v>
      </c>
      <c r="L91" t="s">
        <v>468</v>
      </c>
      <c r="M91" t="s">
        <v>469</v>
      </c>
      <c r="N91" t="s">
        <v>41</v>
      </c>
      <c r="O91" t="s">
        <v>41</v>
      </c>
      <c r="P91" t="s">
        <v>41</v>
      </c>
      <c r="Q91" t="s">
        <v>6</v>
      </c>
      <c r="R91" t="s">
        <v>6</v>
      </c>
      <c r="S91" s="8">
        <f>IF(ISNUMBER(MATCH(fields[field],issuesfield[field],0)),COUNTIF(issuesfield[field],fields[field]),0)</f>
        <v>0</v>
      </c>
      <c r="T91">
        <f>IF(ISNUMBER(MATCH(fields[field],mappings[field],0)),COUNTIF(mappings[field],fields[field]),0)</f>
        <v>0</v>
      </c>
    </row>
    <row r="92" spans="1:20" hidden="1" x14ac:dyDescent="0.25">
      <c r="A92" t="s">
        <v>460</v>
      </c>
      <c r="B92" t="s">
        <v>464</v>
      </c>
      <c r="C92" t="s">
        <v>2</v>
      </c>
      <c r="D92" t="s">
        <v>3</v>
      </c>
      <c r="E92" t="s">
        <v>464</v>
      </c>
      <c r="F92" t="s">
        <v>426</v>
      </c>
      <c r="G92" t="s">
        <v>41</v>
      </c>
      <c r="H92" t="s">
        <v>41</v>
      </c>
      <c r="I92" t="s">
        <v>41</v>
      </c>
      <c r="J92" t="s">
        <v>41</v>
      </c>
      <c r="K92" t="s">
        <v>41</v>
      </c>
      <c r="L92" t="s">
        <v>466</v>
      </c>
      <c r="M92" t="s">
        <v>467</v>
      </c>
      <c r="N92" t="s">
        <v>41</v>
      </c>
      <c r="O92" t="s">
        <v>41</v>
      </c>
      <c r="P92" t="s">
        <v>41</v>
      </c>
      <c r="Q92" t="s">
        <v>6</v>
      </c>
      <c r="R92" t="s">
        <v>6</v>
      </c>
      <c r="S92" s="8">
        <f>IF(ISNUMBER(MATCH(fields[field],issuesfield[field],0)),COUNTIF(issuesfield[field],fields[field]),0)</f>
        <v>0</v>
      </c>
      <c r="T92">
        <f>IF(ISNUMBER(MATCH(fields[field],mappings[field],0)),COUNTIF(mappings[field],fields[field]),0)</f>
        <v>0</v>
      </c>
    </row>
    <row r="93" spans="1:20" hidden="1" x14ac:dyDescent="0.25">
      <c r="A93" t="s">
        <v>462</v>
      </c>
      <c r="B93" t="s">
        <v>464</v>
      </c>
      <c r="C93" t="s">
        <v>2</v>
      </c>
      <c r="D93" t="s">
        <v>3</v>
      </c>
      <c r="E93" t="s">
        <v>464</v>
      </c>
      <c r="F93" t="s">
        <v>426</v>
      </c>
      <c r="G93" t="s">
        <v>41</v>
      </c>
      <c r="H93" t="s">
        <v>41</v>
      </c>
      <c r="I93" t="s">
        <v>41</v>
      </c>
      <c r="J93" t="s">
        <v>41</v>
      </c>
      <c r="K93" t="s">
        <v>41</v>
      </c>
      <c r="L93" t="s">
        <v>470</v>
      </c>
      <c r="M93" t="s">
        <v>471</v>
      </c>
      <c r="N93" t="s">
        <v>41</v>
      </c>
      <c r="O93" t="s">
        <v>41</v>
      </c>
      <c r="P93" t="s">
        <v>41</v>
      </c>
      <c r="Q93" t="s">
        <v>6</v>
      </c>
      <c r="R93" t="s">
        <v>6</v>
      </c>
      <c r="S93" s="8">
        <f>IF(ISNUMBER(MATCH(fields[field],issuesfield[field],0)),COUNTIF(issuesfield[field],fields[field]),0)</f>
        <v>0</v>
      </c>
      <c r="T93">
        <f>IF(ISNUMBER(MATCH(fields[field],mappings[field],0)),COUNTIF(mappings[field],fields[field]),0)</f>
        <v>0</v>
      </c>
    </row>
    <row r="94" spans="1:20" hidden="1" x14ac:dyDescent="0.25">
      <c r="A94" t="s">
        <v>457</v>
      </c>
      <c r="B94" t="s">
        <v>377</v>
      </c>
      <c r="C94" t="s">
        <v>2</v>
      </c>
      <c r="D94" t="s">
        <v>3</v>
      </c>
      <c r="E94" t="s">
        <v>376</v>
      </c>
      <c r="F94" t="s">
        <v>425</v>
      </c>
      <c r="G94" t="s">
        <v>378</v>
      </c>
      <c r="H94" t="s">
        <v>41</v>
      </c>
      <c r="I94" t="s">
        <v>41</v>
      </c>
      <c r="J94" t="s">
        <v>121</v>
      </c>
      <c r="K94" t="s">
        <v>6</v>
      </c>
      <c r="L94" t="s">
        <v>379</v>
      </c>
      <c r="M94" t="s">
        <v>6</v>
      </c>
      <c r="N94" t="s">
        <v>6</v>
      </c>
      <c r="O94" t="s">
        <v>380</v>
      </c>
      <c r="P94" t="s">
        <v>6</v>
      </c>
      <c r="Q94" t="s">
        <v>381</v>
      </c>
      <c r="R94" t="s">
        <v>6</v>
      </c>
      <c r="S94" s="8">
        <f>IF(ISNUMBER(MATCH(fields[field],issuesfield[field],0)),COUNTIF(issuesfield[field],fields[field]),0)</f>
        <v>0</v>
      </c>
      <c r="T94">
        <f>IF(ISNUMBER(MATCH(fields[field],mappings[field],0)),COUNTIF(mappings[field],fields[field]),0)</f>
        <v>3</v>
      </c>
    </row>
    <row r="95" spans="1:20" hidden="1" x14ac:dyDescent="0.25">
      <c r="A95" t="s">
        <v>432</v>
      </c>
      <c r="B95" t="s">
        <v>377</v>
      </c>
      <c r="C95" t="s">
        <v>2</v>
      </c>
      <c r="D95" t="s">
        <v>3</v>
      </c>
      <c r="E95" t="s">
        <v>41</v>
      </c>
      <c r="F95" t="s">
        <v>422</v>
      </c>
      <c r="G95" t="s">
        <v>378</v>
      </c>
      <c r="H95" t="s">
        <v>41</v>
      </c>
      <c r="I95" t="s">
        <v>41</v>
      </c>
      <c r="J95" t="s">
        <v>84</v>
      </c>
      <c r="K95" t="s">
        <v>6</v>
      </c>
      <c r="L95" t="s">
        <v>433</v>
      </c>
      <c r="M95" t="s">
        <v>434</v>
      </c>
      <c r="N95" t="s">
        <v>41</v>
      </c>
      <c r="O95" t="s">
        <v>41</v>
      </c>
      <c r="P95" t="s">
        <v>41</v>
      </c>
      <c r="Q95" t="s">
        <v>41</v>
      </c>
      <c r="R95" t="s">
        <v>41</v>
      </c>
      <c r="S95" s="8">
        <f>IF(ISNUMBER(MATCH(fields[field],issuesfield[field],0)),COUNTIF(issuesfield[field],fields[field]),0)</f>
        <v>0</v>
      </c>
      <c r="T95">
        <f>IF(ISNUMBER(MATCH(fields[field],mappings[field],0)),COUNTIF(mappings[field],fields[field]),0)</f>
        <v>0</v>
      </c>
    </row>
    <row r="96" spans="1:20" hidden="1" x14ac:dyDescent="0.25">
      <c r="A96" t="s">
        <v>411</v>
      </c>
      <c r="B96" t="s">
        <v>484</v>
      </c>
      <c r="C96" t="s">
        <v>2</v>
      </c>
      <c r="D96" t="s">
        <v>3</v>
      </c>
      <c r="E96" t="s">
        <v>41</v>
      </c>
      <c r="F96" t="s">
        <v>422</v>
      </c>
      <c r="G96" t="s">
        <v>485</v>
      </c>
      <c r="H96" t="s">
        <v>41</v>
      </c>
      <c r="I96" t="s">
        <v>6</v>
      </c>
      <c r="J96" t="s">
        <v>41</v>
      </c>
      <c r="K96" t="s">
        <v>41</v>
      </c>
      <c r="L96" t="s">
        <v>393</v>
      </c>
      <c r="M96" t="s">
        <v>394</v>
      </c>
      <c r="N96" t="s">
        <v>41</v>
      </c>
      <c r="O96" t="s">
        <v>41</v>
      </c>
      <c r="P96" t="s">
        <v>41</v>
      </c>
      <c r="Q96" t="s">
        <v>41</v>
      </c>
      <c r="R96" t="s">
        <v>41</v>
      </c>
      <c r="S96" s="8">
        <f>IF(ISNUMBER(MATCH(fields[field],issuesfield[field],0)),COUNTIF(issuesfield[field],fields[field]),0)</f>
        <v>0</v>
      </c>
      <c r="T96">
        <f>IF(ISNUMBER(MATCH(fields[field],mappings[field],0)),COUNTIF(mappings[field],fields[field]),0)</f>
        <v>1</v>
      </c>
    </row>
    <row r="97" spans="1:20" x14ac:dyDescent="0.25">
      <c r="A97" t="s">
        <v>340</v>
      </c>
      <c r="B97" t="s">
        <v>240</v>
      </c>
      <c r="C97" t="s">
        <v>2</v>
      </c>
      <c r="D97" t="s">
        <v>3</v>
      </c>
      <c r="E97" t="s">
        <v>187</v>
      </c>
      <c r="F97" t="s">
        <v>425</v>
      </c>
      <c r="G97" t="s">
        <v>41</v>
      </c>
      <c r="H97" t="s">
        <v>41</v>
      </c>
      <c r="I97" t="s">
        <v>41</v>
      </c>
      <c r="J97" t="s">
        <v>148</v>
      </c>
      <c r="K97" t="s">
        <v>6</v>
      </c>
      <c r="L97" t="s">
        <v>341</v>
      </c>
      <c r="M97" t="s">
        <v>342</v>
      </c>
      <c r="N97" t="s">
        <v>41</v>
      </c>
      <c r="O97" t="s">
        <v>41</v>
      </c>
      <c r="P97" t="s">
        <v>41</v>
      </c>
      <c r="Q97" t="s">
        <v>6</v>
      </c>
      <c r="R97" t="s">
        <v>331</v>
      </c>
      <c r="S97" s="8">
        <f>IF(ISNUMBER(MATCH(fields[field],issuesfield[field],0)),COUNTIF(issuesfield[field],fields[field]),0)</f>
        <v>0</v>
      </c>
      <c r="T97">
        <f>IF(ISNUMBER(MATCH(fields[field],mappings[field],0)),COUNTIF(mappings[field],fields[field]),0)</f>
        <v>1</v>
      </c>
    </row>
    <row r="98" spans="1:20" x14ac:dyDescent="0.25">
      <c r="A98" t="s">
        <v>582</v>
      </c>
      <c r="B98" t="s">
        <v>240</v>
      </c>
      <c r="C98" t="s">
        <v>2</v>
      </c>
      <c r="D98" t="s">
        <v>3</v>
      </c>
      <c r="E98" t="s">
        <v>41</v>
      </c>
      <c r="F98" t="s">
        <v>422</v>
      </c>
      <c r="G98" t="s">
        <v>431</v>
      </c>
      <c r="H98" t="s">
        <v>41</v>
      </c>
      <c r="I98" t="s">
        <v>41</v>
      </c>
      <c r="J98" t="s">
        <v>41</v>
      </c>
      <c r="K98" t="s">
        <v>41</v>
      </c>
      <c r="L98" t="s">
        <v>583</v>
      </c>
      <c r="M98" t="s">
        <v>584</v>
      </c>
      <c r="N98" t="s">
        <v>6</v>
      </c>
      <c r="O98" t="s">
        <v>585</v>
      </c>
      <c r="P98" t="s">
        <v>586</v>
      </c>
      <c r="Q98" t="s">
        <v>587</v>
      </c>
      <c r="R98" t="s">
        <v>6</v>
      </c>
      <c r="S98" s="8">
        <f>IF(ISNUMBER(MATCH(fields[field],issuesfield[field],0)),COUNTIF(issuesfield[field],fields[field]),0)</f>
        <v>0</v>
      </c>
      <c r="T98">
        <f>IF(ISNUMBER(MATCH(fields[field],mappings[field],0)),COUNTIF(mappings[field],fields[field]),0)</f>
        <v>1</v>
      </c>
    </row>
  </sheetData>
  <hyperlinks>
    <hyperlink ref="R69" r:id="rId1"/>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heetViews>
  <sheetFormatPr defaultRowHeight="15" x14ac:dyDescent="0.25"/>
  <cols>
    <col min="1" max="1" width="24.5703125" bestFit="1" customWidth="1"/>
    <col min="2" max="2" width="127.85546875" customWidth="1"/>
  </cols>
  <sheetData>
    <row r="1" spans="1:4" x14ac:dyDescent="0.25">
      <c r="A1" s="2" t="s">
        <v>67</v>
      </c>
      <c r="B1" s="2" t="s">
        <v>137</v>
      </c>
      <c r="C1" s="2" t="s">
        <v>136</v>
      </c>
      <c r="D1" s="2" t="s">
        <v>234</v>
      </c>
    </row>
    <row r="2" spans="1:4" x14ac:dyDescent="0.25">
      <c r="A2" s="3" t="s">
        <v>113</v>
      </c>
      <c r="B2" s="4" t="s">
        <v>128</v>
      </c>
      <c r="C2" s="2" t="s">
        <v>6</v>
      </c>
      <c r="D2" s="10" t="s">
        <v>235</v>
      </c>
    </row>
    <row r="3" spans="1:4" x14ac:dyDescent="0.25">
      <c r="A3" s="5" t="s">
        <v>10</v>
      </c>
      <c r="B3" t="s">
        <v>129</v>
      </c>
      <c r="C3" s="6" t="s">
        <v>6</v>
      </c>
      <c r="D3" s="6" t="s">
        <v>6</v>
      </c>
    </row>
    <row r="4" spans="1:4" x14ac:dyDescent="0.25">
      <c r="A4" t="s">
        <v>118</v>
      </c>
      <c r="B4" t="s">
        <v>130</v>
      </c>
      <c r="C4" s="6" t="s">
        <v>6</v>
      </c>
      <c r="D4" s="6" t="s">
        <v>6</v>
      </c>
    </row>
    <row r="5" spans="1:4" x14ac:dyDescent="0.25">
      <c r="A5" s="5" t="s">
        <v>38</v>
      </c>
      <c r="B5" t="s">
        <v>87</v>
      </c>
      <c r="C5" s="6" t="s">
        <v>6</v>
      </c>
      <c r="D5" s="6" t="s">
        <v>6</v>
      </c>
    </row>
    <row r="6" spans="1:4" x14ac:dyDescent="0.25">
      <c r="A6" s="5" t="s">
        <v>10</v>
      </c>
      <c r="B6" t="s">
        <v>87</v>
      </c>
      <c r="C6" s="6" t="s">
        <v>6</v>
      </c>
      <c r="D6" s="6" t="s">
        <v>6</v>
      </c>
    </row>
    <row r="7" spans="1:4" x14ac:dyDescent="0.25">
      <c r="A7" t="s">
        <v>0</v>
      </c>
      <c r="B7" t="s">
        <v>87</v>
      </c>
      <c r="C7" s="6" t="s">
        <v>6</v>
      </c>
      <c r="D7" s="6" t="s">
        <v>6</v>
      </c>
    </row>
    <row r="8" spans="1:4" x14ac:dyDescent="0.25">
      <c r="A8" t="s">
        <v>36</v>
      </c>
      <c r="B8" s="7" t="s">
        <v>87</v>
      </c>
      <c r="C8" s="6" t="s">
        <v>6</v>
      </c>
      <c r="D8" s="6" t="s">
        <v>6</v>
      </c>
    </row>
    <row r="9" spans="1:4" x14ac:dyDescent="0.25">
      <c r="A9" s="5" t="s">
        <v>194</v>
      </c>
      <c r="B9" s="7" t="s">
        <v>202</v>
      </c>
      <c r="C9" s="6" t="s">
        <v>6</v>
      </c>
      <c r="D9" s="6" t="s">
        <v>6</v>
      </c>
    </row>
    <row r="10" spans="1:4" x14ac:dyDescent="0.25">
      <c r="A10" s="12" t="s">
        <v>332</v>
      </c>
      <c r="B10" s="13" t="s">
        <v>334</v>
      </c>
      <c r="C10" s="6" t="s">
        <v>6</v>
      </c>
      <c r="D10" s="6" t="s">
        <v>6</v>
      </c>
    </row>
    <row r="11" spans="1:4" x14ac:dyDescent="0.25">
      <c r="A11" s="15" t="s">
        <v>439</v>
      </c>
      <c r="B11" s="16" t="s">
        <v>334</v>
      </c>
      <c r="C11" s="6" t="s">
        <v>6</v>
      </c>
      <c r="D11" s="6" t="s">
        <v>6</v>
      </c>
    </row>
    <row r="12" spans="1:4" x14ac:dyDescent="0.25">
      <c r="A12" s="3" t="s">
        <v>439</v>
      </c>
      <c r="B12" s="4" t="s">
        <v>444</v>
      </c>
      <c r="C12" s="2" t="s">
        <v>6</v>
      </c>
      <c r="D12" s="2" t="s">
        <v>6</v>
      </c>
    </row>
  </sheetData>
  <pageMargins left="0.7" right="0.7" top="0.75" bottom="0.75" header="0.3" footer="0.3"/>
  <pageSetup orientation="portrait" horizontalDpi="4294967295" verticalDpi="4294967295"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4"/>
  <sheetViews>
    <sheetView tabSelected="1" topLeftCell="B114" workbookViewId="0">
      <selection activeCell="P144" sqref="P144"/>
    </sheetView>
  </sheetViews>
  <sheetFormatPr defaultRowHeight="15" x14ac:dyDescent="0.25"/>
  <cols>
    <col min="1" max="1" width="26.28515625" bestFit="1" customWidth="1"/>
    <col min="6" max="6" width="13.85546875" customWidth="1"/>
    <col min="7" max="7" width="40.28515625" customWidth="1"/>
    <col min="8" max="8" width="27.28515625" customWidth="1"/>
    <col min="9" max="9" width="27" customWidth="1"/>
  </cols>
  <sheetData>
    <row r="1" spans="1:16" x14ac:dyDescent="0.25">
      <c r="A1" t="s">
        <v>67</v>
      </c>
      <c r="B1" t="s">
        <v>56</v>
      </c>
      <c r="C1" t="s">
        <v>57</v>
      </c>
      <c r="D1" t="s">
        <v>58</v>
      </c>
      <c r="E1" s="1" t="s">
        <v>59</v>
      </c>
      <c r="F1" t="s">
        <v>60</v>
      </c>
      <c r="G1" t="s">
        <v>61</v>
      </c>
      <c r="H1" t="s">
        <v>62</v>
      </c>
      <c r="I1" t="s">
        <v>63</v>
      </c>
      <c r="J1" t="s">
        <v>64</v>
      </c>
      <c r="K1" t="s">
        <v>65</v>
      </c>
      <c r="L1" t="s">
        <v>141</v>
      </c>
      <c r="M1" t="s">
        <v>140</v>
      </c>
      <c r="N1" t="s">
        <v>220</v>
      </c>
      <c r="O1" t="s">
        <v>367</v>
      </c>
      <c r="P1" t="s">
        <v>487</v>
      </c>
    </row>
    <row r="2" spans="1:16" x14ac:dyDescent="0.25">
      <c r="A2" t="s">
        <v>243</v>
      </c>
      <c r="B2" t="s">
        <v>1</v>
      </c>
      <c r="C2" t="s">
        <v>2</v>
      </c>
      <c r="D2" t="s">
        <v>135</v>
      </c>
      <c r="E2" s="1">
        <v>100</v>
      </c>
      <c r="F2" t="s">
        <v>259</v>
      </c>
      <c r="G2" t="s">
        <v>6</v>
      </c>
      <c r="H2" t="s">
        <v>20</v>
      </c>
      <c r="I2" t="s">
        <v>301</v>
      </c>
      <c r="J2" t="s">
        <v>41</v>
      </c>
      <c r="K2" s="8" t="str">
        <f>mappings[field]&amp;mappings[institution]&amp;mappings[element/field]&amp;mappings[subelement/field(s)]&amp;mappings[constraints]</f>
        <v>author_facetGEN100abcd(g)jqu.</v>
      </c>
      <c r="L2" s="8">
        <f>IF(ISNUMBER(MATCH(mappings[mapping_id],issuesmap[mappingID],0)),COUNTIF(issuesmap[mappingID],mappings[mapping_id]),0)</f>
        <v>0</v>
      </c>
      <c r="M2" s="8">
        <f>IF(ISNUMBER(MATCH(mappings[field],issuesfield[field],0)),COUNTIF(issuesfield[field],mappings[field]),0)</f>
        <v>0</v>
      </c>
      <c r="N2" s="8" t="str">
        <f>IF(ISNUMBER(MATCH(mappings[field],fields[field],0)),"y","n")</f>
        <v>y</v>
      </c>
      <c r="O2" s="8" t="s">
        <v>3</v>
      </c>
      <c r="P2" s="8" t="s">
        <v>6</v>
      </c>
    </row>
    <row r="3" spans="1:16" x14ac:dyDescent="0.25">
      <c r="A3" t="s">
        <v>243</v>
      </c>
      <c r="B3" t="s">
        <v>1</v>
      </c>
      <c r="C3" t="s">
        <v>2</v>
      </c>
      <c r="D3" t="s">
        <v>135</v>
      </c>
      <c r="E3" s="1">
        <v>110</v>
      </c>
      <c r="F3" s="11" t="s">
        <v>261</v>
      </c>
      <c r="G3" t="s">
        <v>6</v>
      </c>
      <c r="H3" t="s">
        <v>20</v>
      </c>
      <c r="I3" t="s">
        <v>302</v>
      </c>
      <c r="J3" t="s">
        <v>41</v>
      </c>
      <c r="K3" s="8" t="str">
        <f>mappings[field]&amp;mappings[institution]&amp;mappings[element/field]&amp;mappings[subelement/field(s)]&amp;mappings[constraints]</f>
        <v>author_facetGEN110abcd(g)(n)u.</v>
      </c>
      <c r="L3" s="8">
        <f>IF(ISNUMBER(MATCH(mappings[mapping_id],issuesmap[mappingID],0)),COUNTIF(issuesmap[mappingID],mappings[mapping_id]),0)</f>
        <v>0</v>
      </c>
      <c r="M3" s="8">
        <f>IF(ISNUMBER(MATCH(mappings[field],issuesfield[field],0)),COUNTIF(issuesfield[field],mappings[field]),0)</f>
        <v>0</v>
      </c>
      <c r="N3" s="8" t="str">
        <f>IF(ISNUMBER(MATCH(mappings[field],fields[field],0)),"y","n")</f>
        <v>y</v>
      </c>
      <c r="O3" s="8" t="s">
        <v>3</v>
      </c>
      <c r="P3" s="8" t="s">
        <v>6</v>
      </c>
    </row>
    <row r="4" spans="1:16" x14ac:dyDescent="0.25">
      <c r="A4" t="s">
        <v>243</v>
      </c>
      <c r="B4" t="s">
        <v>1</v>
      </c>
      <c r="C4" t="s">
        <v>2</v>
      </c>
      <c r="D4" t="s">
        <v>135</v>
      </c>
      <c r="E4" s="1">
        <v>111</v>
      </c>
      <c r="F4" t="s">
        <v>263</v>
      </c>
      <c r="G4" t="s">
        <v>6</v>
      </c>
      <c r="H4" t="s">
        <v>20</v>
      </c>
      <c r="I4" t="s">
        <v>302</v>
      </c>
      <c r="J4" t="s">
        <v>41</v>
      </c>
      <c r="K4" s="8" t="str">
        <f>mappings[field]&amp;mappings[institution]&amp;mappings[element/field]&amp;mappings[subelement/field(s)]&amp;mappings[constraints]</f>
        <v>author_facetGEN111acde(g)(n)qu.</v>
      </c>
      <c r="L4" s="8">
        <f>IF(ISNUMBER(MATCH(mappings[mapping_id],issuesmap[mappingID],0)),COUNTIF(issuesmap[mappingID],mappings[mapping_id]),0)</f>
        <v>0</v>
      </c>
      <c r="M4" s="8">
        <f>IF(ISNUMBER(MATCH(mappings[field],issuesfield[field],0)),COUNTIF(issuesfield[field],mappings[field]),0)</f>
        <v>0</v>
      </c>
      <c r="N4" s="8" t="str">
        <f>IF(ISNUMBER(MATCH(mappings[field],fields[field],0)),"y","n")</f>
        <v>y</v>
      </c>
      <c r="O4" s="8" t="s">
        <v>3</v>
      </c>
      <c r="P4" s="8" t="s">
        <v>6</v>
      </c>
    </row>
    <row r="5" spans="1:16" x14ac:dyDescent="0.25">
      <c r="A5" t="s">
        <v>243</v>
      </c>
      <c r="B5" t="s">
        <v>1</v>
      </c>
      <c r="C5" t="s">
        <v>2</v>
      </c>
      <c r="D5" t="s">
        <v>135</v>
      </c>
      <c r="E5" s="1">
        <v>700</v>
      </c>
      <c r="F5" t="s">
        <v>259</v>
      </c>
      <c r="G5" t="s">
        <v>293</v>
      </c>
      <c r="H5" t="s">
        <v>20</v>
      </c>
      <c r="I5" t="s">
        <v>301</v>
      </c>
      <c r="J5" t="s">
        <v>295</v>
      </c>
      <c r="K5" s="8" t="str">
        <f>mappings[field]&amp;mappings[institution]&amp;mappings[element/field]&amp;mappings[subelement/field(s)]&amp;mappings[constraints]</f>
        <v>author_facetGEN700abcd(g)jqui2=2</v>
      </c>
      <c r="L5" s="8">
        <f>IF(ISNUMBER(MATCH(mappings[mapping_id],issuesmap[mappingID],0)),COUNTIF(issuesmap[mappingID],mappings[mapping_id]),0)</f>
        <v>0</v>
      </c>
      <c r="M5" s="8">
        <f>IF(ISNUMBER(MATCH(mappings[field],issuesfield[field],0)),COUNTIF(issuesfield[field],mappings[field]),0)</f>
        <v>0</v>
      </c>
      <c r="N5" s="8" t="str">
        <f>IF(ISNUMBER(MATCH(mappings[field],fields[field],0)),"y","n")</f>
        <v>y</v>
      </c>
      <c r="O5" s="8" t="s">
        <v>3</v>
      </c>
      <c r="P5" s="8" t="s">
        <v>6</v>
      </c>
    </row>
    <row r="6" spans="1:16" x14ac:dyDescent="0.25">
      <c r="A6" t="s">
        <v>243</v>
      </c>
      <c r="B6" t="s">
        <v>1</v>
      </c>
      <c r="C6" t="s">
        <v>2</v>
      </c>
      <c r="D6" t="s">
        <v>135</v>
      </c>
      <c r="E6" s="1">
        <v>700</v>
      </c>
      <c r="F6" t="s">
        <v>259</v>
      </c>
      <c r="G6" t="s">
        <v>294</v>
      </c>
      <c r="H6" t="s">
        <v>20</v>
      </c>
      <c r="I6" t="s">
        <v>301</v>
      </c>
      <c r="J6" t="s">
        <v>296</v>
      </c>
      <c r="K6" s="8" t="str">
        <f>mappings[field]&amp;mappings[institution]&amp;mappings[element/field]&amp;mappings[subelement/field(s)]&amp;mappings[constraints]</f>
        <v>author_facetGEN700abcd(g)jqui2!=2 AND (NO $e OR $4) AND (NO $t OR $k)</v>
      </c>
      <c r="L6" s="8">
        <f>IF(ISNUMBER(MATCH(mappings[mapping_id],issuesmap[mappingID],0)),COUNTIF(issuesmap[mappingID],mappings[mapping_id]),0)</f>
        <v>0</v>
      </c>
      <c r="M6" s="8">
        <f>IF(ISNUMBER(MATCH(mappings[field],issuesfield[field],0)),COUNTIF(issuesfield[field],mappings[field]),0)</f>
        <v>0</v>
      </c>
      <c r="N6" s="8" t="str">
        <f>IF(ISNUMBER(MATCH(mappings[field],fields[field],0)),"y","n")</f>
        <v>y</v>
      </c>
      <c r="O6" s="8" t="s">
        <v>3</v>
      </c>
      <c r="P6" s="8" t="s">
        <v>6</v>
      </c>
    </row>
    <row r="7" spans="1:16" x14ac:dyDescent="0.25">
      <c r="A7" t="s">
        <v>243</v>
      </c>
      <c r="B7" t="s">
        <v>1</v>
      </c>
      <c r="C7" t="s">
        <v>2</v>
      </c>
      <c r="D7" t="s">
        <v>135</v>
      </c>
      <c r="E7" s="1">
        <v>700</v>
      </c>
      <c r="F7" t="s">
        <v>259</v>
      </c>
      <c r="G7" t="s">
        <v>297</v>
      </c>
      <c r="H7" t="s">
        <v>20</v>
      </c>
      <c r="I7" t="s">
        <v>303</v>
      </c>
      <c r="J7" t="s">
        <v>298</v>
      </c>
      <c r="K7" s="8" t="str">
        <f>mappings[field]&amp;mappings[institution]&amp;mappings[element/field]&amp;mappings[subelement/field(s)]&amp;mappings[constraints]</f>
        <v>author_facetGEN700abcd(g)jqui2!=2 AND (NO $t OR $k) AND (relator_category.include?('creator'))</v>
      </c>
      <c r="L7" s="8">
        <f>IF(ISNUMBER(MATCH(mappings[mapping_id],issuesmap[mappingID],0)),COUNTIF(issuesmap[mappingID],mappings[mapping_id]),0)</f>
        <v>0</v>
      </c>
      <c r="M7" s="8">
        <f>IF(ISNUMBER(MATCH(mappings[field],issuesfield[field],0)),COUNTIF(issuesfield[field],mappings[field]),0)</f>
        <v>0</v>
      </c>
      <c r="N7" s="8" t="str">
        <f>IF(ISNUMBER(MATCH(mappings[field],fields[field],0)),"y","n")</f>
        <v>y</v>
      </c>
      <c r="O7" s="8" t="s">
        <v>3</v>
      </c>
      <c r="P7" s="8" t="s">
        <v>6</v>
      </c>
    </row>
    <row r="8" spans="1:16" x14ac:dyDescent="0.25">
      <c r="A8" t="s">
        <v>243</v>
      </c>
      <c r="B8" t="s">
        <v>1</v>
      </c>
      <c r="C8" t="s">
        <v>2</v>
      </c>
      <c r="D8" t="s">
        <v>135</v>
      </c>
      <c r="E8" s="1">
        <v>700</v>
      </c>
      <c r="F8" t="s">
        <v>259</v>
      </c>
      <c r="G8" t="s">
        <v>300</v>
      </c>
      <c r="H8" t="s">
        <v>20</v>
      </c>
      <c r="I8" t="s">
        <v>301</v>
      </c>
      <c r="J8" t="s">
        <v>299</v>
      </c>
      <c r="K8" s="8" t="str">
        <f>mappings[field]&amp;mappings[institution]&amp;mappings[element/field]&amp;mappings[subelement/field(s)]&amp;mappings[constraints]</f>
        <v>author_facetGEN700abcd(g)jqui2!=2 AND (NO $t OR $k) AND ($e = (editor OR editor of compilation OR director OR film director) OR $4 = (edt OR edc OR drt OR fmd))</v>
      </c>
      <c r="L8" s="8">
        <f>IF(ISNUMBER(MATCH(mappings[mapping_id],issuesmap[mappingID],0)),COUNTIF(issuesmap[mappingID],mappings[mapping_id]),0)</f>
        <v>0</v>
      </c>
      <c r="M8" s="8">
        <f>IF(ISNUMBER(MATCH(mappings[field],issuesfield[field],0)),COUNTIF(issuesfield[field],mappings[field]),0)</f>
        <v>0</v>
      </c>
      <c r="N8" s="8" t="str">
        <f>IF(ISNUMBER(MATCH(mappings[field],fields[field],0)),"y","n")</f>
        <v>y</v>
      </c>
      <c r="O8" s="8" t="s">
        <v>3</v>
      </c>
      <c r="P8" s="8" t="s">
        <v>6</v>
      </c>
    </row>
    <row r="9" spans="1:16" x14ac:dyDescent="0.25">
      <c r="A9" t="s">
        <v>552</v>
      </c>
      <c r="B9" t="s">
        <v>1</v>
      </c>
      <c r="C9" t="s">
        <v>2</v>
      </c>
      <c r="D9" t="s">
        <v>135</v>
      </c>
      <c r="E9" s="1">
        <v>100</v>
      </c>
      <c r="F9" t="s">
        <v>259</v>
      </c>
      <c r="G9" t="s">
        <v>6</v>
      </c>
      <c r="H9" t="s">
        <v>20</v>
      </c>
      <c r="I9" t="s">
        <v>304</v>
      </c>
      <c r="J9" t="s">
        <v>41</v>
      </c>
      <c r="K9" s="8" t="str">
        <f>mappings[field]&amp;mappings[institution]&amp;mappings[element/field]&amp;mappings[subelement/field(s)]&amp;mappings[constraints]</f>
        <v>authors[main][name]GEN100abcd(g)jqu.</v>
      </c>
      <c r="L9" s="8">
        <f>IF(ISNUMBER(MATCH(mappings[mapping_id],issuesmap[mappingID],0)),COUNTIF(issuesmap[mappingID],mappings[mapping_id]),0)</f>
        <v>0</v>
      </c>
      <c r="M9" s="8">
        <f>IF(ISNUMBER(MATCH(mappings[field],issuesfield[field],0)),COUNTIF(issuesfield[field],mappings[field]),0)</f>
        <v>0</v>
      </c>
      <c r="N9" s="8" t="str">
        <f>IF(ISNUMBER(MATCH(mappings[field],fields[field],0)),"y","n")</f>
        <v>y</v>
      </c>
      <c r="O9" s="8" t="s">
        <v>6</v>
      </c>
      <c r="P9" s="8" t="s">
        <v>6</v>
      </c>
    </row>
    <row r="10" spans="1:16" x14ac:dyDescent="0.25">
      <c r="A10" t="s">
        <v>552</v>
      </c>
      <c r="B10" t="s">
        <v>1</v>
      </c>
      <c r="C10" t="s">
        <v>2</v>
      </c>
      <c r="D10" t="s">
        <v>135</v>
      </c>
      <c r="E10" s="1">
        <v>110</v>
      </c>
      <c r="F10" s="11" t="s">
        <v>261</v>
      </c>
      <c r="G10" t="s">
        <v>6</v>
      </c>
      <c r="H10" t="s">
        <v>20</v>
      </c>
      <c r="I10" t="s">
        <v>305</v>
      </c>
      <c r="J10" t="s">
        <v>41</v>
      </c>
      <c r="K10" s="8" t="str">
        <f>mappings[field]&amp;mappings[institution]&amp;mappings[element/field]&amp;mappings[subelement/field(s)]&amp;mappings[constraints]</f>
        <v>authors[main][name]GEN110abcd(g)(n)u.</v>
      </c>
      <c r="L10" s="8">
        <f>IF(ISNUMBER(MATCH(mappings[mapping_id],issuesmap[mappingID],0)),COUNTIF(issuesmap[mappingID],mappings[mapping_id]),0)</f>
        <v>0</v>
      </c>
      <c r="M10" s="8">
        <f>IF(ISNUMBER(MATCH(mappings[field],issuesfield[field],0)),COUNTIF(issuesfield[field],mappings[field]),0)</f>
        <v>0</v>
      </c>
      <c r="N10" s="8" t="str">
        <f>IF(ISNUMBER(MATCH(mappings[field],fields[field],0)),"y","n")</f>
        <v>y</v>
      </c>
      <c r="O10" s="8" t="s">
        <v>6</v>
      </c>
      <c r="P10" s="8" t="s">
        <v>6</v>
      </c>
    </row>
    <row r="11" spans="1:16" x14ac:dyDescent="0.25">
      <c r="A11" t="s">
        <v>552</v>
      </c>
      <c r="B11" t="s">
        <v>1</v>
      </c>
      <c r="C11" t="s">
        <v>2</v>
      </c>
      <c r="D11" t="s">
        <v>135</v>
      </c>
      <c r="E11" s="1">
        <v>111</v>
      </c>
      <c r="F11" t="s">
        <v>263</v>
      </c>
      <c r="G11" t="s">
        <v>6</v>
      </c>
      <c r="H11" t="s">
        <v>20</v>
      </c>
      <c r="I11" t="s">
        <v>306</v>
      </c>
      <c r="J11" t="s">
        <v>41</v>
      </c>
      <c r="K11" s="8" t="str">
        <f>mappings[field]&amp;mappings[institution]&amp;mappings[element/field]&amp;mappings[subelement/field(s)]&amp;mappings[constraints]</f>
        <v>authors[main][name]GEN111acde(g)(n)qu.</v>
      </c>
      <c r="L11" s="8">
        <f>IF(ISNUMBER(MATCH(mappings[mapping_id],issuesmap[mappingID],0)),COUNTIF(issuesmap[mappingID],mappings[mapping_id]),0)</f>
        <v>0</v>
      </c>
      <c r="M11" s="8">
        <f>IF(ISNUMBER(MATCH(mappings[field],issuesfield[field],0)),COUNTIF(issuesfield[field],mappings[field]),0)</f>
        <v>0</v>
      </c>
      <c r="N11" s="8" t="str">
        <f>IF(ISNUMBER(MATCH(mappings[field],fields[field],0)),"y","n")</f>
        <v>y</v>
      </c>
      <c r="O11" s="8" t="s">
        <v>6</v>
      </c>
      <c r="P11" s="8" t="s">
        <v>6</v>
      </c>
    </row>
    <row r="12" spans="1:16" x14ac:dyDescent="0.25">
      <c r="A12" t="s">
        <v>553</v>
      </c>
      <c r="B12" t="s">
        <v>1</v>
      </c>
      <c r="C12" t="s">
        <v>2</v>
      </c>
      <c r="D12" t="s">
        <v>135</v>
      </c>
      <c r="E12" s="1">
        <v>100</v>
      </c>
      <c r="F12" t="s">
        <v>264</v>
      </c>
      <c r="G12" t="s">
        <v>6</v>
      </c>
      <c r="H12" t="s">
        <v>5</v>
      </c>
      <c r="I12" t="s">
        <v>266</v>
      </c>
      <c r="J12" t="s">
        <v>41</v>
      </c>
      <c r="K12" s="8" t="str">
        <f>mappings[field]&amp;mappings[institution]&amp;mappings[element/field]&amp;mappings[subelement/field(s)]&amp;mappings[constraints]</f>
        <v>authors[main][relator]GEN100e4.</v>
      </c>
      <c r="L12" s="8">
        <f>IF(ISNUMBER(MATCH(mappings[mapping_id],issuesmap[mappingID],0)),COUNTIF(issuesmap[mappingID],mappings[mapping_id]),0)</f>
        <v>0</v>
      </c>
      <c r="M12" s="8">
        <f>IF(ISNUMBER(MATCH(mappings[field],issuesfield[field],0)),COUNTIF(issuesfield[field],mappings[field]),0)</f>
        <v>0</v>
      </c>
      <c r="N12" s="8" t="str">
        <f>IF(ISNUMBER(MATCH(mappings[field],fields[field],0)),"y","n")</f>
        <v>y</v>
      </c>
      <c r="O12" s="8" t="s">
        <v>6</v>
      </c>
      <c r="P12" s="8" t="s">
        <v>6</v>
      </c>
    </row>
    <row r="13" spans="1:16" x14ac:dyDescent="0.25">
      <c r="A13" t="s">
        <v>553</v>
      </c>
      <c r="B13" t="s">
        <v>1</v>
      </c>
      <c r="C13" t="s">
        <v>2</v>
      </c>
      <c r="D13" t="s">
        <v>135</v>
      </c>
      <c r="E13" s="1">
        <v>110</v>
      </c>
      <c r="F13" t="s">
        <v>264</v>
      </c>
      <c r="G13" t="s">
        <v>6</v>
      </c>
      <c r="H13" t="s">
        <v>5</v>
      </c>
      <c r="I13" t="s">
        <v>266</v>
      </c>
      <c r="J13" t="s">
        <v>41</v>
      </c>
      <c r="K13" s="8" t="str">
        <f>mappings[field]&amp;mappings[institution]&amp;mappings[element/field]&amp;mappings[subelement/field(s)]&amp;mappings[constraints]</f>
        <v>authors[main][relator]GEN110e4.</v>
      </c>
      <c r="L13" s="8">
        <f>IF(ISNUMBER(MATCH(mappings[mapping_id],issuesmap[mappingID],0)),COUNTIF(issuesmap[mappingID],mappings[mapping_id]),0)</f>
        <v>0</v>
      </c>
      <c r="M13" s="8">
        <f>IF(ISNUMBER(MATCH(mappings[field],issuesfield[field],0)),COUNTIF(issuesfield[field],mappings[field]),0)</f>
        <v>0</v>
      </c>
      <c r="N13" s="8" t="str">
        <f>IF(ISNUMBER(MATCH(mappings[field],fields[field],0)),"y","n")</f>
        <v>y</v>
      </c>
      <c r="O13" s="8" t="s">
        <v>6</v>
      </c>
      <c r="P13" s="8" t="s">
        <v>6</v>
      </c>
    </row>
    <row r="14" spans="1:16" x14ac:dyDescent="0.25">
      <c r="A14" t="s">
        <v>553</v>
      </c>
      <c r="B14" t="s">
        <v>1</v>
      </c>
      <c r="C14" t="s">
        <v>2</v>
      </c>
      <c r="D14" t="s">
        <v>135</v>
      </c>
      <c r="E14" s="1">
        <v>111</v>
      </c>
      <c r="F14" t="s">
        <v>267</v>
      </c>
      <c r="G14" t="s">
        <v>6</v>
      </c>
      <c r="H14" t="s">
        <v>5</v>
      </c>
      <c r="I14" t="s">
        <v>266</v>
      </c>
      <c r="J14" t="s">
        <v>41</v>
      </c>
      <c r="K14" s="8" t="str">
        <f>mappings[field]&amp;mappings[institution]&amp;mappings[element/field]&amp;mappings[subelement/field(s)]&amp;mappings[constraints]</f>
        <v>authors[main][relator]GEN111j4.</v>
      </c>
      <c r="L14" s="8">
        <f>IF(ISNUMBER(MATCH(mappings[mapping_id],issuesmap[mappingID],0)),COUNTIF(issuesmap[mappingID],mappings[mapping_id]),0)</f>
        <v>0</v>
      </c>
      <c r="M14" s="8">
        <f>IF(ISNUMBER(MATCH(mappings[field],issuesfield[field],0)),COUNTIF(issuesfield[field],mappings[field]),0)</f>
        <v>0</v>
      </c>
      <c r="N14" s="8" t="str">
        <f>IF(ISNUMBER(MATCH(mappings[field],fields[field],0)),"y","n")</f>
        <v>y</v>
      </c>
      <c r="O14" s="8" t="s">
        <v>6</v>
      </c>
      <c r="P14" s="8" t="s">
        <v>6</v>
      </c>
    </row>
    <row r="15" spans="1:16" x14ac:dyDescent="0.25">
      <c r="A15" t="s">
        <v>311</v>
      </c>
      <c r="B15" t="s">
        <v>53</v>
      </c>
      <c r="C15" t="s">
        <v>2</v>
      </c>
      <c r="D15" t="s">
        <v>54</v>
      </c>
      <c r="E15" s="1">
        <v>999</v>
      </c>
      <c r="F15" t="s">
        <v>289</v>
      </c>
      <c r="G15" t="s">
        <v>290</v>
      </c>
      <c r="H15" t="s">
        <v>20</v>
      </c>
      <c r="I15" t="s">
        <v>41</v>
      </c>
      <c r="J15" t="s">
        <v>41</v>
      </c>
      <c r="K15" s="8" t="str">
        <f>mappings[field]&amp;mappings[institution]&amp;mappings[element/field]&amp;mappings[subelement/field(s)]&amp;mappings[constraints]</f>
        <v>call_no (holdings)UNC999hijkmi1=9 AND i2=3 AND $0=#{holdings_record_id} AND $2='852'</v>
      </c>
      <c r="L15" s="8">
        <f>IF(ISNUMBER(MATCH(mappings[mapping_id],issuesmap[mappingID],0)),COUNTIF(issuesmap[mappingID],mappings[mapping_id]),0)</f>
        <v>1</v>
      </c>
      <c r="M15" s="8">
        <f>IF(ISNUMBER(MATCH(mappings[field],issuesfield[field],0)),COUNTIF(issuesfield[field],mappings[field]),0)</f>
        <v>0</v>
      </c>
      <c r="N15" s="8" t="str">
        <f>IF(ISNUMBER(MATCH(mappings[field],fields[field],0)),"y","n")</f>
        <v>y</v>
      </c>
      <c r="O15" s="8" t="s">
        <v>3</v>
      </c>
      <c r="P15" s="8" t="s">
        <v>3</v>
      </c>
    </row>
    <row r="16" spans="1:16" x14ac:dyDescent="0.25">
      <c r="A16" t="s">
        <v>320</v>
      </c>
      <c r="B16" t="s">
        <v>53</v>
      </c>
      <c r="C16" t="s">
        <v>2</v>
      </c>
      <c r="D16" t="s">
        <v>54</v>
      </c>
      <c r="E16" s="1">
        <v>999</v>
      </c>
      <c r="F16" t="s">
        <v>348</v>
      </c>
      <c r="G16" t="s">
        <v>147</v>
      </c>
      <c r="H16" t="s">
        <v>20</v>
      </c>
      <c r="I16" t="s">
        <v>222</v>
      </c>
      <c r="J16" t="s">
        <v>6</v>
      </c>
      <c r="K16" s="8" t="str">
        <f>mappings[field]&amp;mappings[institution]&amp;mappings[element/field]&amp;mappings[subelement/field(s)]&amp;mappings[constraints]</f>
        <v>call_no (items)UNC999qi1=9 AND i2=1</v>
      </c>
      <c r="L16" s="8">
        <f>IF(ISNUMBER(MATCH(mappings[mapping_id],issuesmap[mappingID],0)),COUNTIF(issuesmap[mappingID],mappings[mapping_id]),0)</f>
        <v>0</v>
      </c>
      <c r="M16" s="8">
        <f>IF(ISNUMBER(MATCH(mappings[field],issuesfield[field],0)),COUNTIF(issuesfield[field],mappings[field]),0)</f>
        <v>0</v>
      </c>
      <c r="N16" s="8" t="str">
        <f>IF(ISNUMBER(MATCH(mappings[field],fields[field],0)),"y","n")</f>
        <v>y</v>
      </c>
      <c r="O16" s="8" t="s">
        <v>3</v>
      </c>
      <c r="P16" s="8" t="s">
        <v>3</v>
      </c>
    </row>
    <row r="17" spans="1:16" x14ac:dyDescent="0.25">
      <c r="A17" t="s">
        <v>339</v>
      </c>
      <c r="B17" t="s">
        <v>53</v>
      </c>
      <c r="C17" t="s">
        <v>2</v>
      </c>
      <c r="D17" t="s">
        <v>54</v>
      </c>
      <c r="E17" s="1">
        <v>999</v>
      </c>
      <c r="F17" t="s">
        <v>345</v>
      </c>
      <c r="G17" t="s">
        <v>346</v>
      </c>
      <c r="H17" t="s">
        <v>5</v>
      </c>
      <c r="I17" t="s">
        <v>6</v>
      </c>
      <c r="J17" t="s">
        <v>6</v>
      </c>
      <c r="K17" s="8" t="str">
        <f>mappings[field]&amp;mappings[institution]&amp;mappings[element/field]&amp;mappings[subelement/field(s)]&amp;mappings[constraints]</f>
        <v>copy_no (items)UNC999ci1=9 AND i2=1 AND value != '1'</v>
      </c>
      <c r="L17" s="8">
        <f>IF(ISNUMBER(MATCH(mappings[mapping_id],issuesmap[mappingID],0)),COUNTIF(issuesmap[mappingID],mappings[mapping_id]),0)</f>
        <v>0</v>
      </c>
      <c r="M17" s="8">
        <f>IF(ISNUMBER(MATCH(mappings[field],issuesfield[field],0)),COUNTIF(issuesfield[field],mappings[field]),0)</f>
        <v>0</v>
      </c>
      <c r="N17" s="8" t="str">
        <f>IF(ISNUMBER(MATCH(mappings[field],fields[field],0)),"y","n")</f>
        <v>y</v>
      </c>
      <c r="O17" s="8" t="s">
        <v>3</v>
      </c>
      <c r="P17" s="8" t="s">
        <v>3</v>
      </c>
    </row>
    <row r="18" spans="1:16" x14ac:dyDescent="0.25">
      <c r="A18" t="s">
        <v>52</v>
      </c>
      <c r="B18" t="s">
        <v>53</v>
      </c>
      <c r="C18" t="s">
        <v>2</v>
      </c>
      <c r="D18" t="s">
        <v>160</v>
      </c>
      <c r="E18" s="1">
        <v>946</v>
      </c>
      <c r="F18" t="s">
        <v>161</v>
      </c>
      <c r="G18" t="s">
        <v>6</v>
      </c>
      <c r="H18" t="s">
        <v>5</v>
      </c>
      <c r="I18" t="s">
        <v>347</v>
      </c>
      <c r="J18" t="s">
        <v>6</v>
      </c>
      <c r="K18" s="8" t="str">
        <f>mappings[field]&amp;mappings[institution]&amp;mappings[element/field]&amp;mappings[subelement/field(s)]&amp;mappings[constraints]</f>
        <v>date_catalogedDUKE946b.</v>
      </c>
      <c r="L18" s="8">
        <f>IF(ISNUMBER(MATCH(mappings[mapping_id],issuesmap[mappingID],0)),COUNTIF(issuesmap[mappingID],mappings[mapping_id]),0)</f>
        <v>0</v>
      </c>
      <c r="M18" s="8">
        <f>IF(ISNUMBER(MATCH(mappings[field],issuesfield[field],0)),COUNTIF(issuesfield[field],mappings[field]),0)</f>
        <v>0</v>
      </c>
      <c r="N18" s="8" t="str">
        <f>IF(ISNUMBER(MATCH(mappings[field],fields[field],0)),"y","n")</f>
        <v>y</v>
      </c>
      <c r="O18" s="8" t="s">
        <v>6</v>
      </c>
      <c r="P18" s="8" t="s">
        <v>6</v>
      </c>
    </row>
    <row r="19" spans="1:16" x14ac:dyDescent="0.25">
      <c r="A19" t="s">
        <v>52</v>
      </c>
      <c r="B19" t="s">
        <v>53</v>
      </c>
      <c r="C19" t="s">
        <v>3</v>
      </c>
      <c r="D19" t="s">
        <v>163</v>
      </c>
      <c r="E19" s="1" t="s">
        <v>6</v>
      </c>
      <c r="F19" t="s">
        <v>6</v>
      </c>
      <c r="G19" t="s">
        <v>6</v>
      </c>
      <c r="H19" t="s">
        <v>5</v>
      </c>
      <c r="I19" t="s">
        <v>347</v>
      </c>
      <c r="J19" t="s">
        <v>6</v>
      </c>
      <c r="K19" s="8" t="str">
        <f>mappings[field]&amp;mappings[institution]&amp;mappings[element/field]&amp;mappings[subelement/field(s)]&amp;mappings[constraints]</f>
        <v>date_catalogedNCCU...</v>
      </c>
      <c r="L19" s="8">
        <f>IF(ISNUMBER(MATCH(mappings[mapping_id],issuesmap[mappingID],0)),COUNTIF(issuesmap[mappingID],mappings[mapping_id]),0)</f>
        <v>1</v>
      </c>
      <c r="M19" s="8">
        <f>IF(ISNUMBER(MATCH(mappings[field],issuesfield[field],0)),COUNTIF(issuesfield[field],mappings[field]),0)</f>
        <v>0</v>
      </c>
      <c r="N19" s="8" t="str">
        <f>IF(ISNUMBER(MATCH(mappings[field],fields[field],0)),"y","n")</f>
        <v>y</v>
      </c>
      <c r="O19" s="8" t="s">
        <v>6</v>
      </c>
      <c r="P19" s="8" t="s">
        <v>6</v>
      </c>
    </row>
    <row r="20" spans="1:16" x14ac:dyDescent="0.25">
      <c r="A20" t="s">
        <v>52</v>
      </c>
      <c r="B20" t="s">
        <v>53</v>
      </c>
      <c r="C20" t="s">
        <v>2</v>
      </c>
      <c r="D20" t="s">
        <v>162</v>
      </c>
      <c r="E20" s="1">
        <v>909</v>
      </c>
      <c r="F20" t="s">
        <v>7</v>
      </c>
      <c r="G20" t="s">
        <v>6</v>
      </c>
      <c r="H20" t="s">
        <v>5</v>
      </c>
      <c r="I20" t="s">
        <v>347</v>
      </c>
      <c r="J20" t="s">
        <v>6</v>
      </c>
      <c r="K20" s="8" t="str">
        <f>mappings[field]&amp;mappings[institution]&amp;mappings[element/field]&amp;mappings[subelement/field(s)]&amp;mappings[constraints]</f>
        <v>date_catalogedNCSU909a.</v>
      </c>
      <c r="L20" s="8">
        <f>IF(ISNUMBER(MATCH(mappings[mapping_id],issuesmap[mappingID],0)),COUNTIF(issuesmap[mappingID],mappings[mapping_id]),0)</f>
        <v>0</v>
      </c>
      <c r="M20" s="8">
        <f>IF(ISNUMBER(MATCH(mappings[field],issuesfield[field],0)),COUNTIF(issuesfield[field],mappings[field]),0)</f>
        <v>0</v>
      </c>
      <c r="N20" s="8" t="str">
        <f>IF(ISNUMBER(MATCH(mappings[field],fields[field],0)),"y","n")</f>
        <v>y</v>
      </c>
      <c r="O20" s="8" t="s">
        <v>6</v>
      </c>
      <c r="P20" s="8" t="s">
        <v>6</v>
      </c>
    </row>
    <row r="21" spans="1:16" x14ac:dyDescent="0.25">
      <c r="A21" t="s">
        <v>52</v>
      </c>
      <c r="B21" t="s">
        <v>53</v>
      </c>
      <c r="C21" t="s">
        <v>2</v>
      </c>
      <c r="D21" t="s">
        <v>54</v>
      </c>
      <c r="E21" s="1">
        <v>999</v>
      </c>
      <c r="F21" t="s">
        <v>7</v>
      </c>
      <c r="G21" t="s">
        <v>55</v>
      </c>
      <c r="H21" t="s">
        <v>5</v>
      </c>
      <c r="I21" t="s">
        <v>347</v>
      </c>
      <c r="J21" t="s">
        <v>6</v>
      </c>
      <c r="K21" t="str">
        <f>mappings[field]&amp;mappings[institution]&amp;mappings[element/field]&amp;mappings[subelement/field(s)]&amp;mappings[constraints]</f>
        <v>date_catalogedUNC999ai1=0 AND i2=0</v>
      </c>
      <c r="L21">
        <f>IF(ISNUMBER(MATCH(mappings[mapping_id],issuesmap[mappingID],0)),COUNTIF(issuesmap[mappingID],mappings[mapping_id]),0)</f>
        <v>0</v>
      </c>
      <c r="M21">
        <f>IF(ISNUMBER(MATCH(mappings[field],issuesfield[field],0)),COUNTIF(issuesfield[field],mappings[field]),0)</f>
        <v>0</v>
      </c>
      <c r="N21" s="8" t="str">
        <f>IF(ISNUMBER(MATCH(mappings[field],fields[field],0)),"y","n")</f>
        <v>y</v>
      </c>
      <c r="O21" s="8" t="s">
        <v>6</v>
      </c>
      <c r="P21" s="8" t="s">
        <v>6</v>
      </c>
    </row>
    <row r="22" spans="1:16" x14ac:dyDescent="0.25">
      <c r="A22" t="s">
        <v>236</v>
      </c>
      <c r="B22" t="s">
        <v>1</v>
      </c>
      <c r="C22" t="s">
        <v>2</v>
      </c>
      <c r="D22" t="s">
        <v>135</v>
      </c>
      <c r="E22" s="1">
        <v>100</v>
      </c>
      <c r="F22" t="s">
        <v>259</v>
      </c>
      <c r="G22" t="s">
        <v>309</v>
      </c>
      <c r="H22" t="s">
        <v>20</v>
      </c>
      <c r="I22" t="s">
        <v>304</v>
      </c>
      <c r="J22" t="s">
        <v>268</v>
      </c>
      <c r="K22" s="8" t="str">
        <f>mappings[field]&amp;mappings[institution]&amp;mappings[element/field]&amp;mappings[subelement/field(s)]&amp;mappings[constraints]</f>
        <v>directorGEN100abcd(g)jqu$e = ('director' OR 'film director') OR $4 = ('drt' OR 'fmd')</v>
      </c>
      <c r="L22" s="8">
        <f>IF(ISNUMBER(MATCH(mappings[mapping_id],issuesmap[mappingID],0)),COUNTIF(issuesmap[mappingID],mappings[mapping_id]),0)</f>
        <v>0</v>
      </c>
      <c r="M22" s="8">
        <f>IF(ISNUMBER(MATCH(mappings[field],issuesfield[field],0)),COUNTIF(issuesfield[field],mappings[field]),0)</f>
        <v>0</v>
      </c>
      <c r="N22" s="8" t="str">
        <f>IF(ISNUMBER(MATCH(mappings[field],fields[field],0)),"y","n")</f>
        <v>y</v>
      </c>
      <c r="O22" s="8" t="s">
        <v>6</v>
      </c>
      <c r="P22" s="8" t="s">
        <v>6</v>
      </c>
    </row>
    <row r="23" spans="1:16" x14ac:dyDescent="0.25">
      <c r="A23" t="s">
        <v>236</v>
      </c>
      <c r="B23" t="s">
        <v>1</v>
      </c>
      <c r="C23" t="s">
        <v>2</v>
      </c>
      <c r="D23" t="s">
        <v>135</v>
      </c>
      <c r="E23" s="1">
        <v>700</v>
      </c>
      <c r="F23" t="s">
        <v>259</v>
      </c>
      <c r="G23" t="s">
        <v>309</v>
      </c>
      <c r="H23" t="s">
        <v>20</v>
      </c>
      <c r="I23" t="s">
        <v>304</v>
      </c>
      <c r="J23" t="s">
        <v>41</v>
      </c>
      <c r="K23" s="8" t="str">
        <f>mappings[field]&amp;mappings[institution]&amp;mappings[element/field]&amp;mappings[subelement/field(s)]&amp;mappings[constraints]</f>
        <v>directorGEN700abcd(g)jqu$e = ('director' OR 'film director') OR $4 = ('drt' OR 'fmd')</v>
      </c>
      <c r="L23" s="8">
        <f>IF(ISNUMBER(MATCH(mappings[mapping_id],issuesmap[mappingID],0)),COUNTIF(issuesmap[mappingID],mappings[mapping_id]),0)</f>
        <v>0</v>
      </c>
      <c r="M23" s="8">
        <f>IF(ISNUMBER(MATCH(mappings[field],issuesfield[field],0)),COUNTIF(issuesfield[field],mappings[field]),0)</f>
        <v>0</v>
      </c>
      <c r="N23" s="8" t="str">
        <f>IF(ISNUMBER(MATCH(mappings[field],fields[field],0)),"y","n")</f>
        <v>y</v>
      </c>
      <c r="O23" s="8" t="s">
        <v>6</v>
      </c>
      <c r="P23" s="8" t="s">
        <v>6</v>
      </c>
    </row>
    <row r="24" spans="1:16" x14ac:dyDescent="0.25">
      <c r="A24" t="s">
        <v>236</v>
      </c>
      <c r="B24" t="s">
        <v>1</v>
      </c>
      <c r="C24" t="s">
        <v>2</v>
      </c>
      <c r="D24" t="s">
        <v>135</v>
      </c>
      <c r="E24" s="1">
        <v>710</v>
      </c>
      <c r="F24" s="11" t="s">
        <v>261</v>
      </c>
      <c r="G24" t="s">
        <v>309</v>
      </c>
      <c r="H24" t="s">
        <v>20</v>
      </c>
      <c r="I24" t="s">
        <v>305</v>
      </c>
      <c r="J24" t="s">
        <v>41</v>
      </c>
      <c r="K24" s="8" t="str">
        <f>mappings[field]&amp;mappings[institution]&amp;mappings[element/field]&amp;mappings[subelement/field(s)]&amp;mappings[constraints]</f>
        <v>directorGEN710abcd(g)(n)u$e = ('director' OR 'film director') OR $4 = ('drt' OR 'fmd')</v>
      </c>
      <c r="L24" s="8">
        <f>IF(ISNUMBER(MATCH(mappings[mapping_id],issuesmap[mappingID],0)),COUNTIF(issuesmap[mappingID],mappings[mapping_id]),0)</f>
        <v>0</v>
      </c>
      <c r="M24" s="8">
        <f>IF(ISNUMBER(MATCH(mappings[field],issuesfield[field],0)),COUNTIF(issuesfield[field],mappings[field]),0)</f>
        <v>0</v>
      </c>
      <c r="N24" s="8" t="str">
        <f>IF(ISNUMBER(MATCH(mappings[field],fields[field],0)),"y","n")</f>
        <v>y</v>
      </c>
      <c r="O24" s="8" t="s">
        <v>6</v>
      </c>
      <c r="P24" s="8" t="s">
        <v>6</v>
      </c>
    </row>
    <row r="25" spans="1:16" x14ac:dyDescent="0.25">
      <c r="A25" t="s">
        <v>322</v>
      </c>
      <c r="B25" t="s">
        <v>53</v>
      </c>
      <c r="C25" t="s">
        <v>2</v>
      </c>
      <c r="D25" t="s">
        <v>54</v>
      </c>
      <c r="E25" s="1">
        <v>999</v>
      </c>
      <c r="F25" t="s">
        <v>153</v>
      </c>
      <c r="G25" t="s">
        <v>147</v>
      </c>
      <c r="H25" t="s">
        <v>5</v>
      </c>
      <c r="I25" t="s">
        <v>6</v>
      </c>
      <c r="J25" t="s">
        <v>154</v>
      </c>
      <c r="K25" s="8" t="str">
        <f>mappings[field]&amp;mappings[institution]&amp;mappings[element/field]&amp;mappings[subelement/field(s)]&amp;mappings[constraints]</f>
        <v>due_date (items)UNC999di1=9 AND i2=1</v>
      </c>
      <c r="L25" s="8">
        <f>IF(ISNUMBER(MATCH(mappings[mapping_id],issuesmap[mappingID],0)),COUNTIF(issuesmap[mappingID],mappings[mapping_id]),0)</f>
        <v>0</v>
      </c>
      <c r="M25" s="8">
        <f>IF(ISNUMBER(MATCH(mappings[field],issuesfield[field],0)),COUNTIF(issuesfield[field],mappings[field]),0)</f>
        <v>0</v>
      </c>
      <c r="N25" s="8" t="str">
        <f>IF(ISNUMBER(MATCH(mappings[field],fields[field],0)),"y","n")</f>
        <v>y</v>
      </c>
      <c r="O25" s="8" t="s">
        <v>3</v>
      </c>
      <c r="P25" s="8" t="s">
        <v>3</v>
      </c>
    </row>
    <row r="26" spans="1:16" x14ac:dyDescent="0.25">
      <c r="A26" t="s">
        <v>237</v>
      </c>
      <c r="B26" t="s">
        <v>1</v>
      </c>
      <c r="C26" t="s">
        <v>2</v>
      </c>
      <c r="D26" t="s">
        <v>135</v>
      </c>
      <c r="E26" s="1">
        <v>100</v>
      </c>
      <c r="F26" t="s">
        <v>259</v>
      </c>
      <c r="G26" t="s">
        <v>310</v>
      </c>
      <c r="H26" t="s">
        <v>20</v>
      </c>
      <c r="I26" t="s">
        <v>305</v>
      </c>
      <c r="J26" t="s">
        <v>269</v>
      </c>
      <c r="K26" s="8" t="str">
        <f>mappings[field]&amp;mappings[institution]&amp;mappings[element/field]&amp;mappings[subelement/field(s)]&amp;mappings[constraints]</f>
        <v>editorGEN100abcd(g)jqu$e = ('editor' OR 'editor of compilation') OR $4 = ('edt' OR 'edc')</v>
      </c>
      <c r="L26" s="8">
        <f>IF(ISNUMBER(MATCH(mappings[mapping_id],issuesmap[mappingID],0)),COUNTIF(issuesmap[mappingID],mappings[mapping_id]),0)</f>
        <v>0</v>
      </c>
      <c r="M26" s="8">
        <f>IF(ISNUMBER(MATCH(mappings[field],issuesfield[field],0)),COUNTIF(issuesfield[field],mappings[field]),0)</f>
        <v>0</v>
      </c>
      <c r="N26" s="8" t="str">
        <f>IF(ISNUMBER(MATCH(mappings[field],fields[field],0)),"y","n")</f>
        <v>y</v>
      </c>
      <c r="O26" s="8" t="s">
        <v>6</v>
      </c>
      <c r="P26" s="8" t="s">
        <v>6</v>
      </c>
    </row>
    <row r="27" spans="1:16" x14ac:dyDescent="0.25">
      <c r="A27" t="s">
        <v>237</v>
      </c>
      <c r="B27" t="s">
        <v>1</v>
      </c>
      <c r="C27" t="s">
        <v>2</v>
      </c>
      <c r="D27" t="s">
        <v>135</v>
      </c>
      <c r="E27" s="1">
        <v>700</v>
      </c>
      <c r="F27" t="s">
        <v>259</v>
      </c>
      <c r="G27" t="s">
        <v>310</v>
      </c>
      <c r="H27" t="s">
        <v>20</v>
      </c>
      <c r="I27" t="s">
        <v>305</v>
      </c>
      <c r="J27" t="s">
        <v>41</v>
      </c>
      <c r="K27" s="8" t="str">
        <f>mappings[field]&amp;mappings[institution]&amp;mappings[element/field]&amp;mappings[subelement/field(s)]&amp;mappings[constraints]</f>
        <v>editorGEN700abcd(g)jqu$e = ('editor' OR 'editor of compilation') OR $4 = ('edt' OR 'edc')</v>
      </c>
      <c r="L27" s="8">
        <f>IF(ISNUMBER(MATCH(mappings[mapping_id],issuesmap[mappingID],0)),COUNTIF(issuesmap[mappingID],mappings[mapping_id]),0)</f>
        <v>0</v>
      </c>
      <c r="M27" s="8">
        <f>IF(ISNUMBER(MATCH(mappings[field],issuesfield[field],0)),COUNTIF(issuesfield[field],mappings[field]),0)</f>
        <v>0</v>
      </c>
      <c r="N27" s="8" t="str">
        <f>IF(ISNUMBER(MATCH(mappings[field],fields[field],0)),"y","n")</f>
        <v>y</v>
      </c>
      <c r="O27" s="8" t="s">
        <v>6</v>
      </c>
      <c r="P27" s="8" t="s">
        <v>6</v>
      </c>
    </row>
    <row r="28" spans="1:16" x14ac:dyDescent="0.25">
      <c r="A28" t="s">
        <v>337</v>
      </c>
      <c r="B28" t="s">
        <v>53</v>
      </c>
      <c r="C28" t="s">
        <v>2</v>
      </c>
      <c r="D28" t="s">
        <v>54</v>
      </c>
      <c r="E28" s="1">
        <v>999</v>
      </c>
      <c r="F28" t="s">
        <v>7</v>
      </c>
      <c r="G28" t="s">
        <v>292</v>
      </c>
      <c r="H28" t="s">
        <v>5</v>
      </c>
      <c r="I28" t="s">
        <v>41</v>
      </c>
      <c r="J28" t="s">
        <v>41</v>
      </c>
      <c r="K28" s="8" t="str">
        <f>mappings[field]&amp;mappings[institution]&amp;mappings[element/field]&amp;mappings[subelement/field(s)]&amp;mappings[constraints]</f>
        <v>holdings_idUNC999a(i1=9 AND i2=2) AND $c &gt; 0</v>
      </c>
      <c r="L28" s="8">
        <f>IF(ISNUMBER(MATCH(mappings[mapping_id],issuesmap[mappingID],0)),COUNTIF(issuesmap[mappingID],mappings[mapping_id]),0)</f>
        <v>0</v>
      </c>
      <c r="M28" s="8">
        <f>IF(ISNUMBER(MATCH(mappings[field],issuesfield[field],0)),COUNTIF(issuesfield[field],mappings[field]),0)</f>
        <v>0</v>
      </c>
      <c r="N28" s="8" t="str">
        <f>IF(ISNUMBER(MATCH(mappings[field],fields[field],0)),"y","n")</f>
        <v>y</v>
      </c>
      <c r="O28" s="8" t="s">
        <v>3</v>
      </c>
      <c r="P28" s="8" t="s">
        <v>3</v>
      </c>
    </row>
    <row r="29" spans="1:16" x14ac:dyDescent="0.25">
      <c r="A29" t="s">
        <v>509</v>
      </c>
      <c r="B29" t="s">
        <v>1</v>
      </c>
      <c r="C29" t="s">
        <v>2</v>
      </c>
      <c r="D29" t="s">
        <v>135</v>
      </c>
      <c r="E29" s="1">
        <v>260</v>
      </c>
      <c r="F29">
        <v>3</v>
      </c>
      <c r="G29" t="s">
        <v>6</v>
      </c>
      <c r="H29" t="s">
        <v>5</v>
      </c>
      <c r="I29" t="s">
        <v>529</v>
      </c>
      <c r="J29" t="s">
        <v>41</v>
      </c>
      <c r="K29" s="8" t="str">
        <f>mappings[field]&amp;mappings[institution]&amp;mappings[element/field]&amp;mappings[subelement/field(s)]&amp;mappings[constraints]</f>
        <v>imprint_main[label]GEN2603.</v>
      </c>
      <c r="L29" s="8">
        <f>IF(ISNUMBER(MATCH(mappings[mapping_id],issuesmap[mappingID],0)),COUNTIF(issuesmap[mappingID],mappings[mapping_id]),0)</f>
        <v>0</v>
      </c>
      <c r="M29" s="8">
        <f>IF(ISNUMBER(MATCH(mappings[field],issuesfield[field],0)),COUNTIF(issuesfield[field],mappings[field]),0)</f>
        <v>0</v>
      </c>
      <c r="N29" s="8" t="str">
        <f>IF(ISNUMBER(MATCH(mappings[field],fields[field],0)),"y","n")</f>
        <v>y</v>
      </c>
      <c r="O29" s="8" t="s">
        <v>84</v>
      </c>
      <c r="P29" s="8" t="s">
        <v>523</v>
      </c>
    </row>
    <row r="30" spans="1:16" x14ac:dyDescent="0.25">
      <c r="A30" t="s">
        <v>509</v>
      </c>
      <c r="B30" t="s">
        <v>1</v>
      </c>
      <c r="C30" t="s">
        <v>2</v>
      </c>
      <c r="D30" t="s">
        <v>135</v>
      </c>
      <c r="E30" s="1">
        <v>264</v>
      </c>
      <c r="F30">
        <v>3</v>
      </c>
      <c r="G30" t="s">
        <v>6</v>
      </c>
      <c r="H30" t="s">
        <v>5</v>
      </c>
      <c r="I30" t="s">
        <v>529</v>
      </c>
      <c r="J30" t="s">
        <v>41</v>
      </c>
      <c r="K30" s="8" t="str">
        <f>mappings[field]&amp;mappings[institution]&amp;mappings[element/field]&amp;mappings[subelement/field(s)]&amp;mappings[constraints]</f>
        <v>imprint_main[label]GEN2643.</v>
      </c>
      <c r="L30" s="8">
        <f>IF(ISNUMBER(MATCH(mappings[mapping_id],issuesmap[mappingID],0)),COUNTIF(issuesmap[mappingID],mappings[mapping_id]),0)</f>
        <v>0</v>
      </c>
      <c r="M30" s="8">
        <f>IF(ISNUMBER(MATCH(mappings[field],issuesfield[field],0)),COUNTIF(issuesfield[field],mappings[field]),0)</f>
        <v>0</v>
      </c>
      <c r="N30" s="8" t="str">
        <f>IF(ISNUMBER(MATCH(mappings[field],fields[field],0)),"y","n")</f>
        <v>y</v>
      </c>
      <c r="O30" s="8" t="s">
        <v>84</v>
      </c>
      <c r="P30" s="8" t="s">
        <v>523</v>
      </c>
    </row>
    <row r="31" spans="1:16" x14ac:dyDescent="0.25">
      <c r="A31" t="s">
        <v>504</v>
      </c>
      <c r="B31" t="s">
        <v>1</v>
      </c>
      <c r="C31" t="s">
        <v>2</v>
      </c>
      <c r="D31" t="s">
        <v>135</v>
      </c>
      <c r="E31" s="1">
        <v>260</v>
      </c>
      <c r="F31" t="s">
        <v>6</v>
      </c>
      <c r="G31" t="s">
        <v>6</v>
      </c>
      <c r="H31" t="s">
        <v>351</v>
      </c>
      <c r="I31" t="s">
        <v>518</v>
      </c>
      <c r="J31" t="s">
        <v>41</v>
      </c>
      <c r="K31" s="8" t="str">
        <f>mappings[field]&amp;mappings[institution]&amp;mappings[element/field]&amp;mappings[subelement/field(s)]&amp;mappings[constraints]</f>
        <v>imprint_main[type]GEN260..</v>
      </c>
      <c r="L31" s="8">
        <f>IF(ISNUMBER(MATCH(mappings[mapping_id],issuesmap[mappingID],0)),COUNTIF(issuesmap[mappingID],mappings[mapping_id]),0)</f>
        <v>0</v>
      </c>
      <c r="M31" s="8">
        <f>IF(ISNUMBER(MATCH(mappings[field],issuesfield[field],0)),COUNTIF(issuesfield[field],mappings[field]),0)</f>
        <v>0</v>
      </c>
      <c r="N31" s="8" t="str">
        <f>IF(ISNUMBER(MATCH(mappings[field],fields[field],0)),"y","n")</f>
        <v>y</v>
      </c>
      <c r="O31" s="8" t="s">
        <v>84</v>
      </c>
      <c r="P31" s="8" t="s">
        <v>523</v>
      </c>
    </row>
    <row r="32" spans="1:16" x14ac:dyDescent="0.25">
      <c r="A32" t="s">
        <v>504</v>
      </c>
      <c r="B32" t="s">
        <v>1</v>
      </c>
      <c r="C32" t="s">
        <v>2</v>
      </c>
      <c r="D32" t="s">
        <v>135</v>
      </c>
      <c r="E32" s="1">
        <v>264</v>
      </c>
      <c r="F32" t="s">
        <v>6</v>
      </c>
      <c r="G32" t="s">
        <v>524</v>
      </c>
      <c r="H32" t="s">
        <v>351</v>
      </c>
      <c r="I32" t="s">
        <v>519</v>
      </c>
      <c r="J32" t="s">
        <v>41</v>
      </c>
      <c r="K32" s="8" t="str">
        <f>mappings[field]&amp;mappings[institution]&amp;mappings[element/field]&amp;mappings[subelement/field(s)]&amp;mappings[constraints]</f>
        <v>imprint_main[type]GEN264.i2=0</v>
      </c>
      <c r="L32" s="8">
        <f>IF(ISNUMBER(MATCH(mappings[mapping_id],issuesmap[mappingID],0)),COUNTIF(issuesmap[mappingID],mappings[mapping_id]),0)</f>
        <v>0</v>
      </c>
      <c r="M32" s="8">
        <f>IF(ISNUMBER(MATCH(mappings[field],issuesfield[field],0)),COUNTIF(issuesfield[field],mappings[field]),0)</f>
        <v>0</v>
      </c>
      <c r="N32" s="8" t="str">
        <f>IF(ISNUMBER(MATCH(mappings[field],fields[field],0)),"y","n")</f>
        <v>y</v>
      </c>
      <c r="O32" s="8" t="s">
        <v>84</v>
      </c>
      <c r="P32" s="8" t="s">
        <v>523</v>
      </c>
    </row>
    <row r="33" spans="1:16" x14ac:dyDescent="0.25">
      <c r="A33" t="s">
        <v>504</v>
      </c>
      <c r="B33" t="s">
        <v>1</v>
      </c>
      <c r="C33" t="s">
        <v>2</v>
      </c>
      <c r="D33" t="s">
        <v>135</v>
      </c>
      <c r="E33" s="1">
        <v>264</v>
      </c>
      <c r="F33" t="s">
        <v>6</v>
      </c>
      <c r="G33" t="s">
        <v>525</v>
      </c>
      <c r="H33" t="s">
        <v>351</v>
      </c>
      <c r="I33" t="s">
        <v>520</v>
      </c>
      <c r="J33" t="s">
        <v>41</v>
      </c>
      <c r="K33" s="8" t="str">
        <f>mappings[field]&amp;mappings[institution]&amp;mappings[element/field]&amp;mappings[subelement/field(s)]&amp;mappings[constraints]</f>
        <v>imprint_main[type]GEN264.i2=1</v>
      </c>
      <c r="L33" s="8">
        <f>IF(ISNUMBER(MATCH(mappings[mapping_id],issuesmap[mappingID],0)),COUNTIF(issuesmap[mappingID],mappings[mapping_id]),0)</f>
        <v>0</v>
      </c>
      <c r="M33" s="8">
        <f>IF(ISNUMBER(MATCH(mappings[field],issuesfield[field],0)),COUNTIF(issuesfield[field],mappings[field]),0)</f>
        <v>0</v>
      </c>
      <c r="N33" s="8" t="str">
        <f>IF(ISNUMBER(MATCH(mappings[field],fields[field],0)),"y","n")</f>
        <v>y</v>
      </c>
      <c r="O33" s="8" t="s">
        <v>84</v>
      </c>
      <c r="P33" s="8" t="s">
        <v>523</v>
      </c>
    </row>
    <row r="34" spans="1:16" x14ac:dyDescent="0.25">
      <c r="A34" t="s">
        <v>504</v>
      </c>
      <c r="B34" t="s">
        <v>1</v>
      </c>
      <c r="C34" t="s">
        <v>2</v>
      </c>
      <c r="D34" t="s">
        <v>135</v>
      </c>
      <c r="E34" s="1">
        <v>264</v>
      </c>
      <c r="F34" t="s">
        <v>6</v>
      </c>
      <c r="G34" t="s">
        <v>293</v>
      </c>
      <c r="H34" t="s">
        <v>351</v>
      </c>
      <c r="I34" t="s">
        <v>521</v>
      </c>
      <c r="J34" t="s">
        <v>41</v>
      </c>
      <c r="K34" s="8" t="str">
        <f>mappings[field]&amp;mappings[institution]&amp;mappings[element/field]&amp;mappings[subelement/field(s)]&amp;mappings[constraints]</f>
        <v>imprint_main[type]GEN264.i2=2</v>
      </c>
      <c r="L34" s="8">
        <f>IF(ISNUMBER(MATCH(mappings[mapping_id],issuesmap[mappingID],0)),COUNTIF(issuesmap[mappingID],mappings[mapping_id]),0)</f>
        <v>0</v>
      </c>
      <c r="M34" s="8">
        <f>IF(ISNUMBER(MATCH(mappings[field],issuesfield[field],0)),COUNTIF(issuesfield[field],mappings[field]),0)</f>
        <v>0</v>
      </c>
      <c r="N34" s="8" t="str">
        <f>IF(ISNUMBER(MATCH(mappings[field],fields[field],0)),"y","n")</f>
        <v>y</v>
      </c>
      <c r="O34" s="8" t="s">
        <v>84</v>
      </c>
      <c r="P34" s="8" t="s">
        <v>523</v>
      </c>
    </row>
    <row r="35" spans="1:16" x14ac:dyDescent="0.25">
      <c r="A35" t="s">
        <v>504</v>
      </c>
      <c r="B35" t="s">
        <v>1</v>
      </c>
      <c r="C35" t="s">
        <v>2</v>
      </c>
      <c r="D35" t="s">
        <v>135</v>
      </c>
      <c r="E35" s="1">
        <v>264</v>
      </c>
      <c r="F35" t="s">
        <v>6</v>
      </c>
      <c r="G35" t="s">
        <v>526</v>
      </c>
      <c r="H35" t="s">
        <v>351</v>
      </c>
      <c r="I35" t="s">
        <v>522</v>
      </c>
      <c r="J35" t="s">
        <v>41</v>
      </c>
      <c r="K35" s="8" t="str">
        <f>mappings[field]&amp;mappings[institution]&amp;mappings[element/field]&amp;mappings[subelement/field(s)]&amp;mappings[constraints]</f>
        <v>imprint_main[type]GEN264.i2=3</v>
      </c>
      <c r="L35" s="8">
        <f>IF(ISNUMBER(MATCH(mappings[mapping_id],issuesmap[mappingID],0)),COUNTIF(issuesmap[mappingID],mappings[mapping_id]),0)</f>
        <v>0</v>
      </c>
      <c r="M35" s="8">
        <f>IF(ISNUMBER(MATCH(mappings[field],issuesfield[field],0)),COUNTIF(issuesfield[field],mappings[field]),0)</f>
        <v>0</v>
      </c>
      <c r="N35" s="8" t="str">
        <f>IF(ISNUMBER(MATCH(mappings[field],fields[field],0)),"y","n")</f>
        <v>y</v>
      </c>
      <c r="O35" s="8" t="s">
        <v>84</v>
      </c>
      <c r="P35" s="8" t="s">
        <v>2</v>
      </c>
    </row>
    <row r="36" spans="1:16" x14ac:dyDescent="0.25">
      <c r="A36" t="s">
        <v>514</v>
      </c>
      <c r="B36" t="s">
        <v>1</v>
      </c>
      <c r="C36" t="s">
        <v>2</v>
      </c>
      <c r="D36" t="s">
        <v>135</v>
      </c>
      <c r="E36" s="1">
        <v>260</v>
      </c>
      <c r="F36" t="s">
        <v>530</v>
      </c>
      <c r="G36" t="s">
        <v>6</v>
      </c>
      <c r="H36" t="s">
        <v>20</v>
      </c>
      <c r="I36" t="s">
        <v>532</v>
      </c>
      <c r="J36" t="s">
        <v>41</v>
      </c>
      <c r="K36" s="8" t="str">
        <f>mappings[field]&amp;mappings[institution]&amp;mappings[element/field]&amp;mappings[subelement/field(s)]&amp;mappings[constraints]</f>
        <v>imprint_main[value]GEN260abcefg.</v>
      </c>
      <c r="L36" s="8">
        <f>IF(ISNUMBER(MATCH(mappings[mapping_id],issuesmap[mappingID],0)),COUNTIF(issuesmap[mappingID],mappings[mapping_id]),0)</f>
        <v>0</v>
      </c>
      <c r="M36" s="8">
        <f>IF(ISNUMBER(MATCH(mappings[field],issuesfield[field],0)),COUNTIF(issuesfield[field],mappings[field]),0)</f>
        <v>0</v>
      </c>
      <c r="N36" s="8" t="str">
        <f>IF(ISNUMBER(MATCH(mappings[field],fields[field],0)),"y","n")</f>
        <v>y</v>
      </c>
      <c r="O36" s="8" t="s">
        <v>84</v>
      </c>
      <c r="P36" s="8" t="s">
        <v>523</v>
      </c>
    </row>
    <row r="37" spans="1:16" x14ac:dyDescent="0.25">
      <c r="A37" t="s">
        <v>514</v>
      </c>
      <c r="B37" t="s">
        <v>1</v>
      </c>
      <c r="C37" t="s">
        <v>2</v>
      </c>
      <c r="D37" t="s">
        <v>135</v>
      </c>
      <c r="E37" s="1">
        <v>264</v>
      </c>
      <c r="F37" t="s">
        <v>531</v>
      </c>
      <c r="G37" t="s">
        <v>493</v>
      </c>
      <c r="H37" t="s">
        <v>20</v>
      </c>
      <c r="I37" t="s">
        <v>532</v>
      </c>
      <c r="J37" t="s">
        <v>41</v>
      </c>
      <c r="K37" s="8" t="str">
        <f>mappings[field]&amp;mappings[institution]&amp;mappings[element/field]&amp;mappings[subelement/field(s)]&amp;mappings[constraints]</f>
        <v>imprint_main[value]GEN264abci2 =~/[0-3]/</v>
      </c>
      <c r="L37" s="8">
        <f>IF(ISNUMBER(MATCH(mappings[mapping_id],issuesmap[mappingID],0)),COUNTIF(issuesmap[mappingID],mappings[mapping_id]),0)</f>
        <v>0</v>
      </c>
      <c r="M37" s="8">
        <f>IF(ISNUMBER(MATCH(mappings[field],issuesfield[field],0)),COUNTIF(issuesfield[field],mappings[field]),0)</f>
        <v>0</v>
      </c>
      <c r="N37" s="8" t="str">
        <f>IF(ISNUMBER(MATCH(mappings[field],fields[field],0)),"y","n")</f>
        <v>y</v>
      </c>
      <c r="O37" s="8" t="s">
        <v>84</v>
      </c>
      <c r="P37" s="8" t="s">
        <v>523</v>
      </c>
    </row>
    <row r="38" spans="1:16" x14ac:dyDescent="0.25">
      <c r="A38" t="s">
        <v>516</v>
      </c>
      <c r="B38" t="s">
        <v>1</v>
      </c>
      <c r="C38" t="s">
        <v>2</v>
      </c>
      <c r="D38" t="s">
        <v>135</v>
      </c>
      <c r="E38" s="1">
        <v>260</v>
      </c>
      <c r="F38">
        <v>3</v>
      </c>
      <c r="G38" t="s">
        <v>6</v>
      </c>
      <c r="H38" t="s">
        <v>5</v>
      </c>
      <c r="I38" t="s">
        <v>529</v>
      </c>
      <c r="J38" t="s">
        <v>41</v>
      </c>
      <c r="K38" s="8" t="str">
        <f>mappings[field]&amp;mappings[institution]&amp;mappings[element/field]&amp;mappings[subelement/field(s)]&amp;mappings[constraints]</f>
        <v>imprint_multiple[label]GEN2603.</v>
      </c>
      <c r="L38" s="8">
        <f>IF(ISNUMBER(MATCH(mappings[mapping_id],issuesmap[mappingID],0)),COUNTIF(issuesmap[mappingID],mappings[mapping_id]),0)</f>
        <v>0</v>
      </c>
      <c r="M38" s="8">
        <f>IF(ISNUMBER(MATCH(mappings[field],issuesfield[field],0)),COUNTIF(issuesfield[field],mappings[field]),0)</f>
        <v>0</v>
      </c>
      <c r="N38" s="8" t="str">
        <f>IF(ISNUMBER(MATCH(mappings[field],fields[field],0)),"y","n")</f>
        <v>y</v>
      </c>
      <c r="O38" s="8" t="s">
        <v>84</v>
      </c>
      <c r="P38" s="8" t="s">
        <v>523</v>
      </c>
    </row>
    <row r="39" spans="1:16" x14ac:dyDescent="0.25">
      <c r="A39" t="s">
        <v>516</v>
      </c>
      <c r="B39" t="s">
        <v>1</v>
      </c>
      <c r="C39" t="s">
        <v>2</v>
      </c>
      <c r="D39" t="s">
        <v>135</v>
      </c>
      <c r="E39" s="1">
        <v>264</v>
      </c>
      <c r="F39">
        <v>3</v>
      </c>
      <c r="G39" t="s">
        <v>6</v>
      </c>
      <c r="H39" t="s">
        <v>5</v>
      </c>
      <c r="I39" t="s">
        <v>529</v>
      </c>
      <c r="J39" t="s">
        <v>41</v>
      </c>
      <c r="K39" s="8" t="str">
        <f>mappings[field]&amp;mappings[institution]&amp;mappings[element/field]&amp;mappings[subelement/field(s)]&amp;mappings[constraints]</f>
        <v>imprint_multiple[label]GEN2643.</v>
      </c>
      <c r="L39" s="8">
        <f>IF(ISNUMBER(MATCH(mappings[mapping_id],issuesmap[mappingID],0)),COUNTIF(issuesmap[mappingID],mappings[mapping_id]),0)</f>
        <v>0</v>
      </c>
      <c r="M39" s="8">
        <f>IF(ISNUMBER(MATCH(mappings[field],issuesfield[field],0)),COUNTIF(issuesfield[field],mappings[field]),0)</f>
        <v>0</v>
      </c>
      <c r="N39" s="8" t="str">
        <f>IF(ISNUMBER(MATCH(mappings[field],fields[field],0)),"y","n")</f>
        <v>y</v>
      </c>
      <c r="O39" s="8" t="s">
        <v>84</v>
      </c>
      <c r="P39" s="8" t="s">
        <v>523</v>
      </c>
    </row>
    <row r="40" spans="1:16" x14ac:dyDescent="0.25">
      <c r="A40" t="s">
        <v>515</v>
      </c>
      <c r="B40" t="s">
        <v>1</v>
      </c>
      <c r="C40" t="s">
        <v>2</v>
      </c>
      <c r="D40" t="s">
        <v>135</v>
      </c>
      <c r="E40" s="1">
        <v>260</v>
      </c>
      <c r="F40" t="s">
        <v>6</v>
      </c>
      <c r="G40" t="s">
        <v>6</v>
      </c>
      <c r="H40" t="s">
        <v>351</v>
      </c>
      <c r="I40" t="s">
        <v>518</v>
      </c>
      <c r="J40" t="s">
        <v>41</v>
      </c>
      <c r="K40" s="8" t="str">
        <f>mappings[field]&amp;mappings[institution]&amp;mappings[element/field]&amp;mappings[subelement/field(s)]&amp;mappings[constraints]</f>
        <v>imprint_multiple[type]GEN260..</v>
      </c>
      <c r="L40" s="8">
        <f>IF(ISNUMBER(MATCH(mappings[mapping_id],issuesmap[mappingID],0)),COUNTIF(issuesmap[mappingID],mappings[mapping_id]),0)</f>
        <v>0</v>
      </c>
      <c r="M40" s="8">
        <f>IF(ISNUMBER(MATCH(mappings[field],issuesfield[field],0)),COUNTIF(issuesfield[field],mappings[field]),0)</f>
        <v>0</v>
      </c>
      <c r="N40" s="8" t="str">
        <f>IF(ISNUMBER(MATCH(mappings[field],fields[field],0)),"y","n")</f>
        <v>y</v>
      </c>
      <c r="O40" s="8" t="s">
        <v>84</v>
      </c>
      <c r="P40" s="8" t="s">
        <v>523</v>
      </c>
    </row>
    <row r="41" spans="1:16" x14ac:dyDescent="0.25">
      <c r="A41" t="s">
        <v>515</v>
      </c>
      <c r="B41" t="s">
        <v>1</v>
      </c>
      <c r="C41" t="s">
        <v>2</v>
      </c>
      <c r="D41" t="s">
        <v>135</v>
      </c>
      <c r="E41" s="1">
        <v>264</v>
      </c>
      <c r="F41" t="s">
        <v>6</v>
      </c>
      <c r="G41" t="s">
        <v>524</v>
      </c>
      <c r="H41" t="s">
        <v>351</v>
      </c>
      <c r="I41" t="s">
        <v>519</v>
      </c>
      <c r="J41" t="s">
        <v>41</v>
      </c>
      <c r="K41" s="8" t="str">
        <f>mappings[field]&amp;mappings[institution]&amp;mappings[element/field]&amp;mappings[subelement/field(s)]&amp;mappings[constraints]</f>
        <v>imprint_multiple[type]GEN264.i2=0</v>
      </c>
      <c r="L41" s="8">
        <f>IF(ISNUMBER(MATCH(mappings[mapping_id],issuesmap[mappingID],0)),COUNTIF(issuesmap[mappingID],mappings[mapping_id]),0)</f>
        <v>0</v>
      </c>
      <c r="M41" s="8">
        <f>IF(ISNUMBER(MATCH(mappings[field],issuesfield[field],0)),COUNTIF(issuesfield[field],mappings[field]),0)</f>
        <v>0</v>
      </c>
      <c r="N41" s="8" t="str">
        <f>IF(ISNUMBER(MATCH(mappings[field],fields[field],0)),"y","n")</f>
        <v>y</v>
      </c>
      <c r="O41" s="8" t="s">
        <v>84</v>
      </c>
      <c r="P41" s="8" t="s">
        <v>523</v>
      </c>
    </row>
    <row r="42" spans="1:16" x14ac:dyDescent="0.25">
      <c r="A42" t="s">
        <v>515</v>
      </c>
      <c r="B42" t="s">
        <v>1</v>
      </c>
      <c r="C42" t="s">
        <v>2</v>
      </c>
      <c r="D42" t="s">
        <v>135</v>
      </c>
      <c r="E42" s="1">
        <v>264</v>
      </c>
      <c r="F42" t="s">
        <v>6</v>
      </c>
      <c r="G42" t="s">
        <v>525</v>
      </c>
      <c r="H42" t="s">
        <v>351</v>
      </c>
      <c r="I42" t="s">
        <v>520</v>
      </c>
      <c r="J42" t="s">
        <v>41</v>
      </c>
      <c r="K42" s="8" t="str">
        <f>mappings[field]&amp;mappings[institution]&amp;mappings[element/field]&amp;mappings[subelement/field(s)]&amp;mappings[constraints]</f>
        <v>imprint_multiple[type]GEN264.i2=1</v>
      </c>
      <c r="L42" s="8">
        <f>IF(ISNUMBER(MATCH(mappings[mapping_id],issuesmap[mappingID],0)),COUNTIF(issuesmap[mappingID],mappings[mapping_id]),0)</f>
        <v>0</v>
      </c>
      <c r="M42" s="8">
        <f>IF(ISNUMBER(MATCH(mappings[field],issuesfield[field],0)),COUNTIF(issuesfield[field],mappings[field]),0)</f>
        <v>0</v>
      </c>
      <c r="N42" s="8" t="str">
        <f>IF(ISNUMBER(MATCH(mappings[field],fields[field],0)),"y","n")</f>
        <v>y</v>
      </c>
      <c r="O42" s="8" t="s">
        <v>84</v>
      </c>
      <c r="P42" s="8" t="s">
        <v>523</v>
      </c>
    </row>
    <row r="43" spans="1:16" x14ac:dyDescent="0.25">
      <c r="A43" t="s">
        <v>515</v>
      </c>
      <c r="B43" t="s">
        <v>1</v>
      </c>
      <c r="C43" t="s">
        <v>2</v>
      </c>
      <c r="D43" t="s">
        <v>135</v>
      </c>
      <c r="E43" s="1">
        <v>264</v>
      </c>
      <c r="F43" t="s">
        <v>6</v>
      </c>
      <c r="G43" t="s">
        <v>293</v>
      </c>
      <c r="H43" t="s">
        <v>351</v>
      </c>
      <c r="I43" t="s">
        <v>521</v>
      </c>
      <c r="J43" t="s">
        <v>41</v>
      </c>
      <c r="K43" s="8" t="str">
        <f>mappings[field]&amp;mappings[institution]&amp;mappings[element/field]&amp;mappings[subelement/field(s)]&amp;mappings[constraints]</f>
        <v>imprint_multiple[type]GEN264.i2=2</v>
      </c>
      <c r="L43" s="8">
        <f>IF(ISNUMBER(MATCH(mappings[mapping_id],issuesmap[mappingID],0)),COUNTIF(issuesmap[mappingID],mappings[mapping_id]),0)</f>
        <v>0</v>
      </c>
      <c r="M43" s="8">
        <f>IF(ISNUMBER(MATCH(mappings[field],issuesfield[field],0)),COUNTIF(issuesfield[field],mappings[field]),0)</f>
        <v>0</v>
      </c>
      <c r="N43" s="8" t="str">
        <f>IF(ISNUMBER(MATCH(mappings[field],fields[field],0)),"y","n")</f>
        <v>y</v>
      </c>
      <c r="O43" s="8" t="s">
        <v>84</v>
      </c>
      <c r="P43" s="8" t="s">
        <v>523</v>
      </c>
    </row>
    <row r="44" spans="1:16" x14ac:dyDescent="0.25">
      <c r="A44" t="s">
        <v>515</v>
      </c>
      <c r="B44" t="s">
        <v>1</v>
      </c>
      <c r="C44" t="s">
        <v>2</v>
      </c>
      <c r="D44" t="s">
        <v>135</v>
      </c>
      <c r="E44" s="1">
        <v>264</v>
      </c>
      <c r="F44" t="s">
        <v>6</v>
      </c>
      <c r="G44" t="s">
        <v>526</v>
      </c>
      <c r="H44" t="s">
        <v>351</v>
      </c>
      <c r="I44" t="s">
        <v>522</v>
      </c>
      <c r="J44" t="s">
        <v>41</v>
      </c>
      <c r="K44" s="8" t="str">
        <f>mappings[field]&amp;mappings[institution]&amp;mappings[element/field]&amp;mappings[subelement/field(s)]&amp;mappings[constraints]</f>
        <v>imprint_multiple[type]GEN264.i2=3</v>
      </c>
      <c r="L44" s="8">
        <f>IF(ISNUMBER(MATCH(mappings[mapping_id],issuesmap[mappingID],0)),COUNTIF(issuesmap[mappingID],mappings[mapping_id]),0)</f>
        <v>0</v>
      </c>
      <c r="M44" s="8">
        <f>IF(ISNUMBER(MATCH(mappings[field],issuesfield[field],0)),COUNTIF(issuesfield[field],mappings[field]),0)</f>
        <v>0</v>
      </c>
      <c r="N44" s="8" t="str">
        <f>IF(ISNUMBER(MATCH(mappings[field],fields[field],0)),"y","n")</f>
        <v>y</v>
      </c>
      <c r="O44" s="8" t="s">
        <v>84</v>
      </c>
      <c r="P44" s="8" t="s">
        <v>2</v>
      </c>
    </row>
    <row r="45" spans="1:16" x14ac:dyDescent="0.25">
      <c r="A45" t="s">
        <v>515</v>
      </c>
      <c r="B45" t="s">
        <v>1</v>
      </c>
      <c r="C45" t="s">
        <v>2</v>
      </c>
      <c r="D45" t="s">
        <v>135</v>
      </c>
      <c r="E45" s="1">
        <v>264</v>
      </c>
      <c r="F45" t="s">
        <v>6</v>
      </c>
      <c r="G45" t="s">
        <v>527</v>
      </c>
      <c r="H45" t="s">
        <v>351</v>
      </c>
      <c r="I45" t="s">
        <v>528</v>
      </c>
      <c r="J45" t="s">
        <v>41</v>
      </c>
      <c r="K45" s="8" t="str">
        <f>mappings[field]&amp;mappings[institution]&amp;mappings[element/field]&amp;mappings[subelement/field(s)]&amp;mappings[constraints]</f>
        <v>imprint_multiple[type]GEN264.i2=4</v>
      </c>
      <c r="L45" s="8">
        <f>IF(ISNUMBER(MATCH(mappings[mapping_id],issuesmap[mappingID],0)),COUNTIF(issuesmap[mappingID],mappings[mapping_id]),0)</f>
        <v>0</v>
      </c>
      <c r="M45" s="8">
        <f>IF(ISNUMBER(MATCH(mappings[field],issuesfield[field],0)),COUNTIF(issuesfield[field],mappings[field]),0)</f>
        <v>0</v>
      </c>
      <c r="N45" s="8" t="str">
        <f>IF(ISNUMBER(MATCH(mappings[field],fields[field],0)),"y","n")</f>
        <v>y</v>
      </c>
      <c r="O45" s="8" t="s">
        <v>84</v>
      </c>
      <c r="P45" s="8" t="s">
        <v>523</v>
      </c>
    </row>
    <row r="46" spans="1:16" x14ac:dyDescent="0.25">
      <c r="A46" t="s">
        <v>517</v>
      </c>
      <c r="B46" t="s">
        <v>1</v>
      </c>
      <c r="C46" t="s">
        <v>2</v>
      </c>
      <c r="D46" t="s">
        <v>135</v>
      </c>
      <c r="E46" s="1">
        <v>260</v>
      </c>
      <c r="F46" t="s">
        <v>530</v>
      </c>
      <c r="G46" t="s">
        <v>6</v>
      </c>
      <c r="H46" t="s">
        <v>20</v>
      </c>
      <c r="I46" t="s">
        <v>533</v>
      </c>
      <c r="J46" t="s">
        <v>41</v>
      </c>
      <c r="K46" s="8" t="str">
        <f>mappings[field]&amp;mappings[institution]&amp;mappings[element/field]&amp;mappings[subelement/field(s)]&amp;mappings[constraints]</f>
        <v>imprint_multiple[value]GEN260abcefg.</v>
      </c>
      <c r="L46" s="8">
        <f>IF(ISNUMBER(MATCH(mappings[mapping_id],issuesmap[mappingID],0)),COUNTIF(issuesmap[mappingID],mappings[mapping_id]),0)</f>
        <v>0</v>
      </c>
      <c r="M46" s="8">
        <f>IF(ISNUMBER(MATCH(mappings[field],issuesfield[field],0)),COUNTIF(issuesfield[field],mappings[field]),0)</f>
        <v>0</v>
      </c>
      <c r="N46" s="8" t="str">
        <f>IF(ISNUMBER(MATCH(mappings[field],fields[field],0)),"y","n")</f>
        <v>y</v>
      </c>
      <c r="O46" s="8" t="s">
        <v>84</v>
      </c>
      <c r="P46" s="8" t="s">
        <v>523</v>
      </c>
    </row>
    <row r="47" spans="1:16" x14ac:dyDescent="0.25">
      <c r="A47" t="s">
        <v>517</v>
      </c>
      <c r="B47" t="s">
        <v>1</v>
      </c>
      <c r="C47" t="s">
        <v>2</v>
      </c>
      <c r="D47" t="s">
        <v>135</v>
      </c>
      <c r="E47" s="1">
        <v>264</v>
      </c>
      <c r="F47" t="s">
        <v>531</v>
      </c>
      <c r="G47" t="s">
        <v>6</v>
      </c>
      <c r="H47" t="s">
        <v>20</v>
      </c>
      <c r="I47" t="s">
        <v>533</v>
      </c>
      <c r="J47" t="s">
        <v>41</v>
      </c>
      <c r="K47" s="8" t="str">
        <f>mappings[field]&amp;mappings[institution]&amp;mappings[element/field]&amp;mappings[subelement/field(s)]&amp;mappings[constraints]</f>
        <v>imprint_multiple[value]GEN264abc.</v>
      </c>
      <c r="L47" s="8">
        <f>IF(ISNUMBER(MATCH(mappings[mapping_id],issuesmap[mappingID],0)),COUNTIF(issuesmap[mappingID],mappings[mapping_id]),0)</f>
        <v>0</v>
      </c>
      <c r="M47" s="8">
        <f>IF(ISNUMBER(MATCH(mappings[field],issuesfield[field],0)),COUNTIF(issuesfield[field],mappings[field]),0)</f>
        <v>0</v>
      </c>
      <c r="N47" s="8" t="str">
        <f>IF(ISNUMBER(MATCH(mappings[field],fields[field],0)),"y","n")</f>
        <v>y</v>
      </c>
      <c r="O47" s="8" t="s">
        <v>84</v>
      </c>
      <c r="P47" s="8" t="s">
        <v>523</v>
      </c>
    </row>
    <row r="48" spans="1:16" x14ac:dyDescent="0.25">
      <c r="A48" t="s">
        <v>338</v>
      </c>
      <c r="B48" t="s">
        <v>53</v>
      </c>
      <c r="C48" t="s">
        <v>2</v>
      </c>
      <c r="D48" t="s">
        <v>54</v>
      </c>
      <c r="E48" s="1">
        <v>999</v>
      </c>
      <c r="F48" t="s">
        <v>146</v>
      </c>
      <c r="G48" t="s">
        <v>147</v>
      </c>
      <c r="H48" t="s">
        <v>5</v>
      </c>
      <c r="I48" t="s">
        <v>6</v>
      </c>
      <c r="J48" t="s">
        <v>6</v>
      </c>
      <c r="K48" s="8" t="str">
        <f>mappings[field]&amp;mappings[institution]&amp;mappings[element/field]&amp;mappings[subelement/field(s)]&amp;mappings[constraints]</f>
        <v>item_idUNC999ii1=9 AND i2=1</v>
      </c>
      <c r="L48" s="8">
        <f>IF(ISNUMBER(MATCH(mappings[mapping_id],issuesmap[mappingID],0)),COUNTIF(issuesmap[mappingID],mappings[mapping_id]),0)</f>
        <v>0</v>
      </c>
      <c r="M48" s="8">
        <f>IF(ISNUMBER(MATCH(mappings[field],issuesfield[field],0)),COUNTIF(issuesfield[field],mappings[field]),0)</f>
        <v>0</v>
      </c>
      <c r="N48" s="8" t="str">
        <f>IF(ISNUMBER(MATCH(mappings[field],fields[field],0)),"y","n")</f>
        <v>y</v>
      </c>
      <c r="O48" s="8" t="s">
        <v>3</v>
      </c>
      <c r="P48" s="8" t="s">
        <v>3</v>
      </c>
    </row>
    <row r="49" spans="1:16" x14ac:dyDescent="0.25">
      <c r="A49" t="s">
        <v>312</v>
      </c>
      <c r="B49" t="s">
        <v>53</v>
      </c>
      <c r="C49" t="s">
        <v>2</v>
      </c>
      <c r="D49" t="s">
        <v>54</v>
      </c>
      <c r="E49" s="1">
        <v>999</v>
      </c>
      <c r="F49" t="s">
        <v>161</v>
      </c>
      <c r="G49" t="s">
        <v>285</v>
      </c>
      <c r="H49" t="s">
        <v>5</v>
      </c>
      <c r="I49" t="s">
        <v>287</v>
      </c>
      <c r="J49" t="s">
        <v>41</v>
      </c>
      <c r="K49" s="8" t="str">
        <f>mappings[field]&amp;mappings[institution]&amp;mappings[element/field]&amp;mappings[subelement/field(s)]&amp;mappings[constraints]</f>
        <v>loc_b (holdings)UNC999bi1=9 and i2=2</v>
      </c>
      <c r="L49" s="8">
        <f>IF(ISNUMBER(MATCH(mappings[mapping_id],issuesmap[mappingID],0)),COUNTIF(issuesmap[mappingID],mappings[mapping_id]),0)</f>
        <v>0</v>
      </c>
      <c r="M49" s="8">
        <f>IF(ISNUMBER(MATCH(mappings[field],issuesfield[field],0)),COUNTIF(issuesfield[field],mappings[field]),0)</f>
        <v>0</v>
      </c>
      <c r="N49" s="8" t="str">
        <f>IF(ISNUMBER(MATCH(mappings[field],fields[field],0)),"y","n")</f>
        <v>y</v>
      </c>
      <c r="O49" s="8" t="s">
        <v>3</v>
      </c>
      <c r="P49" s="8" t="s">
        <v>3</v>
      </c>
    </row>
    <row r="50" spans="1:16" x14ac:dyDescent="0.25">
      <c r="A50" t="s">
        <v>323</v>
      </c>
      <c r="B50" t="s">
        <v>53</v>
      </c>
      <c r="C50" t="s">
        <v>2</v>
      </c>
      <c r="D50" s="9" t="s">
        <v>54</v>
      </c>
      <c r="E50" s="1">
        <v>999</v>
      </c>
      <c r="F50" t="s">
        <v>157</v>
      </c>
      <c r="G50" t="s">
        <v>147</v>
      </c>
      <c r="H50" t="s">
        <v>5</v>
      </c>
      <c r="I50" t="s">
        <v>286</v>
      </c>
      <c r="J50" t="s">
        <v>6</v>
      </c>
      <c r="K50" s="8" t="str">
        <f>mappings[field]&amp;mappings[institution]&amp;mappings[element/field]&amp;mappings[subelement/field(s)]&amp;mappings[constraints]</f>
        <v>loc_b (items)UNC999li1=9 AND i2=1</v>
      </c>
      <c r="L50" s="8">
        <f>IF(ISNUMBER(MATCH(mappings[mapping_id],issuesmap[mappingID],0)),COUNTIF(issuesmap[mappingID],mappings[mapping_id]),0)</f>
        <v>0</v>
      </c>
      <c r="M50" s="8">
        <f>IF(ISNUMBER(MATCH(mappings[field],issuesfield[field],0)),COUNTIF(issuesfield[field],mappings[field]),0)</f>
        <v>0</v>
      </c>
      <c r="N50" s="8" t="str">
        <f>IF(ISNUMBER(MATCH(mappings[field],fields[field],0)),"y","n")</f>
        <v>y</v>
      </c>
      <c r="O50" s="8" t="s">
        <v>3</v>
      </c>
      <c r="P50" s="8" t="s">
        <v>3</v>
      </c>
    </row>
    <row r="51" spans="1:16" x14ac:dyDescent="0.25">
      <c r="A51" t="s">
        <v>323</v>
      </c>
      <c r="B51" t="s">
        <v>53</v>
      </c>
      <c r="C51" t="s">
        <v>2</v>
      </c>
      <c r="D51" s="9" t="s">
        <v>54</v>
      </c>
      <c r="E51" s="1">
        <v>999</v>
      </c>
      <c r="F51" t="s">
        <v>231</v>
      </c>
      <c r="G51" t="s">
        <v>228</v>
      </c>
      <c r="H51" t="s">
        <v>5</v>
      </c>
      <c r="I51" t="s">
        <v>286</v>
      </c>
      <c r="J51" t="s">
        <v>6</v>
      </c>
      <c r="K51" s="8" t="str">
        <f>mappings[field]&amp;mappings[institution]&amp;mappings[element/field]&amp;mappings[subelement/field(s)]&amp;mappings[constraints]</f>
        <v>loc_b (items)UNC999fi1=9 AND i2=4 AND NOT EXIST (tag=999 AND i1=9 and i2=1)</v>
      </c>
      <c r="L51" s="8">
        <f>IF(ISNUMBER(MATCH(mappings[mapping_id],issuesmap[mappingID],0)),COUNTIF(issuesmap[mappingID],mappings[mapping_id]),0)</f>
        <v>0</v>
      </c>
      <c r="M51" s="8">
        <f>IF(ISNUMBER(MATCH(mappings[field],issuesfield[field],0)),COUNTIF(issuesfield[field],mappings[field]),0)</f>
        <v>0</v>
      </c>
      <c r="N51" s="8" t="str">
        <f>IF(ISNUMBER(MATCH(mappings[field],fields[field],0)),"y","n")</f>
        <v>y</v>
      </c>
      <c r="O51" s="8" t="s">
        <v>6</v>
      </c>
      <c r="P51" s="8" t="s">
        <v>6</v>
      </c>
    </row>
    <row r="52" spans="1:16" x14ac:dyDescent="0.25">
      <c r="A52" t="s">
        <v>313</v>
      </c>
      <c r="B52" t="s">
        <v>53</v>
      </c>
      <c r="C52" t="s">
        <v>2</v>
      </c>
      <c r="D52" t="s">
        <v>54</v>
      </c>
      <c r="E52" s="1">
        <v>999</v>
      </c>
      <c r="F52" t="s">
        <v>161</v>
      </c>
      <c r="G52" t="s">
        <v>285</v>
      </c>
      <c r="H52" t="s">
        <v>5</v>
      </c>
      <c r="I52" t="s">
        <v>286</v>
      </c>
      <c r="K52" s="8" t="str">
        <f>mappings[field]&amp;mappings[institution]&amp;mappings[element/field]&amp;mappings[subelement/field(s)]&amp;mappings[constraints]</f>
        <v>loc_n (holdings)UNC999bi1=9 and i2=2</v>
      </c>
      <c r="L52" s="8">
        <f>IF(ISNUMBER(MATCH(mappings[mapping_id],issuesmap[mappingID],0)),COUNTIF(issuesmap[mappingID],mappings[mapping_id]),0)</f>
        <v>0</v>
      </c>
      <c r="M52" s="8">
        <f>IF(ISNUMBER(MATCH(mappings[field],issuesfield[field],0)),COUNTIF(issuesfield[field],mappings[field]),0)</f>
        <v>0</v>
      </c>
      <c r="N52" s="8" t="str">
        <f>IF(ISNUMBER(MATCH(mappings[field],fields[field],0)),"y","n")</f>
        <v>y</v>
      </c>
      <c r="O52" s="8" t="s">
        <v>3</v>
      </c>
      <c r="P52" s="8" t="s">
        <v>3</v>
      </c>
    </row>
    <row r="53" spans="1:16" x14ac:dyDescent="0.25">
      <c r="A53" t="s">
        <v>324</v>
      </c>
      <c r="B53" t="s">
        <v>53</v>
      </c>
      <c r="C53" t="s">
        <v>2</v>
      </c>
      <c r="D53" s="9" t="s">
        <v>54</v>
      </c>
      <c r="E53" s="1">
        <v>999</v>
      </c>
      <c r="F53" t="s">
        <v>157</v>
      </c>
      <c r="G53" t="s">
        <v>147</v>
      </c>
      <c r="H53" t="s">
        <v>5</v>
      </c>
      <c r="I53" t="s">
        <v>286</v>
      </c>
      <c r="J53" t="s">
        <v>6</v>
      </c>
      <c r="K53" s="8" t="str">
        <f>mappings[field]&amp;mappings[institution]&amp;mappings[element/field]&amp;mappings[subelement/field(s)]&amp;mappings[constraints]</f>
        <v>loc_n (items)UNC999li1=9 AND i2=1</v>
      </c>
      <c r="L53" s="8">
        <f>IF(ISNUMBER(MATCH(mappings[mapping_id],issuesmap[mappingID],0)),COUNTIF(issuesmap[mappingID],mappings[mapping_id]),0)</f>
        <v>0</v>
      </c>
      <c r="M53" s="8">
        <f>IF(ISNUMBER(MATCH(mappings[field],issuesfield[field],0)),COUNTIF(issuesfield[field],mappings[field]),0)</f>
        <v>0</v>
      </c>
      <c r="N53" s="8" t="str">
        <f>IF(ISNUMBER(MATCH(mappings[field],fields[field],0)),"y","n")</f>
        <v>y</v>
      </c>
      <c r="O53" s="8" t="s">
        <v>3</v>
      </c>
      <c r="P53" s="8" t="s">
        <v>3</v>
      </c>
    </row>
    <row r="54" spans="1:16" x14ac:dyDescent="0.25">
      <c r="A54" t="s">
        <v>324</v>
      </c>
      <c r="B54" t="s">
        <v>53</v>
      </c>
      <c r="C54" t="s">
        <v>2</v>
      </c>
      <c r="D54" s="9" t="s">
        <v>54</v>
      </c>
      <c r="E54" s="1">
        <v>999</v>
      </c>
      <c r="F54" t="s">
        <v>231</v>
      </c>
      <c r="G54" t="s">
        <v>228</v>
      </c>
      <c r="H54" t="s">
        <v>5</v>
      </c>
      <c r="I54" t="s">
        <v>286</v>
      </c>
      <c r="J54" t="s">
        <v>6</v>
      </c>
      <c r="K54" s="8" t="str">
        <f>mappings[field]&amp;mappings[institution]&amp;mappings[element/field]&amp;mappings[subelement/field(s)]&amp;mappings[constraints]</f>
        <v>loc_n (items)UNC999fi1=9 AND i2=4 AND NOT EXIST (tag=999 AND i1=9 and i2=1)</v>
      </c>
      <c r="L54" s="8">
        <f>IF(ISNUMBER(MATCH(mappings[mapping_id],issuesmap[mappingID],0)),COUNTIF(issuesmap[mappingID],mappings[mapping_id]),0)</f>
        <v>0</v>
      </c>
      <c r="M54" s="8">
        <f>IF(ISNUMBER(MATCH(mappings[field],issuesfield[field],0)),COUNTIF(issuesfield[field],mappings[field]),0)</f>
        <v>0</v>
      </c>
      <c r="N54" s="8" t="str">
        <f>IF(ISNUMBER(MATCH(mappings[field],fields[field],0)),"y","n")</f>
        <v>y</v>
      </c>
      <c r="O54" s="8" t="s">
        <v>6</v>
      </c>
      <c r="P54" s="8" t="s">
        <v>6</v>
      </c>
    </row>
    <row r="55" spans="1:16" x14ac:dyDescent="0.25">
      <c r="A55" t="s">
        <v>352</v>
      </c>
      <c r="B55" t="s">
        <v>353</v>
      </c>
      <c r="C55" t="s">
        <v>2</v>
      </c>
      <c r="D55" s="9" t="s">
        <v>54</v>
      </c>
      <c r="E55" s="1" t="s">
        <v>354</v>
      </c>
      <c r="F55" t="s">
        <v>6</v>
      </c>
      <c r="G55" t="s">
        <v>6</v>
      </c>
      <c r="H55" t="s">
        <v>225</v>
      </c>
      <c r="I55" t="s">
        <v>355</v>
      </c>
      <c r="K55" s="8" t="str">
        <f>mappings[field]&amp;mappings[institution]&amp;mappings[element/field]&amp;mappings[subelement/field(s)]&amp;mappings[constraints]</f>
        <v>location_hierarchyUNCloc_b (items, holdings)..</v>
      </c>
      <c r="L55" s="8">
        <f>IF(ISNUMBER(MATCH(mappings[mapping_id],issuesmap[mappingID],0)),COUNTIF(issuesmap[mappingID],mappings[mapping_id]),0)</f>
        <v>1</v>
      </c>
      <c r="M55" s="8">
        <f>IF(ISNUMBER(MATCH(mappings[field],issuesfield[field],0)),COUNTIF(issuesfield[field],mappings[field]),0)</f>
        <v>0</v>
      </c>
      <c r="N55" s="8" t="str">
        <f>IF(ISNUMBER(MATCH(mappings[field],fields[field],0)),"y","n")</f>
        <v>y</v>
      </c>
      <c r="O55" s="8" t="s">
        <v>3</v>
      </c>
      <c r="P55" s="8" t="s">
        <v>3</v>
      </c>
    </row>
    <row r="56" spans="1:16" x14ac:dyDescent="0.25">
      <c r="A56" t="s">
        <v>412</v>
      </c>
      <c r="B56" t="s">
        <v>1</v>
      </c>
      <c r="C56" t="s">
        <v>2</v>
      </c>
      <c r="D56" t="s">
        <v>135</v>
      </c>
      <c r="E56" s="1">
        <v>15</v>
      </c>
      <c r="F56" t="s">
        <v>7</v>
      </c>
      <c r="G56" t="s">
        <v>6</v>
      </c>
      <c r="H56" t="s">
        <v>5</v>
      </c>
      <c r="I56" t="s">
        <v>435</v>
      </c>
      <c r="J56" t="s">
        <v>41</v>
      </c>
      <c r="K56" s="8" t="str">
        <f>mappings[field]&amp;mappings[institution]&amp;mappings[element/field]&amp;mappings[subelement/field(s)]&amp;mappings[constraints]</f>
        <v>misc_idGEN15a.</v>
      </c>
      <c r="L56" s="8">
        <f>IF(ISNUMBER(MATCH(mappings[mapping_id],issuesmap[mappingID],0)),COUNTIF(issuesmap[mappingID],mappings[mapping_id]),0)</f>
        <v>0</v>
      </c>
      <c r="M56" s="8">
        <f>IF(ISNUMBER(MATCH(mappings[field],issuesfield[field],0)),COUNTIF(issuesfield[field],mappings[field]),0)</f>
        <v>0</v>
      </c>
      <c r="N56" s="8" t="str">
        <f>IF(ISNUMBER(MATCH(mappings[field],fields[field],0)),"y","n")</f>
        <v>y</v>
      </c>
      <c r="O56" s="8" t="s">
        <v>3</v>
      </c>
      <c r="P56" s="8" t="s">
        <v>3</v>
      </c>
    </row>
    <row r="57" spans="1:16" x14ac:dyDescent="0.25">
      <c r="A57" t="s">
        <v>412</v>
      </c>
      <c r="B57" t="s">
        <v>1</v>
      </c>
      <c r="C57" t="s">
        <v>2</v>
      </c>
      <c r="D57" t="s">
        <v>135</v>
      </c>
      <c r="E57" s="1">
        <v>15</v>
      </c>
      <c r="F57" t="s">
        <v>348</v>
      </c>
      <c r="G57" t="s">
        <v>6</v>
      </c>
      <c r="H57" t="s">
        <v>5</v>
      </c>
      <c r="I57" t="s">
        <v>436</v>
      </c>
      <c r="J57" t="s">
        <v>41</v>
      </c>
      <c r="K57" s="8" t="str">
        <f>mappings[field]&amp;mappings[institution]&amp;mappings[element/field]&amp;mappings[subelement/field(s)]&amp;mappings[constraints]</f>
        <v>misc_idGEN15q.</v>
      </c>
      <c r="L57" s="8">
        <f>IF(ISNUMBER(MATCH(mappings[mapping_id],issuesmap[mappingID],0)),COUNTIF(issuesmap[mappingID],mappings[mapping_id]),0)</f>
        <v>0</v>
      </c>
      <c r="M57" s="8">
        <f>IF(ISNUMBER(MATCH(mappings[field],issuesfield[field],0)),COUNTIF(issuesfield[field],mappings[field]),0)</f>
        <v>0</v>
      </c>
      <c r="N57" s="8" t="str">
        <f>IF(ISNUMBER(MATCH(mappings[field],fields[field],0)),"y","n")</f>
        <v>y</v>
      </c>
      <c r="O57" s="8" t="s">
        <v>3</v>
      </c>
      <c r="P57" s="8" t="s">
        <v>3</v>
      </c>
    </row>
    <row r="58" spans="1:16" x14ac:dyDescent="0.25">
      <c r="A58" t="s">
        <v>412</v>
      </c>
      <c r="B58" t="s">
        <v>1</v>
      </c>
      <c r="C58" t="s">
        <v>2</v>
      </c>
      <c r="D58" t="s">
        <v>135</v>
      </c>
      <c r="E58" s="1">
        <v>15</v>
      </c>
      <c r="F58">
        <v>2</v>
      </c>
      <c r="G58" t="s">
        <v>6</v>
      </c>
      <c r="H58" t="s">
        <v>225</v>
      </c>
      <c r="I58" t="s">
        <v>437</v>
      </c>
      <c r="J58" t="s">
        <v>438</v>
      </c>
      <c r="K58" s="8" t="str">
        <f>mappings[field]&amp;mappings[institution]&amp;mappings[element/field]&amp;mappings[subelement/field(s)]&amp;mappings[constraints]</f>
        <v>misc_idGEN152.</v>
      </c>
      <c r="L58" s="8">
        <f>IF(ISNUMBER(MATCH(mappings[mapping_id],issuesmap[mappingID],0)),COUNTIF(issuesmap[mappingID],mappings[mapping_id]),0)</f>
        <v>0</v>
      </c>
      <c r="M58" s="8">
        <f>IF(ISNUMBER(MATCH(mappings[field],issuesfield[field],0)),COUNTIF(issuesfield[field],mappings[field]),0)</f>
        <v>0</v>
      </c>
      <c r="N58" s="8" t="str">
        <f>IF(ISNUMBER(MATCH(mappings[field],fields[field],0)),"y","n")</f>
        <v>y</v>
      </c>
      <c r="O58" s="8" t="s">
        <v>3</v>
      </c>
      <c r="P58" s="8" t="s">
        <v>3</v>
      </c>
    </row>
    <row r="59" spans="1:16" x14ac:dyDescent="0.25">
      <c r="A59" t="s">
        <v>536</v>
      </c>
      <c r="B59" t="s">
        <v>1</v>
      </c>
      <c r="C59" t="s">
        <v>2</v>
      </c>
      <c r="D59" t="s">
        <v>135</v>
      </c>
      <c r="E59" s="1">
        <v>10</v>
      </c>
      <c r="F59" t="s">
        <v>7</v>
      </c>
      <c r="G59" t="s">
        <v>6</v>
      </c>
      <c r="H59" t="s">
        <v>5</v>
      </c>
      <c r="I59" t="s">
        <v>542</v>
      </c>
      <c r="J59" t="s">
        <v>41</v>
      </c>
      <c r="K59" s="8" t="str">
        <f>mappings[field]&amp;mappings[institution]&amp;mappings[element/field]&amp;mappings[subelement/field(s)]&amp;mappings[constraints]</f>
        <v>misc_id[value]GEN10a.</v>
      </c>
      <c r="L59" s="8">
        <f>IF(ISNUMBER(MATCH(mappings[mapping_id],issuesmap[mappingID],0)),COUNTIF(issuesmap[mappingID],mappings[mapping_id]),0)</f>
        <v>0</v>
      </c>
      <c r="M59" s="8">
        <f>IF(ISNUMBER(MATCH(mappings[field],issuesfield[field],0)),COUNTIF(issuesfield[field],mappings[field]),0)</f>
        <v>0</v>
      </c>
      <c r="N59" s="8" t="str">
        <f>IF(ISNUMBER(MATCH(mappings[field],fields[field],0)),"y","n")</f>
        <v>y</v>
      </c>
      <c r="O59" s="8" t="s">
        <v>3</v>
      </c>
      <c r="P59" s="8" t="s">
        <v>3</v>
      </c>
    </row>
    <row r="60" spans="1:16" x14ac:dyDescent="0.25">
      <c r="A60" t="s">
        <v>536</v>
      </c>
      <c r="B60" t="s">
        <v>1</v>
      </c>
      <c r="C60" t="s">
        <v>2</v>
      </c>
      <c r="D60" t="s">
        <v>135</v>
      </c>
      <c r="E60" s="1">
        <v>10</v>
      </c>
      <c r="F60" t="s">
        <v>161</v>
      </c>
      <c r="G60" t="s">
        <v>6</v>
      </c>
      <c r="H60" t="s">
        <v>5</v>
      </c>
      <c r="I60" t="s">
        <v>543</v>
      </c>
      <c r="J60" t="s">
        <v>41</v>
      </c>
      <c r="K60" s="8" t="str">
        <f>mappings[field]&amp;mappings[institution]&amp;mappings[element/field]&amp;mappings[subelement/field(s)]&amp;mappings[constraints]</f>
        <v>misc_id[value]GEN10b.</v>
      </c>
      <c r="L60" s="8">
        <f>IF(ISNUMBER(MATCH(mappings[mapping_id],issuesmap[mappingID],0)),COUNTIF(issuesmap[mappingID],mappings[mapping_id]),0)</f>
        <v>0</v>
      </c>
      <c r="M60" s="8">
        <f>IF(ISNUMBER(MATCH(mappings[field],issuesfield[field],0)),COUNTIF(issuesfield[field],mappings[field]),0)</f>
        <v>0</v>
      </c>
      <c r="N60" s="8" t="str">
        <f>IF(ISNUMBER(MATCH(mappings[field],fields[field],0)),"y","n")</f>
        <v>y</v>
      </c>
      <c r="O60" s="8" t="s">
        <v>3</v>
      </c>
      <c r="P60" s="8" t="s">
        <v>3</v>
      </c>
    </row>
    <row r="61" spans="1:16" x14ac:dyDescent="0.25">
      <c r="A61" t="s">
        <v>315</v>
      </c>
      <c r="B61" t="s">
        <v>53</v>
      </c>
      <c r="C61" t="s">
        <v>2</v>
      </c>
      <c r="D61" t="s">
        <v>54</v>
      </c>
      <c r="E61" s="1">
        <v>999</v>
      </c>
      <c r="F61" t="s">
        <v>291</v>
      </c>
      <c r="G61" t="s">
        <v>290</v>
      </c>
      <c r="H61" t="s">
        <v>5</v>
      </c>
      <c r="I61" t="s">
        <v>41</v>
      </c>
      <c r="J61" t="s">
        <v>41</v>
      </c>
      <c r="K61" s="8" t="str">
        <f>mappings[field]&amp;mappings[institution]&amp;mappings[element/field]&amp;mappings[subelement/field(s)]&amp;mappings[constraints]</f>
        <v>notes (holdings)UNC999lzi1=9 AND i2=3 AND $0=#{holdings_record_id} AND $2='852'</v>
      </c>
      <c r="L61" s="8">
        <f>IF(ISNUMBER(MATCH(mappings[mapping_id],issuesmap[mappingID],0)),COUNTIF(issuesmap[mappingID],mappings[mapping_id]),0)</f>
        <v>0</v>
      </c>
      <c r="M61" s="8">
        <f>IF(ISNUMBER(MATCH(mappings[field],issuesfield[field],0)),COUNTIF(issuesfield[field],mappings[field]),0)</f>
        <v>0</v>
      </c>
      <c r="N61" s="8" t="str">
        <f>IF(ISNUMBER(MATCH(mappings[field],fields[field],0)),"y","n")</f>
        <v>y</v>
      </c>
      <c r="O61" s="8" t="s">
        <v>3</v>
      </c>
      <c r="P61" s="8" t="s">
        <v>3</v>
      </c>
    </row>
    <row r="62" spans="1:16" x14ac:dyDescent="0.25">
      <c r="A62" t="s">
        <v>325</v>
      </c>
      <c r="B62" t="s">
        <v>53</v>
      </c>
      <c r="C62" t="s">
        <v>2</v>
      </c>
      <c r="D62" s="9" t="s">
        <v>54</v>
      </c>
      <c r="E62" s="1">
        <v>999</v>
      </c>
      <c r="F62" t="s">
        <v>2</v>
      </c>
      <c r="G62" t="s">
        <v>147</v>
      </c>
      <c r="H62" t="s">
        <v>5</v>
      </c>
      <c r="I62" t="s">
        <v>6</v>
      </c>
      <c r="J62" t="s">
        <v>6</v>
      </c>
      <c r="K62" s="8" t="str">
        <f>mappings[field]&amp;mappings[institution]&amp;mappings[element/field]&amp;mappings[subelement/field(s)]&amp;mappings[constraints]</f>
        <v>notes (items)UNC999ni1=9 AND i2=1</v>
      </c>
      <c r="L62" s="8">
        <f>IF(ISNUMBER(MATCH(mappings[mapping_id],issuesmap[mappingID],0)),COUNTIF(issuesmap[mappingID],mappings[mapping_id]),0)</f>
        <v>0</v>
      </c>
      <c r="M62" s="8">
        <f>IF(ISNUMBER(MATCH(mappings[field],issuesfield[field],0)),COUNTIF(issuesfield[field],mappings[field]),0)</f>
        <v>0</v>
      </c>
      <c r="N62" s="8" t="str">
        <f>IF(ISNUMBER(MATCH(mappings[field],fields[field],0)),"y","n")</f>
        <v>y</v>
      </c>
      <c r="O62" s="8" t="s">
        <v>3</v>
      </c>
      <c r="P62" s="8" t="s">
        <v>3</v>
      </c>
    </row>
    <row r="63" spans="1:16" x14ac:dyDescent="0.25">
      <c r="A63" t="s">
        <v>458</v>
      </c>
      <c r="B63" t="s">
        <v>1</v>
      </c>
      <c r="C63" t="s">
        <v>2</v>
      </c>
      <c r="D63" t="s">
        <v>54</v>
      </c>
      <c r="E63" s="1">
        <v>19</v>
      </c>
      <c r="F63" t="s">
        <v>7</v>
      </c>
      <c r="G63" t="s">
        <v>41</v>
      </c>
      <c r="H63" t="s">
        <v>5</v>
      </c>
      <c r="I63" t="s">
        <v>41</v>
      </c>
      <c r="J63" s="10" t="s">
        <v>391</v>
      </c>
      <c r="K63" s="8" t="str">
        <f>mappings[field]&amp;mappings[institution]&amp;mappings[element/field]&amp;mappings[subelement/field(s)]&amp;mappings[constraints]</f>
        <v>old (oclc_number)UNC19ax</v>
      </c>
      <c r="L63" s="8">
        <f>IF(ISNUMBER(MATCH(mappings[mapping_id],issuesmap[mappingID],0)),COUNTIF(issuesmap[mappingID],mappings[mapping_id]),0)</f>
        <v>0</v>
      </c>
      <c r="M63" s="8">
        <f>IF(ISNUMBER(MATCH(mappings[field],issuesfield[field],0)),COUNTIF(issuesfield[field],mappings[field]),0)</f>
        <v>0</v>
      </c>
      <c r="N63" s="8" t="str">
        <f>IF(ISNUMBER(MATCH(mappings[field],fields[field],0)),"y","n")</f>
        <v>y</v>
      </c>
      <c r="O63" s="8" t="s">
        <v>3</v>
      </c>
      <c r="P63" s="8" t="s">
        <v>3</v>
      </c>
    </row>
    <row r="64" spans="1:16" x14ac:dyDescent="0.25">
      <c r="A64" t="s">
        <v>483</v>
      </c>
      <c r="B64" t="s">
        <v>1</v>
      </c>
      <c r="C64" t="s">
        <v>2</v>
      </c>
      <c r="D64" t="s">
        <v>135</v>
      </c>
      <c r="E64" s="1">
        <v>260</v>
      </c>
      <c r="F64" t="s">
        <v>491</v>
      </c>
      <c r="G64" t="s">
        <v>6</v>
      </c>
      <c r="H64" t="s">
        <v>5</v>
      </c>
      <c r="I64" t="s">
        <v>492</v>
      </c>
      <c r="J64" t="s">
        <v>41</v>
      </c>
      <c r="K64" s="8" t="str">
        <f>mappings[field]&amp;mappings[institution]&amp;mappings[element/field]&amp;mappings[subelement/field(s)]&amp;mappings[constraints]</f>
        <v>publisherGEN260bf.</v>
      </c>
      <c r="L64" s="8">
        <f>IF(ISNUMBER(MATCH(mappings[mapping_id],issuesmap[mappingID],0)),COUNTIF(issuesmap[mappingID],mappings[mapping_id]),0)</f>
        <v>0</v>
      </c>
      <c r="M64" s="8">
        <f>IF(ISNUMBER(MATCH(mappings[field],issuesfield[field],0)),COUNTIF(issuesfield[field],mappings[field]),0)</f>
        <v>0</v>
      </c>
      <c r="N64" s="8" t="str">
        <f>IF(ISNUMBER(MATCH(mappings[field],fields[field],0)),"y","n")</f>
        <v>y</v>
      </c>
      <c r="O64" s="8" t="s">
        <v>84</v>
      </c>
      <c r="P64" s="8" t="s">
        <v>84</v>
      </c>
    </row>
    <row r="65" spans="1:16" x14ac:dyDescent="0.25">
      <c r="A65" t="s">
        <v>483</v>
      </c>
      <c r="B65" t="s">
        <v>1</v>
      </c>
      <c r="C65" t="s">
        <v>2</v>
      </c>
      <c r="D65" t="s">
        <v>135</v>
      </c>
      <c r="E65" s="1">
        <v>264</v>
      </c>
      <c r="F65" t="s">
        <v>161</v>
      </c>
      <c r="G65" t="s">
        <v>493</v>
      </c>
      <c r="H65" t="s">
        <v>5</v>
      </c>
      <c r="I65" t="s">
        <v>492</v>
      </c>
      <c r="J65" t="s">
        <v>41</v>
      </c>
      <c r="K65" s="8" t="str">
        <f>mappings[field]&amp;mappings[institution]&amp;mappings[element/field]&amp;mappings[subelement/field(s)]&amp;mappings[constraints]</f>
        <v>publisherGEN264bi2 =~/[0-3]/</v>
      </c>
      <c r="L65" s="8">
        <f>IF(ISNUMBER(MATCH(mappings[mapping_id],issuesmap[mappingID],0)),COUNTIF(issuesmap[mappingID],mappings[mapping_id]),0)</f>
        <v>0</v>
      </c>
      <c r="M65" s="8">
        <f>IF(ISNUMBER(MATCH(mappings[field],issuesfield[field],0)),COUNTIF(issuesfield[field],mappings[field]),0)</f>
        <v>0</v>
      </c>
      <c r="N65" s="8" t="str">
        <f>IF(ISNUMBER(MATCH(mappings[field],fields[field],0)),"y","n")</f>
        <v>y</v>
      </c>
      <c r="O65" s="8" t="s">
        <v>84</v>
      </c>
      <c r="P65" s="8" t="s">
        <v>84</v>
      </c>
    </row>
    <row r="66" spans="1:16" x14ac:dyDescent="0.25">
      <c r="A66" t="s">
        <v>449</v>
      </c>
      <c r="B66" t="s">
        <v>353</v>
      </c>
      <c r="C66" t="s">
        <v>2</v>
      </c>
      <c r="D66" t="s">
        <v>135</v>
      </c>
      <c r="E66" s="1" t="s">
        <v>6</v>
      </c>
      <c r="F66" t="s">
        <v>6</v>
      </c>
      <c r="G66" t="s">
        <v>41</v>
      </c>
      <c r="H66" t="s">
        <v>351</v>
      </c>
      <c r="I66" t="s">
        <v>450</v>
      </c>
      <c r="J66" t="s">
        <v>41</v>
      </c>
      <c r="K66" s="8" t="str">
        <f>mappings[field]&amp;mappings[institution]&amp;mappings[element/field]&amp;mappings[subelement/field(s)]&amp;mappings[constraints]</f>
        <v>record_data_sourceGEN..x</v>
      </c>
      <c r="L66" s="8">
        <f>IF(ISNUMBER(MATCH(mappings[mapping_id],issuesmap[mappingID],0)),COUNTIF(issuesmap[mappingID],mappings[mapping_id]),0)</f>
        <v>0</v>
      </c>
      <c r="M66" s="8">
        <f>IF(ISNUMBER(MATCH(mappings[field],issuesfield[field],0)),COUNTIF(issuesfield[field],mappings[field]),0)</f>
        <v>0</v>
      </c>
      <c r="N66" s="8" t="str">
        <f>IF(ISNUMBER(MATCH(mappings[field],fields[field],0)),"y","n")</f>
        <v>y</v>
      </c>
      <c r="O66" s="8" t="s">
        <v>6</v>
      </c>
      <c r="P66" s="8" t="s">
        <v>6</v>
      </c>
    </row>
    <row r="67" spans="1:16" x14ac:dyDescent="0.25">
      <c r="A67" t="s">
        <v>439</v>
      </c>
      <c r="B67" t="s">
        <v>353</v>
      </c>
      <c r="C67" t="s">
        <v>2</v>
      </c>
      <c r="D67" t="s">
        <v>54</v>
      </c>
      <c r="E67" s="1">
        <v>1</v>
      </c>
      <c r="F67" t="s">
        <v>6</v>
      </c>
      <c r="G67" t="s">
        <v>445</v>
      </c>
      <c r="H67" t="s">
        <v>225</v>
      </c>
      <c r="I67" t="s">
        <v>446</v>
      </c>
      <c r="J67" t="s">
        <v>41</v>
      </c>
      <c r="K67" s="8" t="str">
        <f>mappings[field]&amp;mappings[institution]&amp;mappings[element/field]&amp;mappings[subelement/field(s)]&amp;mappings[constraints]</f>
        <v>rollup_idUNC1.Is OCLC number or SerialsSolutions number</v>
      </c>
      <c r="L67" s="8">
        <f>IF(ISNUMBER(MATCH(mappings[mapping_id],issuesmap[mappingID],0)),COUNTIF(issuesmap[mappingID],mappings[mapping_id]),0)</f>
        <v>0</v>
      </c>
      <c r="M67" s="8">
        <f>IF(ISNUMBER(MATCH(mappings[field],issuesfield[field],0)),COUNTIF(issuesfield[field],mappings[field]),0)</f>
        <v>2</v>
      </c>
      <c r="N67" s="8" t="str">
        <f>IF(ISNUMBER(MATCH(mappings[field],fields[field],0)),"y","n")</f>
        <v>y</v>
      </c>
      <c r="O67" s="8" t="s">
        <v>3</v>
      </c>
      <c r="P67" s="8" t="s">
        <v>3</v>
      </c>
    </row>
    <row r="68" spans="1:16" x14ac:dyDescent="0.25">
      <c r="A68" t="s">
        <v>439</v>
      </c>
      <c r="B68" t="s">
        <v>353</v>
      </c>
      <c r="C68" t="s">
        <v>2</v>
      </c>
      <c r="D68" t="s">
        <v>54</v>
      </c>
      <c r="E68" s="1">
        <v>19</v>
      </c>
      <c r="F68" t="s">
        <v>6</v>
      </c>
      <c r="G68" t="s">
        <v>447</v>
      </c>
      <c r="H68" t="s">
        <v>225</v>
      </c>
      <c r="I68" t="s">
        <v>448</v>
      </c>
      <c r="J68" t="s">
        <v>41</v>
      </c>
      <c r="K68" s="8" t="str">
        <f>mappings[field]&amp;mappings[institution]&amp;mappings[element/field]&amp;mappings[subelement/field(s)]&amp;mappings[constraints]</f>
        <v>rollup_idUNC19.If oclc_number is not set, and 019 has at least 1 $a</v>
      </c>
      <c r="L68" s="8">
        <f>IF(ISNUMBER(MATCH(mappings[mapping_id],issuesmap[mappingID],0)),COUNTIF(issuesmap[mappingID],mappings[mapping_id]),0)</f>
        <v>0</v>
      </c>
      <c r="M68" s="8">
        <f>IF(ISNUMBER(MATCH(mappings[field],issuesfield[field],0)),COUNTIF(issuesfield[field],mappings[field]),0)</f>
        <v>2</v>
      </c>
      <c r="N68" s="8" t="str">
        <f>IF(ISNUMBER(MATCH(mappings[field],fields[field],0)),"y","n")</f>
        <v>y</v>
      </c>
      <c r="O68" s="8" t="s">
        <v>3</v>
      </c>
      <c r="P68" s="8" t="s">
        <v>3</v>
      </c>
    </row>
    <row r="69" spans="1:16" x14ac:dyDescent="0.25">
      <c r="A69" t="s">
        <v>326</v>
      </c>
      <c r="B69" t="s">
        <v>53</v>
      </c>
      <c r="C69" t="s">
        <v>2</v>
      </c>
      <c r="D69" t="s">
        <v>54</v>
      </c>
      <c r="E69" s="1">
        <v>999</v>
      </c>
      <c r="F69" t="s">
        <v>166</v>
      </c>
      <c r="G69" t="s">
        <v>226</v>
      </c>
      <c r="H69" t="s">
        <v>225</v>
      </c>
      <c r="I69" t="s">
        <v>227</v>
      </c>
      <c r="J69" t="s">
        <v>6</v>
      </c>
      <c r="K69" s="8" t="str">
        <f>mappings[field]&amp;mappings[institution]&amp;mappings[element/field]&amp;mappings[subelement/field(s)]&amp;mappings[constraints]</f>
        <v>status (items)UNC999si1=9 AND i2=1 and $d IS blank</v>
      </c>
      <c r="L69" s="8">
        <f>IF(ISNUMBER(MATCH(mappings[mapping_id],issuesmap[mappingID],0)),COUNTIF(issuesmap[mappingID],mappings[mapping_id]),0)</f>
        <v>0</v>
      </c>
      <c r="M69" s="8">
        <f>IF(ISNUMBER(MATCH(mappings[field],issuesfield[field],0)),COUNTIF(issuesfield[field],mappings[field]),0)</f>
        <v>0</v>
      </c>
      <c r="N69" s="8" t="str">
        <f>IF(ISNUMBER(MATCH(mappings[field],fields[field],0)),"y","n")</f>
        <v>y</v>
      </c>
      <c r="O69" s="8" t="s">
        <v>3</v>
      </c>
      <c r="P69" s="8" t="s">
        <v>3</v>
      </c>
    </row>
    <row r="70" spans="1:16" x14ac:dyDescent="0.25">
      <c r="A70" t="s">
        <v>326</v>
      </c>
      <c r="B70" t="s">
        <v>53</v>
      </c>
      <c r="C70" t="s">
        <v>2</v>
      </c>
      <c r="D70" t="s">
        <v>54</v>
      </c>
      <c r="E70" s="1">
        <v>999</v>
      </c>
      <c r="F70" t="s">
        <v>153</v>
      </c>
      <c r="G70" t="s">
        <v>223</v>
      </c>
      <c r="H70" t="s">
        <v>351</v>
      </c>
      <c r="I70" t="s">
        <v>224</v>
      </c>
      <c r="J70" t="s">
        <v>6</v>
      </c>
      <c r="K70" s="8" t="str">
        <f>mappings[field]&amp;mappings[institution]&amp;mappings[element/field]&amp;mappings[subelement/field(s)]&amp;mappings[constraints]</f>
        <v>status (items)UNC999di1=9 AND i2=1 and $d IS NOT blank</v>
      </c>
      <c r="L70" s="8">
        <f>IF(ISNUMBER(MATCH(mappings[mapping_id],issuesmap[mappingID],0)),COUNTIF(issuesmap[mappingID],mappings[mapping_id]),0)</f>
        <v>0</v>
      </c>
      <c r="M70" s="8">
        <f>IF(ISNUMBER(MATCH(mappings[field],issuesfield[field],0)),COUNTIF(issuesfield[field],mappings[field]),0)</f>
        <v>0</v>
      </c>
      <c r="N70" s="8" t="str">
        <f>IF(ISNUMBER(MATCH(mappings[field],fields[field],0)),"y","n")</f>
        <v>y</v>
      </c>
      <c r="O70" s="8" t="s">
        <v>3</v>
      </c>
      <c r="P70" s="8" t="s">
        <v>3</v>
      </c>
    </row>
    <row r="71" spans="1:16" x14ac:dyDescent="0.25">
      <c r="A71" t="s">
        <v>326</v>
      </c>
      <c r="B71" t="s">
        <v>53</v>
      </c>
      <c r="C71" t="s">
        <v>2</v>
      </c>
      <c r="D71" t="s">
        <v>54</v>
      </c>
      <c r="E71" s="1">
        <v>999</v>
      </c>
      <c r="F71" t="s">
        <v>7</v>
      </c>
      <c r="G71" t="s">
        <v>228</v>
      </c>
      <c r="H71" t="s">
        <v>351</v>
      </c>
      <c r="I71" t="s">
        <v>229</v>
      </c>
      <c r="J71" t="s">
        <v>230</v>
      </c>
      <c r="K71" s="8" t="str">
        <f>mappings[field]&amp;mappings[institution]&amp;mappings[element/field]&amp;mappings[subelement/field(s)]&amp;mappings[constraints]</f>
        <v>status (items)UNC999ai1=9 AND i2=4 AND NOT EXIST (tag=999 AND i1=9 and i2=1)</v>
      </c>
      <c r="L71" s="8">
        <f>IF(ISNUMBER(MATCH(mappings[mapping_id],issuesmap[mappingID],0)),COUNTIF(issuesmap[mappingID],mappings[mapping_id]),0)</f>
        <v>1</v>
      </c>
      <c r="M71" s="8">
        <f>IF(ISNUMBER(MATCH(mappings[field],issuesfield[field],0)),COUNTIF(issuesfield[field],mappings[field]),0)</f>
        <v>0</v>
      </c>
      <c r="N71" s="8" t="str">
        <f>IF(ISNUMBER(MATCH(mappings[field],fields[field],0)),"y","n")</f>
        <v>y</v>
      </c>
      <c r="O71" s="8" t="s">
        <v>6</v>
      </c>
      <c r="P71" s="8" t="s">
        <v>6</v>
      </c>
    </row>
    <row r="72" spans="1:16" x14ac:dyDescent="0.25">
      <c r="A72" t="s">
        <v>0</v>
      </c>
      <c r="B72" t="s">
        <v>1</v>
      </c>
      <c r="C72" t="s">
        <v>2</v>
      </c>
      <c r="D72" t="s">
        <v>135</v>
      </c>
      <c r="E72" s="1">
        <v>600</v>
      </c>
      <c r="F72" t="s">
        <v>3</v>
      </c>
      <c r="G72" t="s">
        <v>4</v>
      </c>
      <c r="H72" t="s">
        <v>5</v>
      </c>
      <c r="I72" t="s">
        <v>6</v>
      </c>
      <c r="J72" t="s">
        <v>6</v>
      </c>
      <c r="K72" t="str">
        <f>mappings[field]&amp;mappings[institution]&amp;mappings[element/field]&amp;mappings[subelement/field(s)]&amp;mappings[constraints]</f>
        <v>subject_chronological_facetGEN600yi2=0 OR (i2=7 AND $2=lcsh)</v>
      </c>
      <c r="L72">
        <f>IF(ISNUMBER(MATCH(mappings[mapping_id],issuesmap[mappingID],0)),COUNTIF(issuesmap[mappingID],mappings[mapping_id]),0)</f>
        <v>0</v>
      </c>
      <c r="M72">
        <f>IF(ISNUMBER(MATCH(mappings[field],issuesfield[field],0)),COUNTIF(issuesfield[field],mappings[field]),0)</f>
        <v>1</v>
      </c>
      <c r="N72" s="8" t="str">
        <f>IF(ISNUMBER(MATCH(mappings[field],fields[field],0)),"y","n")</f>
        <v>y</v>
      </c>
      <c r="O72" s="8" t="s">
        <v>3</v>
      </c>
      <c r="P72" s="8" t="s">
        <v>6</v>
      </c>
    </row>
    <row r="73" spans="1:16" x14ac:dyDescent="0.25">
      <c r="A73" t="s">
        <v>0</v>
      </c>
      <c r="B73" t="s">
        <v>1</v>
      </c>
      <c r="C73" t="s">
        <v>2</v>
      </c>
      <c r="D73" t="s">
        <v>135</v>
      </c>
      <c r="E73" s="1">
        <v>610</v>
      </c>
      <c r="F73" t="s">
        <v>3</v>
      </c>
      <c r="G73" t="s">
        <v>4</v>
      </c>
      <c r="H73" t="s">
        <v>5</v>
      </c>
      <c r="I73" t="s">
        <v>6</v>
      </c>
      <c r="J73" t="s">
        <v>6</v>
      </c>
      <c r="K73" t="str">
        <f>mappings[field]&amp;mappings[institution]&amp;mappings[element/field]&amp;mappings[subelement/field(s)]&amp;mappings[constraints]</f>
        <v>subject_chronological_facetGEN610yi2=0 OR (i2=7 AND $2=lcsh)</v>
      </c>
      <c r="L73">
        <f>IF(ISNUMBER(MATCH(mappings[mapping_id],issuesmap[mappingID],0)),COUNTIF(issuesmap[mappingID],mappings[mapping_id]),0)</f>
        <v>0</v>
      </c>
      <c r="M73">
        <f>IF(ISNUMBER(MATCH(mappings[field],issuesfield[field],0)),COUNTIF(issuesfield[field],mappings[field]),0)</f>
        <v>1</v>
      </c>
      <c r="N73" s="8" t="str">
        <f>IF(ISNUMBER(MATCH(mappings[field],fields[field],0)),"y","n")</f>
        <v>y</v>
      </c>
      <c r="O73" s="8" t="s">
        <v>3</v>
      </c>
      <c r="P73" s="8" t="s">
        <v>6</v>
      </c>
    </row>
    <row r="74" spans="1:16" x14ac:dyDescent="0.25">
      <c r="A74" t="s">
        <v>0</v>
      </c>
      <c r="B74" t="s">
        <v>1</v>
      </c>
      <c r="C74" t="s">
        <v>2</v>
      </c>
      <c r="D74" t="s">
        <v>135</v>
      </c>
      <c r="E74" s="1">
        <v>611</v>
      </c>
      <c r="F74" t="s">
        <v>3</v>
      </c>
      <c r="G74" t="s">
        <v>4</v>
      </c>
      <c r="H74" t="s">
        <v>5</v>
      </c>
      <c r="I74" t="s">
        <v>6</v>
      </c>
      <c r="J74" t="s">
        <v>6</v>
      </c>
      <c r="K74" t="str">
        <f>mappings[field]&amp;mappings[institution]&amp;mappings[element/field]&amp;mappings[subelement/field(s)]&amp;mappings[constraints]</f>
        <v>subject_chronological_facetGEN611yi2=0 OR (i2=7 AND $2=lcsh)</v>
      </c>
      <c r="L74">
        <f>IF(ISNUMBER(MATCH(mappings[mapping_id],issuesmap[mappingID],0)),COUNTIF(issuesmap[mappingID],mappings[mapping_id]),0)</f>
        <v>0</v>
      </c>
      <c r="M74">
        <f>IF(ISNUMBER(MATCH(mappings[field],issuesfield[field],0)),COUNTIF(issuesfield[field],mappings[field]),0)</f>
        <v>1</v>
      </c>
      <c r="N74" s="8" t="str">
        <f>IF(ISNUMBER(MATCH(mappings[field],fields[field],0)),"y","n")</f>
        <v>y</v>
      </c>
      <c r="O74" s="8" t="s">
        <v>3</v>
      </c>
      <c r="P74" s="8" t="s">
        <v>6</v>
      </c>
    </row>
    <row r="75" spans="1:16" x14ac:dyDescent="0.25">
      <c r="A75" t="s">
        <v>0</v>
      </c>
      <c r="B75" t="s">
        <v>1</v>
      </c>
      <c r="C75" t="s">
        <v>2</v>
      </c>
      <c r="D75" t="s">
        <v>135</v>
      </c>
      <c r="E75" s="1">
        <v>630</v>
      </c>
      <c r="F75" t="s">
        <v>3</v>
      </c>
      <c r="G75" t="s">
        <v>4</v>
      </c>
      <c r="H75" t="s">
        <v>5</v>
      </c>
      <c r="I75" t="s">
        <v>6</v>
      </c>
      <c r="J75" t="s">
        <v>6</v>
      </c>
      <c r="K75" t="str">
        <f>mappings[field]&amp;mappings[institution]&amp;mappings[element/field]&amp;mappings[subelement/field(s)]&amp;mappings[constraints]</f>
        <v>subject_chronological_facetGEN630yi2=0 OR (i2=7 AND $2=lcsh)</v>
      </c>
      <c r="L75">
        <f>IF(ISNUMBER(MATCH(mappings[mapping_id],issuesmap[mappingID],0)),COUNTIF(issuesmap[mappingID],mappings[mapping_id]),0)</f>
        <v>0</v>
      </c>
      <c r="M75">
        <f>IF(ISNUMBER(MATCH(mappings[field],issuesfield[field],0)),COUNTIF(issuesfield[field],mappings[field]),0)</f>
        <v>1</v>
      </c>
      <c r="N75" s="8" t="str">
        <f>IF(ISNUMBER(MATCH(mappings[field],fields[field],0)),"y","n")</f>
        <v>y</v>
      </c>
      <c r="O75" s="8" t="s">
        <v>3</v>
      </c>
      <c r="P75" s="8" t="s">
        <v>6</v>
      </c>
    </row>
    <row r="76" spans="1:16" x14ac:dyDescent="0.25">
      <c r="A76" t="s">
        <v>0</v>
      </c>
      <c r="B76" t="s">
        <v>1</v>
      </c>
      <c r="C76" t="s">
        <v>3</v>
      </c>
      <c r="D76" t="s">
        <v>135</v>
      </c>
      <c r="E76" s="1">
        <v>648</v>
      </c>
      <c r="F76" t="s">
        <v>7</v>
      </c>
      <c r="G76" t="s">
        <v>8</v>
      </c>
      <c r="H76" t="s">
        <v>5</v>
      </c>
      <c r="I76" t="s">
        <v>6</v>
      </c>
      <c r="J76" t="s">
        <v>9</v>
      </c>
      <c r="K76" t="str">
        <f>mappings[field]&amp;mappings[institution]&amp;mappings[element/field]&amp;mappings[subelement/field(s)]&amp;mappings[constraints]</f>
        <v>subject_chronological_facetGEN648ai2=0 OR (i2=7 AND $2=~/lcsh|fast/)</v>
      </c>
      <c r="L76">
        <f>IF(ISNUMBER(MATCH(mappings[mapping_id],issuesmap[mappingID],0)),COUNTIF(issuesmap[mappingID],mappings[mapping_id]),0)</f>
        <v>0</v>
      </c>
      <c r="M76">
        <f>IF(ISNUMBER(MATCH(mappings[field],issuesfield[field],0)),COUNTIF(issuesfield[field],mappings[field]),0)</f>
        <v>1</v>
      </c>
      <c r="N76" s="8" t="str">
        <f>IF(ISNUMBER(MATCH(mappings[field],fields[field],0)),"y","n")</f>
        <v>y</v>
      </c>
      <c r="O76" s="8" t="s">
        <v>3</v>
      </c>
      <c r="P76" s="8" t="s">
        <v>6</v>
      </c>
    </row>
    <row r="77" spans="1:16" x14ac:dyDescent="0.25">
      <c r="A77" t="s">
        <v>0</v>
      </c>
      <c r="B77" t="s">
        <v>1</v>
      </c>
      <c r="C77" t="s">
        <v>2</v>
      </c>
      <c r="D77" t="s">
        <v>135</v>
      </c>
      <c r="E77" s="1">
        <v>650</v>
      </c>
      <c r="F77" t="s">
        <v>3</v>
      </c>
      <c r="G77" t="s">
        <v>4</v>
      </c>
      <c r="H77" t="s">
        <v>5</v>
      </c>
      <c r="I77" t="s">
        <v>6</v>
      </c>
      <c r="J77" t="s">
        <v>6</v>
      </c>
      <c r="K77" t="str">
        <f>mappings[field]&amp;mappings[institution]&amp;mappings[element/field]&amp;mappings[subelement/field(s)]&amp;mappings[constraints]</f>
        <v>subject_chronological_facetGEN650yi2=0 OR (i2=7 AND $2=lcsh)</v>
      </c>
      <c r="L77">
        <f>IF(ISNUMBER(MATCH(mappings[mapping_id],issuesmap[mappingID],0)),COUNTIF(issuesmap[mappingID],mappings[mapping_id]),0)</f>
        <v>0</v>
      </c>
      <c r="M77">
        <f>IF(ISNUMBER(MATCH(mappings[field],issuesfield[field],0)),COUNTIF(issuesfield[field],mappings[field]),0)</f>
        <v>1</v>
      </c>
      <c r="N77" s="8" t="str">
        <f>IF(ISNUMBER(MATCH(mappings[field],fields[field],0)),"y","n")</f>
        <v>y</v>
      </c>
      <c r="O77" s="8" t="s">
        <v>3</v>
      </c>
      <c r="P77" s="8" t="s">
        <v>6</v>
      </c>
    </row>
    <row r="78" spans="1:16" x14ac:dyDescent="0.25">
      <c r="A78" t="s">
        <v>0</v>
      </c>
      <c r="B78" t="s">
        <v>1</v>
      </c>
      <c r="C78" t="s">
        <v>2</v>
      </c>
      <c r="D78" t="s">
        <v>135</v>
      </c>
      <c r="E78" s="1">
        <v>651</v>
      </c>
      <c r="F78" t="s">
        <v>3</v>
      </c>
      <c r="G78" t="s">
        <v>4</v>
      </c>
      <c r="H78" t="s">
        <v>5</v>
      </c>
      <c r="I78" t="s">
        <v>6</v>
      </c>
      <c r="J78" t="s">
        <v>6</v>
      </c>
      <c r="K78" t="str">
        <f>mappings[field]&amp;mappings[institution]&amp;mappings[element/field]&amp;mappings[subelement/field(s)]&amp;mappings[constraints]</f>
        <v>subject_chronological_facetGEN651yi2=0 OR (i2=7 AND $2=lcsh)</v>
      </c>
      <c r="L78">
        <f>IF(ISNUMBER(MATCH(mappings[mapping_id],issuesmap[mappingID],0)),COUNTIF(issuesmap[mappingID],mappings[mapping_id]),0)</f>
        <v>0</v>
      </c>
      <c r="M78">
        <f>IF(ISNUMBER(MATCH(mappings[field],issuesfield[field],0)),COUNTIF(issuesfield[field],mappings[field]),0)</f>
        <v>1</v>
      </c>
      <c r="N78" s="8" t="str">
        <f>IF(ISNUMBER(MATCH(mappings[field],fields[field],0)),"y","n")</f>
        <v>y</v>
      </c>
      <c r="O78" s="8" t="s">
        <v>3</v>
      </c>
      <c r="P78" s="8" t="s">
        <v>6</v>
      </c>
    </row>
    <row r="79" spans="1:16" x14ac:dyDescent="0.25">
      <c r="A79" t="s">
        <v>0</v>
      </c>
      <c r="B79" t="s">
        <v>1</v>
      </c>
      <c r="C79" t="s">
        <v>2</v>
      </c>
      <c r="D79" t="s">
        <v>135</v>
      </c>
      <c r="E79" s="1">
        <v>655</v>
      </c>
      <c r="F79" t="s">
        <v>3</v>
      </c>
      <c r="G79" t="s">
        <v>4</v>
      </c>
      <c r="H79" t="s">
        <v>5</v>
      </c>
      <c r="I79" t="s">
        <v>6</v>
      </c>
      <c r="J79" t="s">
        <v>6</v>
      </c>
      <c r="K79" t="str">
        <f>mappings[field]&amp;mappings[institution]&amp;mappings[element/field]&amp;mappings[subelement/field(s)]&amp;mappings[constraints]</f>
        <v>subject_chronological_facetGEN655yi2=0 OR (i2=7 AND $2=lcsh)</v>
      </c>
      <c r="L79">
        <f>IF(ISNUMBER(MATCH(mappings[mapping_id],issuesmap[mappingID],0)),COUNTIF(issuesmap[mappingID],mappings[mapping_id]),0)</f>
        <v>0</v>
      </c>
      <c r="M79">
        <f>IF(ISNUMBER(MATCH(mappings[field],issuesfield[field],0)),COUNTIF(issuesfield[field],mappings[field]),0)</f>
        <v>1</v>
      </c>
      <c r="N79" s="8" t="str">
        <f>IF(ISNUMBER(MATCH(mappings[field],fields[field],0)),"y","n")</f>
        <v>y</v>
      </c>
      <c r="O79" s="8" t="s">
        <v>3</v>
      </c>
      <c r="P79" s="8" t="s">
        <v>6</v>
      </c>
    </row>
    <row r="80" spans="1:16" x14ac:dyDescent="0.25">
      <c r="A80" t="s">
        <v>10</v>
      </c>
      <c r="B80" t="s">
        <v>1</v>
      </c>
      <c r="C80" t="s">
        <v>2</v>
      </c>
      <c r="D80" t="s">
        <v>135</v>
      </c>
      <c r="E80" s="1">
        <v>6</v>
      </c>
      <c r="F80">
        <v>16</v>
      </c>
      <c r="G80" t="s">
        <v>11</v>
      </c>
      <c r="H80" t="s">
        <v>5</v>
      </c>
      <c r="I80" t="s">
        <v>14</v>
      </c>
      <c r="J80" t="s">
        <v>6</v>
      </c>
      <c r="K80" t="str">
        <f>mappings[field]&amp;mappings[institution]&amp;mappings[element/field]&amp;mappings[subelement/field(s)]&amp;mappings[constraints]</f>
        <v>subject_genre_facetGEN616LDR/06 = a AND LDR/07 =~ [acdm] AND 006/00 =~ [at]</v>
      </c>
      <c r="L80">
        <f>IF(ISNUMBER(MATCH(mappings[mapping_id],issuesmap[mappingID],0)),COUNTIF(issuesmap[mappingID],mappings[mapping_id]),0)</f>
        <v>0</v>
      </c>
      <c r="M80">
        <f>IF(ISNUMBER(MATCH(mappings[field],issuesfield[field],0)),COUNTIF(issuesfield[field],mappings[field]),0)</f>
        <v>2</v>
      </c>
      <c r="N80" s="8" t="str">
        <f>IF(ISNUMBER(MATCH(mappings[field],fields[field],0)),"y","n")</f>
        <v>y</v>
      </c>
      <c r="O80" s="8" t="s">
        <v>3</v>
      </c>
      <c r="P80" s="8" t="s">
        <v>6</v>
      </c>
    </row>
    <row r="81" spans="1:16" x14ac:dyDescent="0.25">
      <c r="A81" t="s">
        <v>10</v>
      </c>
      <c r="B81" t="s">
        <v>1</v>
      </c>
      <c r="C81" t="s">
        <v>2</v>
      </c>
      <c r="D81" t="s">
        <v>135</v>
      </c>
      <c r="E81" s="1">
        <v>6</v>
      </c>
      <c r="F81">
        <v>17</v>
      </c>
      <c r="G81" t="s">
        <v>11</v>
      </c>
      <c r="H81" t="s">
        <v>5</v>
      </c>
      <c r="I81" t="s">
        <v>12</v>
      </c>
      <c r="J81" t="s">
        <v>13</v>
      </c>
      <c r="K81" t="str">
        <f>mappings[field]&amp;mappings[institution]&amp;mappings[element/field]&amp;mappings[subelement/field(s)]&amp;mappings[constraints]</f>
        <v>subject_genre_facetGEN617LDR/06 = a AND LDR/07 =~ [acdm] AND 006/00 =~ [at]</v>
      </c>
      <c r="L81">
        <f>IF(ISNUMBER(MATCH(mappings[mapping_id],issuesmap[mappingID],0)),COUNTIF(issuesmap[mappingID],mappings[mapping_id]),0)</f>
        <v>0</v>
      </c>
      <c r="M81">
        <f>IF(ISNUMBER(MATCH(mappings[field],issuesfield[field],0)),COUNTIF(issuesfield[field],mappings[field]),0)</f>
        <v>2</v>
      </c>
      <c r="N81" s="8" t="str">
        <f>IF(ISNUMBER(MATCH(mappings[field],fields[field],0)),"y","n")</f>
        <v>y</v>
      </c>
      <c r="O81" s="8" t="s">
        <v>3</v>
      </c>
      <c r="P81" s="8" t="s">
        <v>6</v>
      </c>
    </row>
    <row r="82" spans="1:16" x14ac:dyDescent="0.25">
      <c r="A82" t="s">
        <v>10</v>
      </c>
      <c r="B82" t="s">
        <v>1</v>
      </c>
      <c r="C82" t="s">
        <v>2</v>
      </c>
      <c r="D82" t="s">
        <v>135</v>
      </c>
      <c r="E82" s="1">
        <v>8</v>
      </c>
      <c r="F82">
        <v>33</v>
      </c>
      <c r="G82" t="s">
        <v>15</v>
      </c>
      <c r="H82" t="s">
        <v>5</v>
      </c>
      <c r="I82" t="s">
        <v>14</v>
      </c>
      <c r="J82" t="s">
        <v>6</v>
      </c>
      <c r="K82" t="str">
        <f>mappings[field]&amp;mappings[institution]&amp;mappings[element/field]&amp;mappings[subelement/field(s)]&amp;mappings[constraints]</f>
        <v>subject_genre_facetGEN833LDR/06 = a AND LDR/07 =~ [acdm]</v>
      </c>
      <c r="L82">
        <f>IF(ISNUMBER(MATCH(mappings[mapping_id],issuesmap[mappingID],0)),COUNTIF(issuesmap[mappingID],mappings[mapping_id]),0)</f>
        <v>0</v>
      </c>
      <c r="M82">
        <f>IF(ISNUMBER(MATCH(mappings[field],issuesfield[field],0)),COUNTIF(issuesfield[field],mappings[field]),0)</f>
        <v>2</v>
      </c>
      <c r="N82" s="8" t="str">
        <f>IF(ISNUMBER(MATCH(mappings[field],fields[field],0)),"y","n")</f>
        <v>y</v>
      </c>
      <c r="O82" s="8" t="s">
        <v>3</v>
      </c>
      <c r="P82" s="8" t="s">
        <v>6</v>
      </c>
    </row>
    <row r="83" spans="1:16" x14ac:dyDescent="0.25">
      <c r="A83" t="s">
        <v>10</v>
      </c>
      <c r="B83" t="s">
        <v>1</v>
      </c>
      <c r="C83" t="s">
        <v>2</v>
      </c>
      <c r="D83" t="s">
        <v>135</v>
      </c>
      <c r="E83" s="1">
        <v>8</v>
      </c>
      <c r="F83">
        <v>34</v>
      </c>
      <c r="G83" t="s">
        <v>15</v>
      </c>
      <c r="H83" t="s">
        <v>5</v>
      </c>
      <c r="I83" t="s">
        <v>12</v>
      </c>
      <c r="J83" t="s">
        <v>13</v>
      </c>
      <c r="K83" t="str">
        <f>mappings[field]&amp;mappings[institution]&amp;mappings[element/field]&amp;mappings[subelement/field(s)]&amp;mappings[constraints]</f>
        <v>subject_genre_facetGEN834LDR/06 = a AND LDR/07 =~ [acdm]</v>
      </c>
      <c r="L83">
        <f>IF(ISNUMBER(MATCH(mappings[mapping_id],issuesmap[mappingID],0)),COUNTIF(issuesmap[mappingID],mappings[mapping_id]),0)</f>
        <v>0</v>
      </c>
      <c r="M83">
        <f>IF(ISNUMBER(MATCH(mappings[field],issuesfield[field],0)),COUNTIF(issuesfield[field],mappings[field]),0)</f>
        <v>2</v>
      </c>
      <c r="N83" s="8" t="str">
        <f>IF(ISNUMBER(MATCH(mappings[field],fields[field],0)),"y","n")</f>
        <v>y</v>
      </c>
      <c r="O83" s="8" t="s">
        <v>3</v>
      </c>
      <c r="P83" s="8" t="s">
        <v>6</v>
      </c>
    </row>
    <row r="84" spans="1:16" x14ac:dyDescent="0.25">
      <c r="A84" t="s">
        <v>10</v>
      </c>
      <c r="B84" t="s">
        <v>1</v>
      </c>
      <c r="C84" t="s">
        <v>2</v>
      </c>
      <c r="D84" t="s">
        <v>135</v>
      </c>
      <c r="E84" s="1">
        <v>600</v>
      </c>
      <c r="F84" t="s">
        <v>16</v>
      </c>
      <c r="G84" t="s">
        <v>4</v>
      </c>
      <c r="H84" t="s">
        <v>5</v>
      </c>
      <c r="I84" t="s">
        <v>6</v>
      </c>
      <c r="J84" t="s">
        <v>6</v>
      </c>
      <c r="K84" t="str">
        <f>mappings[field]&amp;mappings[institution]&amp;mappings[element/field]&amp;mappings[subelement/field(s)]&amp;mappings[constraints]</f>
        <v>subject_genre_facetGEN600vi2=0 OR (i2=7 AND $2=lcsh)</v>
      </c>
      <c r="L84">
        <f>IF(ISNUMBER(MATCH(mappings[mapping_id],issuesmap[mappingID],0)),COUNTIF(issuesmap[mappingID],mappings[mapping_id]),0)</f>
        <v>0</v>
      </c>
      <c r="M84">
        <f>IF(ISNUMBER(MATCH(mappings[field],issuesfield[field],0)),COUNTIF(issuesfield[field],mappings[field]),0)</f>
        <v>2</v>
      </c>
      <c r="N84" s="8" t="str">
        <f>IF(ISNUMBER(MATCH(mappings[field],fields[field],0)),"y","n")</f>
        <v>y</v>
      </c>
      <c r="O84" s="8" t="s">
        <v>3</v>
      </c>
      <c r="P84" s="8" t="s">
        <v>6</v>
      </c>
    </row>
    <row r="85" spans="1:16" x14ac:dyDescent="0.25">
      <c r="A85" t="s">
        <v>10</v>
      </c>
      <c r="B85" t="s">
        <v>1</v>
      </c>
      <c r="C85" t="s">
        <v>2</v>
      </c>
      <c r="D85" t="s">
        <v>135</v>
      </c>
      <c r="E85" s="1">
        <v>610</v>
      </c>
      <c r="F85" t="s">
        <v>16</v>
      </c>
      <c r="G85" t="s">
        <v>4</v>
      </c>
      <c r="H85" t="s">
        <v>5</v>
      </c>
      <c r="I85" t="s">
        <v>6</v>
      </c>
      <c r="J85" t="s">
        <v>6</v>
      </c>
      <c r="K85" t="str">
        <f>mappings[field]&amp;mappings[institution]&amp;mappings[element/field]&amp;mappings[subelement/field(s)]&amp;mappings[constraints]</f>
        <v>subject_genre_facetGEN610vi2=0 OR (i2=7 AND $2=lcsh)</v>
      </c>
      <c r="L85">
        <f>IF(ISNUMBER(MATCH(mappings[mapping_id],issuesmap[mappingID],0)),COUNTIF(issuesmap[mappingID],mappings[mapping_id]),0)</f>
        <v>0</v>
      </c>
      <c r="M85">
        <f>IF(ISNUMBER(MATCH(mappings[field],issuesfield[field],0)),COUNTIF(issuesfield[field],mappings[field]),0)</f>
        <v>2</v>
      </c>
      <c r="N85" s="8" t="str">
        <f>IF(ISNUMBER(MATCH(mappings[field],fields[field],0)),"y","n")</f>
        <v>y</v>
      </c>
      <c r="O85" s="8" t="s">
        <v>3</v>
      </c>
      <c r="P85" s="8" t="s">
        <v>6</v>
      </c>
    </row>
    <row r="86" spans="1:16" x14ac:dyDescent="0.25">
      <c r="A86" t="s">
        <v>10</v>
      </c>
      <c r="B86" t="s">
        <v>1</v>
      </c>
      <c r="C86" t="s">
        <v>2</v>
      </c>
      <c r="D86" t="s">
        <v>135</v>
      </c>
      <c r="E86" s="1">
        <v>611</v>
      </c>
      <c r="F86" t="s">
        <v>16</v>
      </c>
      <c r="G86" t="s">
        <v>4</v>
      </c>
      <c r="H86" t="s">
        <v>5</v>
      </c>
      <c r="I86" t="s">
        <v>6</v>
      </c>
      <c r="J86" t="s">
        <v>6</v>
      </c>
      <c r="K86" t="str">
        <f>mappings[field]&amp;mappings[institution]&amp;mappings[element/field]&amp;mappings[subelement/field(s)]&amp;mappings[constraints]</f>
        <v>subject_genre_facetGEN611vi2=0 OR (i2=7 AND $2=lcsh)</v>
      </c>
      <c r="L86">
        <f>IF(ISNUMBER(MATCH(mappings[mapping_id],issuesmap[mappingID],0)),COUNTIF(issuesmap[mappingID],mappings[mapping_id]),0)</f>
        <v>0</v>
      </c>
      <c r="M86">
        <f>IF(ISNUMBER(MATCH(mappings[field],issuesfield[field],0)),COUNTIF(issuesfield[field],mappings[field]),0)</f>
        <v>2</v>
      </c>
      <c r="N86" s="8" t="str">
        <f>IF(ISNUMBER(MATCH(mappings[field],fields[field],0)),"y","n")</f>
        <v>y</v>
      </c>
      <c r="O86" s="8" t="s">
        <v>3</v>
      </c>
      <c r="P86" s="8" t="s">
        <v>6</v>
      </c>
    </row>
    <row r="87" spans="1:16" x14ac:dyDescent="0.25">
      <c r="A87" t="s">
        <v>10</v>
      </c>
      <c r="B87" t="s">
        <v>1</v>
      </c>
      <c r="C87" t="s">
        <v>2</v>
      </c>
      <c r="D87" t="s">
        <v>135</v>
      </c>
      <c r="E87" s="1">
        <v>630</v>
      </c>
      <c r="F87" t="s">
        <v>16</v>
      </c>
      <c r="G87" t="s">
        <v>4</v>
      </c>
      <c r="H87" t="s">
        <v>5</v>
      </c>
      <c r="I87" t="s">
        <v>6</v>
      </c>
      <c r="J87" t="s">
        <v>6</v>
      </c>
      <c r="K87" t="str">
        <f>mappings[field]&amp;mappings[institution]&amp;mappings[element/field]&amp;mappings[subelement/field(s)]&amp;mappings[constraints]</f>
        <v>subject_genre_facetGEN630vi2=0 OR (i2=7 AND $2=lcsh)</v>
      </c>
      <c r="L87">
        <f>IF(ISNUMBER(MATCH(mappings[mapping_id],issuesmap[mappingID],0)),COUNTIF(issuesmap[mappingID],mappings[mapping_id]),0)</f>
        <v>0</v>
      </c>
      <c r="M87">
        <f>IF(ISNUMBER(MATCH(mappings[field],issuesfield[field],0)),COUNTIF(issuesfield[field],mappings[field]),0)</f>
        <v>2</v>
      </c>
      <c r="N87" s="8" t="str">
        <f>IF(ISNUMBER(MATCH(mappings[field],fields[field],0)),"y","n")</f>
        <v>y</v>
      </c>
      <c r="O87" s="8" t="s">
        <v>3</v>
      </c>
      <c r="P87" s="8" t="s">
        <v>6</v>
      </c>
    </row>
    <row r="88" spans="1:16" x14ac:dyDescent="0.25">
      <c r="A88" t="s">
        <v>10</v>
      </c>
      <c r="B88" t="s">
        <v>1</v>
      </c>
      <c r="C88" t="s">
        <v>3</v>
      </c>
      <c r="D88" t="s">
        <v>135</v>
      </c>
      <c r="E88" s="1">
        <v>647</v>
      </c>
      <c r="F88" t="s">
        <v>16</v>
      </c>
      <c r="G88" t="s">
        <v>4</v>
      </c>
      <c r="H88" t="s">
        <v>5</v>
      </c>
      <c r="I88" t="s">
        <v>6</v>
      </c>
      <c r="J88" t="s">
        <v>17</v>
      </c>
      <c r="K88" t="str">
        <f>mappings[field]&amp;mappings[institution]&amp;mappings[element/field]&amp;mappings[subelement/field(s)]&amp;mappings[constraints]</f>
        <v>subject_genre_facetGEN647vi2=0 OR (i2=7 AND $2=lcsh)</v>
      </c>
      <c r="L88">
        <f>IF(ISNUMBER(MATCH(mappings[mapping_id],issuesmap[mappingID],0)),COUNTIF(issuesmap[mappingID],mappings[mapping_id]),0)</f>
        <v>0</v>
      </c>
      <c r="M88">
        <f>IF(ISNUMBER(MATCH(mappings[field],issuesfield[field],0)),COUNTIF(issuesfield[field],mappings[field]),0)</f>
        <v>2</v>
      </c>
      <c r="N88" s="8" t="str">
        <f>IF(ISNUMBER(MATCH(mappings[field],fields[field],0)),"y","n")</f>
        <v>y</v>
      </c>
      <c r="O88" s="8" t="s">
        <v>3</v>
      </c>
      <c r="P88" s="8" t="s">
        <v>6</v>
      </c>
    </row>
    <row r="89" spans="1:16" x14ac:dyDescent="0.25">
      <c r="A89" t="s">
        <v>10</v>
      </c>
      <c r="B89" t="s">
        <v>1</v>
      </c>
      <c r="C89" t="s">
        <v>3</v>
      </c>
      <c r="D89" t="s">
        <v>135</v>
      </c>
      <c r="E89" s="1">
        <v>648</v>
      </c>
      <c r="F89" t="s">
        <v>16</v>
      </c>
      <c r="G89" t="s">
        <v>4</v>
      </c>
      <c r="H89" t="s">
        <v>5</v>
      </c>
      <c r="I89" t="s">
        <v>6</v>
      </c>
      <c r="J89" t="s">
        <v>18</v>
      </c>
      <c r="K89" t="str">
        <f>mappings[field]&amp;mappings[institution]&amp;mappings[element/field]&amp;mappings[subelement/field(s)]&amp;mappings[constraints]</f>
        <v>subject_genre_facetGEN648vi2=0 OR (i2=7 AND $2=lcsh)</v>
      </c>
      <c r="L89">
        <f>IF(ISNUMBER(MATCH(mappings[mapping_id],issuesmap[mappingID],0)),COUNTIF(issuesmap[mappingID],mappings[mapping_id]),0)</f>
        <v>0</v>
      </c>
      <c r="M89">
        <f>IF(ISNUMBER(MATCH(mappings[field],issuesfield[field],0)),COUNTIF(issuesfield[field],mappings[field]),0)</f>
        <v>2</v>
      </c>
      <c r="N89" s="8" t="str">
        <f>IF(ISNUMBER(MATCH(mappings[field],fields[field],0)),"y","n")</f>
        <v>y</v>
      </c>
      <c r="O89" s="8" t="s">
        <v>3</v>
      </c>
      <c r="P89" s="8" t="s">
        <v>6</v>
      </c>
    </row>
    <row r="90" spans="1:16" x14ac:dyDescent="0.25">
      <c r="A90" t="s">
        <v>10</v>
      </c>
      <c r="B90" t="s">
        <v>1</v>
      </c>
      <c r="C90" t="s">
        <v>2</v>
      </c>
      <c r="D90" t="s">
        <v>135</v>
      </c>
      <c r="E90" s="1">
        <v>650</v>
      </c>
      <c r="F90" t="s">
        <v>16</v>
      </c>
      <c r="G90" t="s">
        <v>4</v>
      </c>
      <c r="H90" t="s">
        <v>5</v>
      </c>
      <c r="I90" t="s">
        <v>6</v>
      </c>
      <c r="J90" t="s">
        <v>6</v>
      </c>
      <c r="K90" t="str">
        <f>mappings[field]&amp;mappings[institution]&amp;mappings[element/field]&amp;mappings[subelement/field(s)]&amp;mappings[constraints]</f>
        <v>subject_genre_facetGEN650vi2=0 OR (i2=7 AND $2=lcsh)</v>
      </c>
      <c r="L90">
        <f>IF(ISNUMBER(MATCH(mappings[mapping_id],issuesmap[mappingID],0)),COUNTIF(issuesmap[mappingID],mappings[mapping_id]),0)</f>
        <v>0</v>
      </c>
      <c r="M90">
        <f>IF(ISNUMBER(MATCH(mappings[field],issuesfield[field],0)),COUNTIF(issuesfield[field],mappings[field]),0)</f>
        <v>2</v>
      </c>
      <c r="N90" s="8" t="str">
        <f>IF(ISNUMBER(MATCH(mappings[field],fields[field],0)),"y","n")</f>
        <v>y</v>
      </c>
      <c r="O90" s="8" t="s">
        <v>3</v>
      </c>
      <c r="P90" s="8" t="s">
        <v>6</v>
      </c>
    </row>
    <row r="91" spans="1:16" x14ac:dyDescent="0.25">
      <c r="A91" t="s">
        <v>10</v>
      </c>
      <c r="B91" t="s">
        <v>1</v>
      </c>
      <c r="C91" t="s">
        <v>2</v>
      </c>
      <c r="D91" t="s">
        <v>135</v>
      </c>
      <c r="E91" s="1">
        <v>651</v>
      </c>
      <c r="F91" t="s">
        <v>16</v>
      </c>
      <c r="G91" t="s">
        <v>4</v>
      </c>
      <c r="H91" t="s">
        <v>5</v>
      </c>
      <c r="I91" t="s">
        <v>6</v>
      </c>
      <c r="J91" t="s">
        <v>6</v>
      </c>
      <c r="K91" t="str">
        <f>mappings[field]&amp;mappings[institution]&amp;mappings[element/field]&amp;mappings[subelement/field(s)]&amp;mappings[constraints]</f>
        <v>subject_genre_facetGEN651vi2=0 OR (i2=7 AND $2=lcsh)</v>
      </c>
      <c r="L91">
        <f>IF(ISNUMBER(MATCH(mappings[mapping_id],issuesmap[mappingID],0)),COUNTIF(issuesmap[mappingID],mappings[mapping_id]),0)</f>
        <v>0</v>
      </c>
      <c r="M91">
        <f>IF(ISNUMBER(MATCH(mappings[field],issuesfield[field],0)),COUNTIF(issuesfield[field],mappings[field]),0)</f>
        <v>2</v>
      </c>
      <c r="N91" s="8" t="str">
        <f>IF(ISNUMBER(MATCH(mappings[field],fields[field],0)),"y","n")</f>
        <v>y</v>
      </c>
      <c r="O91" s="8" t="s">
        <v>3</v>
      </c>
      <c r="P91" s="8" t="s">
        <v>6</v>
      </c>
    </row>
    <row r="92" spans="1:16" x14ac:dyDescent="0.25">
      <c r="A92" t="s">
        <v>10</v>
      </c>
      <c r="B92" t="s">
        <v>1</v>
      </c>
      <c r="C92" t="s">
        <v>3</v>
      </c>
      <c r="D92" t="s">
        <v>135</v>
      </c>
      <c r="E92" s="1">
        <v>655</v>
      </c>
      <c r="F92" t="s">
        <v>19</v>
      </c>
      <c r="G92" t="s">
        <v>4</v>
      </c>
      <c r="H92" t="s">
        <v>20</v>
      </c>
      <c r="I92" t="s">
        <v>21</v>
      </c>
      <c r="J92" t="s">
        <v>22</v>
      </c>
      <c r="K92" t="str">
        <f>mappings[field]&amp;mappings[institution]&amp;mappings[element/field]&amp;mappings[subelement/field(s)]&amp;mappings[constraints]</f>
        <v>subject_genre_facetGEN655axi2=0 OR (i2=7 AND $2=lcsh)</v>
      </c>
      <c r="L92">
        <f>IF(ISNUMBER(MATCH(mappings[mapping_id],issuesmap[mappingID],0)),COUNTIF(issuesmap[mappingID],mappings[mapping_id]),0)</f>
        <v>0</v>
      </c>
      <c r="M92">
        <f>IF(ISNUMBER(MATCH(mappings[field],issuesfield[field],0)),COUNTIF(issuesfield[field],mappings[field]),0)</f>
        <v>2</v>
      </c>
      <c r="N92" s="8" t="str">
        <f>IF(ISNUMBER(MATCH(mappings[field],fields[field],0)),"y","n")</f>
        <v>y</v>
      </c>
      <c r="O92" s="8" t="s">
        <v>3</v>
      </c>
      <c r="P92" s="8" t="s">
        <v>6</v>
      </c>
    </row>
    <row r="93" spans="1:16" x14ac:dyDescent="0.25">
      <c r="A93" t="s">
        <v>10</v>
      </c>
      <c r="B93" t="s">
        <v>1</v>
      </c>
      <c r="C93" t="s">
        <v>3</v>
      </c>
      <c r="D93" t="s">
        <v>135</v>
      </c>
      <c r="E93" s="1">
        <v>655</v>
      </c>
      <c r="F93" t="s">
        <v>19</v>
      </c>
      <c r="G93" t="s">
        <v>23</v>
      </c>
      <c r="H93" t="s">
        <v>20</v>
      </c>
      <c r="I93" t="s">
        <v>21</v>
      </c>
      <c r="J93" t="s">
        <v>24</v>
      </c>
      <c r="K93" t="str">
        <f>mappings[field]&amp;mappings[institution]&amp;mappings[element/field]&amp;mappings[subelement/field(s)]&amp;mappings[constraints]</f>
        <v>subject_genre_facetGEN655axi2=7 AND $2=lcgft</v>
      </c>
      <c r="L93">
        <f>IF(ISNUMBER(MATCH(mappings[mapping_id],issuesmap[mappingID],0)),COUNTIF(issuesmap[mappingID],mappings[mapping_id]),0)</f>
        <v>0</v>
      </c>
      <c r="M93">
        <f>IF(ISNUMBER(MATCH(mappings[field],issuesfield[field],0)),COUNTIF(issuesfield[field],mappings[field]),0)</f>
        <v>2</v>
      </c>
      <c r="N93" s="8" t="str">
        <f>IF(ISNUMBER(MATCH(mappings[field],fields[field],0)),"y","n")</f>
        <v>y</v>
      </c>
      <c r="O93" s="8" t="s">
        <v>3</v>
      </c>
      <c r="P93" s="8" t="s">
        <v>6</v>
      </c>
    </row>
    <row r="94" spans="1:16" x14ac:dyDescent="0.25">
      <c r="A94" t="s">
        <v>10</v>
      </c>
      <c r="B94" t="s">
        <v>1</v>
      </c>
      <c r="C94" t="s">
        <v>3</v>
      </c>
      <c r="D94" t="s">
        <v>135</v>
      </c>
      <c r="E94" s="1">
        <v>655</v>
      </c>
      <c r="F94" t="s">
        <v>19</v>
      </c>
      <c r="G94" t="s">
        <v>26</v>
      </c>
      <c r="H94" t="s">
        <v>20</v>
      </c>
      <c r="I94" t="s">
        <v>21</v>
      </c>
      <c r="J94" t="s">
        <v>27</v>
      </c>
      <c r="K94" t="str">
        <f>mappings[field]&amp;mappings[institution]&amp;mappings[element/field]&amp;mappings[subelement/field(s)]&amp;mappings[constraints]</f>
        <v>subject_genre_facetGEN655axi2=7 AND $2=rbbin</v>
      </c>
      <c r="L94">
        <f>IF(ISNUMBER(MATCH(mappings[mapping_id],issuesmap[mappingID],0)),COUNTIF(issuesmap[mappingID],mappings[mapping_id]),0)</f>
        <v>0</v>
      </c>
      <c r="M94">
        <f>IF(ISNUMBER(MATCH(mappings[field],issuesfield[field],0)),COUNTIF(issuesfield[field],mappings[field]),0)</f>
        <v>2</v>
      </c>
      <c r="N94" s="8" t="str">
        <f>IF(ISNUMBER(MATCH(mappings[field],fields[field],0)),"y","n")</f>
        <v>y</v>
      </c>
      <c r="O94" s="8" t="s">
        <v>3</v>
      </c>
      <c r="P94" s="8" t="s">
        <v>6</v>
      </c>
    </row>
    <row r="95" spans="1:16" x14ac:dyDescent="0.25">
      <c r="A95" t="s">
        <v>10</v>
      </c>
      <c r="B95" t="s">
        <v>1</v>
      </c>
      <c r="C95" t="s">
        <v>3</v>
      </c>
      <c r="D95" t="s">
        <v>135</v>
      </c>
      <c r="E95" s="1">
        <v>655</v>
      </c>
      <c r="F95" t="s">
        <v>19</v>
      </c>
      <c r="G95" t="s">
        <v>28</v>
      </c>
      <c r="H95" t="s">
        <v>20</v>
      </c>
      <c r="I95" t="s">
        <v>21</v>
      </c>
      <c r="J95" t="s">
        <v>29</v>
      </c>
      <c r="K95" t="str">
        <f>mappings[field]&amp;mappings[institution]&amp;mappings[element/field]&amp;mappings[subelement/field(s)]&amp;mappings[constraints]</f>
        <v>subject_genre_facetGEN655axi2=7 AND $2=rbgenr</v>
      </c>
      <c r="L95">
        <f>IF(ISNUMBER(MATCH(mappings[mapping_id],issuesmap[mappingID],0)),COUNTIF(issuesmap[mappingID],mappings[mapping_id]),0)</f>
        <v>0</v>
      </c>
      <c r="M95">
        <f>IF(ISNUMBER(MATCH(mappings[field],issuesfield[field],0)),COUNTIF(issuesfield[field],mappings[field]),0)</f>
        <v>2</v>
      </c>
      <c r="N95" s="8" t="str">
        <f>IF(ISNUMBER(MATCH(mappings[field],fields[field],0)),"y","n")</f>
        <v>y</v>
      </c>
      <c r="O95" s="8" t="s">
        <v>3</v>
      </c>
      <c r="P95" s="8" t="s">
        <v>6</v>
      </c>
    </row>
    <row r="96" spans="1:16" x14ac:dyDescent="0.25">
      <c r="A96" t="s">
        <v>10</v>
      </c>
      <c r="B96" t="s">
        <v>1</v>
      </c>
      <c r="C96" t="s">
        <v>3</v>
      </c>
      <c r="D96" t="s">
        <v>135</v>
      </c>
      <c r="E96" s="1">
        <v>655</v>
      </c>
      <c r="F96" t="s">
        <v>19</v>
      </c>
      <c r="G96" t="s">
        <v>30</v>
      </c>
      <c r="H96" t="s">
        <v>20</v>
      </c>
      <c r="I96" t="s">
        <v>31</v>
      </c>
      <c r="J96" t="s">
        <v>32</v>
      </c>
      <c r="K96" t="str">
        <f>mappings[field]&amp;mappings[institution]&amp;mappings[element/field]&amp;mappings[subelement/field(s)]&amp;mappings[constraints]</f>
        <v>subject_genre_facetGEN655axi2=7 AND $2=rbprov</v>
      </c>
      <c r="L96">
        <f>IF(ISNUMBER(MATCH(mappings[mapping_id],issuesmap[mappingID],0)),COUNTIF(issuesmap[mappingID],mappings[mapping_id]),0)</f>
        <v>0</v>
      </c>
      <c r="M96">
        <f>IF(ISNUMBER(MATCH(mappings[field],issuesfield[field],0)),COUNTIF(issuesfield[field],mappings[field]),0)</f>
        <v>2</v>
      </c>
      <c r="N96" s="8" t="str">
        <f>IF(ISNUMBER(MATCH(mappings[field],fields[field],0)),"y","n")</f>
        <v>y</v>
      </c>
      <c r="O96" s="8" t="s">
        <v>3</v>
      </c>
      <c r="P96" s="8" t="s">
        <v>6</v>
      </c>
    </row>
    <row r="97" spans="1:16" x14ac:dyDescent="0.25">
      <c r="A97" t="s">
        <v>10</v>
      </c>
      <c r="B97" t="s">
        <v>1</v>
      </c>
      <c r="C97" t="s">
        <v>2</v>
      </c>
      <c r="D97" t="s">
        <v>135</v>
      </c>
      <c r="E97" s="1">
        <v>655</v>
      </c>
      <c r="F97" t="s">
        <v>16</v>
      </c>
      <c r="G97" t="s">
        <v>4</v>
      </c>
      <c r="H97" t="s">
        <v>5</v>
      </c>
      <c r="I97" t="s">
        <v>6</v>
      </c>
      <c r="J97" t="s">
        <v>6</v>
      </c>
      <c r="K97" t="str">
        <f>mappings[field]&amp;mappings[institution]&amp;mappings[element/field]&amp;mappings[subelement/field(s)]&amp;mappings[constraints]</f>
        <v>subject_genre_facetGEN655vi2=0 OR (i2=7 AND $2=lcsh)</v>
      </c>
      <c r="L97">
        <f>IF(ISNUMBER(MATCH(mappings[mapping_id],issuesmap[mappingID],0)),COUNTIF(issuesmap[mappingID],mappings[mapping_id]),0)</f>
        <v>0</v>
      </c>
      <c r="M97">
        <f>IF(ISNUMBER(MATCH(mappings[field],issuesfield[field],0)),COUNTIF(issuesfield[field],mappings[field]),0)</f>
        <v>2</v>
      </c>
      <c r="N97" s="8" t="str">
        <f>IF(ISNUMBER(MATCH(mappings[field],fields[field],0)),"y","n")</f>
        <v>y</v>
      </c>
      <c r="O97" s="8" t="s">
        <v>3</v>
      </c>
      <c r="P97" s="8" t="s">
        <v>6</v>
      </c>
    </row>
    <row r="98" spans="1:16" x14ac:dyDescent="0.25">
      <c r="A98" t="s">
        <v>10</v>
      </c>
      <c r="B98" t="s">
        <v>1</v>
      </c>
      <c r="C98" t="s">
        <v>3</v>
      </c>
      <c r="D98" t="s">
        <v>135</v>
      </c>
      <c r="E98" s="1">
        <v>655</v>
      </c>
      <c r="F98" t="s">
        <v>16</v>
      </c>
      <c r="G98" t="s">
        <v>23</v>
      </c>
      <c r="H98" t="s">
        <v>5</v>
      </c>
      <c r="I98" t="s">
        <v>6</v>
      </c>
      <c r="J98" t="s">
        <v>25</v>
      </c>
      <c r="K98" t="str">
        <f>mappings[field]&amp;mappings[institution]&amp;mappings[element/field]&amp;mappings[subelement/field(s)]&amp;mappings[constraints]</f>
        <v>subject_genre_facetGEN655vi2=7 AND $2=lcgft</v>
      </c>
      <c r="L98">
        <f>IF(ISNUMBER(MATCH(mappings[mapping_id],issuesmap[mappingID],0)),COUNTIF(issuesmap[mappingID],mappings[mapping_id]),0)</f>
        <v>0</v>
      </c>
      <c r="M98">
        <f>IF(ISNUMBER(MATCH(mappings[field],issuesfield[field],0)),COUNTIF(issuesfield[field],mappings[field]),0)</f>
        <v>2</v>
      </c>
      <c r="N98" s="8" t="str">
        <f>IF(ISNUMBER(MATCH(mappings[field],fields[field],0)),"y","n")</f>
        <v>y</v>
      </c>
      <c r="O98" s="8" t="s">
        <v>3</v>
      </c>
      <c r="P98" s="8" t="s">
        <v>6</v>
      </c>
    </row>
    <row r="99" spans="1:16" x14ac:dyDescent="0.25">
      <c r="A99" t="s">
        <v>10</v>
      </c>
      <c r="B99" t="s">
        <v>1</v>
      </c>
      <c r="C99" t="s">
        <v>3</v>
      </c>
      <c r="D99" t="s">
        <v>135</v>
      </c>
      <c r="E99" s="1">
        <v>655</v>
      </c>
      <c r="F99" t="s">
        <v>16</v>
      </c>
      <c r="G99" t="s">
        <v>26</v>
      </c>
      <c r="H99" t="s">
        <v>5</v>
      </c>
      <c r="I99" t="s">
        <v>6</v>
      </c>
      <c r="J99" t="s">
        <v>27</v>
      </c>
      <c r="K99" t="str">
        <f>mappings[field]&amp;mappings[institution]&amp;mappings[element/field]&amp;mappings[subelement/field(s)]&amp;mappings[constraints]</f>
        <v>subject_genre_facetGEN655vi2=7 AND $2=rbbin</v>
      </c>
      <c r="L99">
        <f>IF(ISNUMBER(MATCH(mappings[mapping_id],issuesmap[mappingID],0)),COUNTIF(issuesmap[mappingID],mappings[mapping_id]),0)</f>
        <v>0</v>
      </c>
      <c r="M99">
        <f>IF(ISNUMBER(MATCH(mappings[field],issuesfield[field],0)),COUNTIF(issuesfield[field],mappings[field]),0)</f>
        <v>2</v>
      </c>
      <c r="N99" s="8" t="str">
        <f>IF(ISNUMBER(MATCH(mappings[field],fields[field],0)),"y","n")</f>
        <v>y</v>
      </c>
      <c r="O99" s="8" t="s">
        <v>3</v>
      </c>
      <c r="P99" s="8" t="s">
        <v>6</v>
      </c>
    </row>
    <row r="100" spans="1:16" x14ac:dyDescent="0.25">
      <c r="A100" t="s">
        <v>10</v>
      </c>
      <c r="B100" t="s">
        <v>1</v>
      </c>
      <c r="C100" t="s">
        <v>3</v>
      </c>
      <c r="D100" t="s">
        <v>135</v>
      </c>
      <c r="E100" s="1">
        <v>655</v>
      </c>
      <c r="F100" t="s">
        <v>16</v>
      </c>
      <c r="G100" t="s">
        <v>28</v>
      </c>
      <c r="H100" t="s">
        <v>5</v>
      </c>
      <c r="I100" t="s">
        <v>6</v>
      </c>
      <c r="J100" t="s">
        <v>29</v>
      </c>
      <c r="K100" t="str">
        <f>mappings[field]&amp;mappings[institution]&amp;mappings[element/field]&amp;mappings[subelement/field(s)]&amp;mappings[constraints]</f>
        <v>subject_genre_facetGEN655vi2=7 AND $2=rbgenr</v>
      </c>
      <c r="L100">
        <f>IF(ISNUMBER(MATCH(mappings[mapping_id],issuesmap[mappingID],0)),COUNTIF(issuesmap[mappingID],mappings[mapping_id]),0)</f>
        <v>0</v>
      </c>
      <c r="M100">
        <f>IF(ISNUMBER(MATCH(mappings[field],issuesfield[field],0)),COUNTIF(issuesfield[field],mappings[field]),0)</f>
        <v>2</v>
      </c>
      <c r="N100" s="8" t="str">
        <f>IF(ISNUMBER(MATCH(mappings[field],fields[field],0)),"y","n")</f>
        <v>y</v>
      </c>
      <c r="O100" s="8" t="s">
        <v>3</v>
      </c>
      <c r="P100" s="8" t="s">
        <v>6</v>
      </c>
    </row>
    <row r="101" spans="1:16" x14ac:dyDescent="0.25">
      <c r="A101" t="s">
        <v>10</v>
      </c>
      <c r="B101" t="s">
        <v>1</v>
      </c>
      <c r="C101" t="s">
        <v>3</v>
      </c>
      <c r="D101" t="s">
        <v>135</v>
      </c>
      <c r="E101" s="1">
        <v>655</v>
      </c>
      <c r="F101" t="s">
        <v>16</v>
      </c>
      <c r="G101" t="s">
        <v>30</v>
      </c>
      <c r="H101" t="s">
        <v>5</v>
      </c>
      <c r="I101" t="s">
        <v>6</v>
      </c>
      <c r="J101" t="s">
        <v>32</v>
      </c>
      <c r="K101" t="str">
        <f>mappings[field]&amp;mappings[institution]&amp;mappings[element/field]&amp;mappings[subelement/field(s)]&amp;mappings[constraints]</f>
        <v>subject_genre_facetGEN655vi2=7 AND $2=rbprov</v>
      </c>
      <c r="L101">
        <f>IF(ISNUMBER(MATCH(mappings[mapping_id],issuesmap[mappingID],0)),COUNTIF(issuesmap[mappingID],mappings[mapping_id]),0)</f>
        <v>0</v>
      </c>
      <c r="M101">
        <f>IF(ISNUMBER(MATCH(mappings[field],issuesfield[field],0)),COUNTIF(issuesfield[field],mappings[field]),0)</f>
        <v>2</v>
      </c>
      <c r="N101" s="8" t="str">
        <f>IF(ISNUMBER(MATCH(mappings[field],fields[field],0)),"y","n")</f>
        <v>y</v>
      </c>
      <c r="O101" s="8" t="s">
        <v>3</v>
      </c>
      <c r="P101" s="8" t="s">
        <v>6</v>
      </c>
    </row>
    <row r="102" spans="1:16" x14ac:dyDescent="0.25">
      <c r="A102" t="s">
        <v>10</v>
      </c>
      <c r="B102" t="s">
        <v>1</v>
      </c>
      <c r="C102" t="s">
        <v>3</v>
      </c>
      <c r="D102" t="s">
        <v>135</v>
      </c>
      <c r="E102" s="1">
        <v>656</v>
      </c>
      <c r="F102" t="s">
        <v>33</v>
      </c>
      <c r="G102" t="s">
        <v>34</v>
      </c>
      <c r="H102" t="s">
        <v>5</v>
      </c>
      <c r="I102" t="s">
        <v>6</v>
      </c>
      <c r="J102" t="s">
        <v>35</v>
      </c>
      <c r="K102" t="str">
        <f>mappings[field]&amp;mappings[institution]&amp;mappings[element/field]&amp;mappings[subelement/field(s)]&amp;mappings[constraints]</f>
        <v>subject_genre_facetGEN656kvi2=7 AND $2=lcsh</v>
      </c>
      <c r="L102">
        <f>IF(ISNUMBER(MATCH(mappings[mapping_id],issuesmap[mappingID],0)),COUNTIF(issuesmap[mappingID],mappings[mapping_id]),0)</f>
        <v>0</v>
      </c>
      <c r="M102">
        <f>IF(ISNUMBER(MATCH(mappings[field],issuesfield[field],0)),COUNTIF(issuesfield[field],mappings[field]),0)</f>
        <v>2</v>
      </c>
      <c r="N102" s="8" t="str">
        <f>IF(ISNUMBER(MATCH(mappings[field],fields[field],0)),"y","n")</f>
        <v>y</v>
      </c>
      <c r="O102" s="8" t="s">
        <v>3</v>
      </c>
      <c r="P102" s="8" t="s">
        <v>6</v>
      </c>
    </row>
    <row r="103" spans="1:16" x14ac:dyDescent="0.25">
      <c r="A103" t="s">
        <v>10</v>
      </c>
      <c r="B103" t="s">
        <v>1</v>
      </c>
      <c r="C103" t="s">
        <v>3</v>
      </c>
      <c r="D103" t="s">
        <v>135</v>
      </c>
      <c r="E103" s="1">
        <v>657</v>
      </c>
      <c r="F103" t="s">
        <v>16</v>
      </c>
      <c r="G103" t="s">
        <v>34</v>
      </c>
      <c r="H103" t="s">
        <v>5</v>
      </c>
      <c r="I103" t="s">
        <v>6</v>
      </c>
      <c r="J103" t="s">
        <v>35</v>
      </c>
      <c r="K103" t="str">
        <f>mappings[field]&amp;mappings[institution]&amp;mappings[element/field]&amp;mappings[subelement/field(s)]&amp;mappings[constraints]</f>
        <v>subject_genre_facetGEN657vi2=7 AND $2=lcsh</v>
      </c>
      <c r="L103">
        <f>IF(ISNUMBER(MATCH(mappings[mapping_id],issuesmap[mappingID],0)),COUNTIF(issuesmap[mappingID],mappings[mapping_id]),0)</f>
        <v>0</v>
      </c>
      <c r="M103">
        <f>IF(ISNUMBER(MATCH(mappings[field],issuesfield[field],0)),COUNTIF(issuesfield[field],mappings[field]),0)</f>
        <v>2</v>
      </c>
      <c r="N103" s="8" t="str">
        <f>IF(ISNUMBER(MATCH(mappings[field],fields[field],0)),"y","n")</f>
        <v>y</v>
      </c>
      <c r="O103" s="8" t="s">
        <v>3</v>
      </c>
      <c r="P103" s="8" t="s">
        <v>6</v>
      </c>
    </row>
    <row r="104" spans="1:16" x14ac:dyDescent="0.25">
      <c r="A104" t="s">
        <v>36</v>
      </c>
      <c r="B104" t="s">
        <v>1</v>
      </c>
      <c r="C104" t="s">
        <v>2</v>
      </c>
      <c r="D104" t="s">
        <v>135</v>
      </c>
      <c r="E104" s="1">
        <v>600</v>
      </c>
      <c r="F104" t="s">
        <v>37</v>
      </c>
      <c r="G104" t="s">
        <v>4</v>
      </c>
      <c r="H104" t="s">
        <v>5</v>
      </c>
      <c r="I104" t="s">
        <v>6</v>
      </c>
      <c r="J104" t="s">
        <v>6</v>
      </c>
      <c r="K104" t="str">
        <f>mappings[field]&amp;mappings[institution]&amp;mappings[element/field]&amp;mappings[subelement/field(s)]&amp;mappings[constraints]</f>
        <v>subject_geographic_facetGEN600zi2=0 OR (i2=7 AND $2=lcsh)</v>
      </c>
      <c r="L104">
        <f>IF(ISNUMBER(MATCH(mappings[mapping_id],issuesmap[mappingID],0)),COUNTIF(issuesmap[mappingID],mappings[mapping_id]),0)</f>
        <v>0</v>
      </c>
      <c r="M104">
        <f>IF(ISNUMBER(MATCH(mappings[field],issuesfield[field],0)),COUNTIF(issuesfield[field],mappings[field]),0)</f>
        <v>1</v>
      </c>
      <c r="N104" s="8" t="str">
        <f>IF(ISNUMBER(MATCH(mappings[field],fields[field],0)),"y","n")</f>
        <v>y</v>
      </c>
      <c r="O104" s="8" t="s">
        <v>3</v>
      </c>
      <c r="P104" s="8" t="s">
        <v>6</v>
      </c>
    </row>
    <row r="105" spans="1:16" x14ac:dyDescent="0.25">
      <c r="A105" t="s">
        <v>36</v>
      </c>
      <c r="B105" t="s">
        <v>1</v>
      </c>
      <c r="C105" t="s">
        <v>2</v>
      </c>
      <c r="D105" t="s">
        <v>135</v>
      </c>
      <c r="E105" s="1">
        <v>610</v>
      </c>
      <c r="F105" t="s">
        <v>37</v>
      </c>
      <c r="G105" t="s">
        <v>4</v>
      </c>
      <c r="H105" t="s">
        <v>5</v>
      </c>
      <c r="I105" t="s">
        <v>6</v>
      </c>
      <c r="J105" t="s">
        <v>6</v>
      </c>
      <c r="K105" t="str">
        <f>mappings[field]&amp;mappings[institution]&amp;mappings[element/field]&amp;mappings[subelement/field(s)]&amp;mappings[constraints]</f>
        <v>subject_geographic_facetGEN610zi2=0 OR (i2=7 AND $2=lcsh)</v>
      </c>
      <c r="L105">
        <f>IF(ISNUMBER(MATCH(mappings[mapping_id],issuesmap[mappingID],0)),COUNTIF(issuesmap[mappingID],mappings[mapping_id]),0)</f>
        <v>0</v>
      </c>
      <c r="M105">
        <f>IF(ISNUMBER(MATCH(mappings[field],issuesfield[field],0)),COUNTIF(issuesfield[field],mappings[field]),0)</f>
        <v>1</v>
      </c>
      <c r="N105" s="8" t="str">
        <f>IF(ISNUMBER(MATCH(mappings[field],fields[field],0)),"y","n")</f>
        <v>y</v>
      </c>
      <c r="O105" s="8" t="s">
        <v>3</v>
      </c>
      <c r="P105" s="8" t="s">
        <v>6</v>
      </c>
    </row>
    <row r="106" spans="1:16" x14ac:dyDescent="0.25">
      <c r="A106" t="s">
        <v>36</v>
      </c>
      <c r="B106" t="s">
        <v>1</v>
      </c>
      <c r="C106" t="s">
        <v>2</v>
      </c>
      <c r="D106" t="s">
        <v>135</v>
      </c>
      <c r="E106" s="1">
        <v>611</v>
      </c>
      <c r="F106" t="s">
        <v>37</v>
      </c>
      <c r="G106" t="s">
        <v>4</v>
      </c>
      <c r="H106" t="s">
        <v>5</v>
      </c>
      <c r="I106" t="s">
        <v>6</v>
      </c>
      <c r="J106" t="s">
        <v>6</v>
      </c>
      <c r="K106" t="str">
        <f>mappings[field]&amp;mappings[institution]&amp;mappings[element/field]&amp;mappings[subelement/field(s)]&amp;mappings[constraints]</f>
        <v>subject_geographic_facetGEN611zi2=0 OR (i2=7 AND $2=lcsh)</v>
      </c>
      <c r="L106">
        <f>IF(ISNUMBER(MATCH(mappings[mapping_id],issuesmap[mappingID],0)),COUNTIF(issuesmap[mappingID],mappings[mapping_id]),0)</f>
        <v>0</v>
      </c>
      <c r="M106">
        <f>IF(ISNUMBER(MATCH(mappings[field],issuesfield[field],0)),COUNTIF(issuesfield[field],mappings[field]),0)</f>
        <v>1</v>
      </c>
      <c r="N106" s="8" t="str">
        <f>IF(ISNUMBER(MATCH(mappings[field],fields[field],0)),"y","n")</f>
        <v>y</v>
      </c>
      <c r="O106" s="8" t="s">
        <v>3</v>
      </c>
      <c r="P106" s="8" t="s">
        <v>6</v>
      </c>
    </row>
    <row r="107" spans="1:16" x14ac:dyDescent="0.25">
      <c r="A107" t="s">
        <v>36</v>
      </c>
      <c r="B107" t="s">
        <v>1</v>
      </c>
      <c r="C107" t="s">
        <v>2</v>
      </c>
      <c r="D107" t="s">
        <v>135</v>
      </c>
      <c r="E107" s="1">
        <v>630</v>
      </c>
      <c r="F107" t="s">
        <v>37</v>
      </c>
      <c r="G107" t="s">
        <v>4</v>
      </c>
      <c r="H107" t="s">
        <v>5</v>
      </c>
      <c r="I107" t="s">
        <v>6</v>
      </c>
      <c r="J107" t="s">
        <v>6</v>
      </c>
      <c r="K107" t="str">
        <f>mappings[field]&amp;mappings[institution]&amp;mappings[element/field]&amp;mappings[subelement/field(s)]&amp;mappings[constraints]</f>
        <v>subject_geographic_facetGEN630zi2=0 OR (i2=7 AND $2=lcsh)</v>
      </c>
      <c r="L107">
        <f>IF(ISNUMBER(MATCH(mappings[mapping_id],issuesmap[mappingID],0)),COUNTIF(issuesmap[mappingID],mappings[mapping_id]),0)</f>
        <v>0</v>
      </c>
      <c r="M107">
        <f>IF(ISNUMBER(MATCH(mappings[field],issuesfield[field],0)),COUNTIF(issuesfield[field],mappings[field]),0)</f>
        <v>1</v>
      </c>
      <c r="N107" s="8" t="str">
        <f>IF(ISNUMBER(MATCH(mappings[field],fields[field],0)),"y","n")</f>
        <v>y</v>
      </c>
      <c r="O107" s="8" t="s">
        <v>3</v>
      </c>
      <c r="P107" s="8" t="s">
        <v>6</v>
      </c>
    </row>
    <row r="108" spans="1:16" x14ac:dyDescent="0.25">
      <c r="A108" t="s">
        <v>36</v>
      </c>
      <c r="B108" t="s">
        <v>1</v>
      </c>
      <c r="C108" t="s">
        <v>3</v>
      </c>
      <c r="D108" t="s">
        <v>135</v>
      </c>
      <c r="E108" s="1">
        <v>648</v>
      </c>
      <c r="F108" t="s">
        <v>37</v>
      </c>
      <c r="G108" t="s">
        <v>8</v>
      </c>
      <c r="H108" t="s">
        <v>5</v>
      </c>
      <c r="I108" t="s">
        <v>6</v>
      </c>
      <c r="J108" t="s">
        <v>18</v>
      </c>
      <c r="K108" t="str">
        <f>mappings[field]&amp;mappings[institution]&amp;mappings[element/field]&amp;mappings[subelement/field(s)]&amp;mappings[constraints]</f>
        <v>subject_geographic_facetGEN648zi2=0 OR (i2=7 AND $2=~/lcsh|fast/)</v>
      </c>
      <c r="L108">
        <f>IF(ISNUMBER(MATCH(mappings[mapping_id],issuesmap[mappingID],0)),COUNTIF(issuesmap[mappingID],mappings[mapping_id]),0)</f>
        <v>0</v>
      </c>
      <c r="M108">
        <f>IF(ISNUMBER(MATCH(mappings[field],issuesfield[field],0)),COUNTIF(issuesfield[field],mappings[field]),0)</f>
        <v>1</v>
      </c>
      <c r="N108" s="8" t="str">
        <f>IF(ISNUMBER(MATCH(mappings[field],fields[field],0)),"y","n")</f>
        <v>y</v>
      </c>
      <c r="O108" s="8" t="s">
        <v>3</v>
      </c>
      <c r="P108" s="8" t="s">
        <v>6</v>
      </c>
    </row>
    <row r="109" spans="1:16" x14ac:dyDescent="0.25">
      <c r="A109" t="s">
        <v>36</v>
      </c>
      <c r="B109" t="s">
        <v>1</v>
      </c>
      <c r="C109" t="s">
        <v>2</v>
      </c>
      <c r="D109" t="s">
        <v>135</v>
      </c>
      <c r="E109" s="1">
        <v>650</v>
      </c>
      <c r="F109" t="s">
        <v>37</v>
      </c>
      <c r="G109" t="s">
        <v>4</v>
      </c>
      <c r="H109" t="s">
        <v>5</v>
      </c>
      <c r="I109" t="s">
        <v>6</v>
      </c>
      <c r="J109" t="s">
        <v>6</v>
      </c>
      <c r="K109" t="str">
        <f>mappings[field]&amp;mappings[institution]&amp;mappings[element/field]&amp;mappings[subelement/field(s)]&amp;mappings[constraints]</f>
        <v>subject_geographic_facetGEN650zi2=0 OR (i2=7 AND $2=lcsh)</v>
      </c>
      <c r="L109">
        <f>IF(ISNUMBER(MATCH(mappings[mapping_id],issuesmap[mappingID],0)),COUNTIF(issuesmap[mappingID],mappings[mapping_id]),0)</f>
        <v>0</v>
      </c>
      <c r="M109">
        <f>IF(ISNUMBER(MATCH(mappings[field],issuesfield[field],0)),COUNTIF(issuesfield[field],mappings[field]),0)</f>
        <v>1</v>
      </c>
      <c r="N109" s="8" t="str">
        <f>IF(ISNUMBER(MATCH(mappings[field],fields[field],0)),"y","n")</f>
        <v>y</v>
      </c>
      <c r="O109" s="8" t="s">
        <v>3</v>
      </c>
      <c r="P109" s="8" t="s">
        <v>6</v>
      </c>
    </row>
    <row r="110" spans="1:16" x14ac:dyDescent="0.25">
      <c r="A110" t="s">
        <v>36</v>
      </c>
      <c r="B110" t="s">
        <v>1</v>
      </c>
      <c r="C110" t="s">
        <v>2</v>
      </c>
      <c r="D110" t="s">
        <v>135</v>
      </c>
      <c r="E110" s="1">
        <v>651</v>
      </c>
      <c r="F110" t="s">
        <v>37</v>
      </c>
      <c r="G110" t="s">
        <v>4</v>
      </c>
      <c r="H110" t="s">
        <v>5</v>
      </c>
      <c r="I110" t="s">
        <v>6</v>
      </c>
      <c r="J110" t="s">
        <v>6</v>
      </c>
      <c r="K110" t="str">
        <f>mappings[field]&amp;mappings[institution]&amp;mappings[element/field]&amp;mappings[subelement/field(s)]&amp;mappings[constraints]</f>
        <v>subject_geographic_facetGEN651zi2=0 OR (i2=7 AND $2=lcsh)</v>
      </c>
      <c r="L110">
        <f>IF(ISNUMBER(MATCH(mappings[mapping_id],issuesmap[mappingID],0)),COUNTIF(issuesmap[mappingID],mappings[mapping_id]),0)</f>
        <v>0</v>
      </c>
      <c r="M110">
        <f>IF(ISNUMBER(MATCH(mappings[field],issuesfield[field],0)),COUNTIF(issuesfield[field],mappings[field]),0)</f>
        <v>1</v>
      </c>
      <c r="N110" s="8" t="str">
        <f>IF(ISNUMBER(MATCH(mappings[field],fields[field],0)),"y","n")</f>
        <v>y</v>
      </c>
      <c r="O110" s="8" t="s">
        <v>3</v>
      </c>
      <c r="P110" s="8" t="s">
        <v>6</v>
      </c>
    </row>
    <row r="111" spans="1:16" x14ac:dyDescent="0.25">
      <c r="A111" t="s">
        <v>36</v>
      </c>
      <c r="B111" t="s">
        <v>1</v>
      </c>
      <c r="C111" t="s">
        <v>2</v>
      </c>
      <c r="D111" t="s">
        <v>135</v>
      </c>
      <c r="E111" s="1">
        <v>655</v>
      </c>
      <c r="F111" t="s">
        <v>37</v>
      </c>
      <c r="G111" t="s">
        <v>4</v>
      </c>
      <c r="H111" t="s">
        <v>5</v>
      </c>
      <c r="I111" t="s">
        <v>6</v>
      </c>
      <c r="J111" t="s">
        <v>6</v>
      </c>
      <c r="K111" t="str">
        <f>mappings[field]&amp;mappings[institution]&amp;mappings[element/field]&amp;mappings[subelement/field(s)]&amp;mappings[constraints]</f>
        <v>subject_geographic_facetGEN655zi2=0 OR (i2=7 AND $2=lcsh)</v>
      </c>
      <c r="L111">
        <f>IF(ISNUMBER(MATCH(mappings[mapping_id],issuesmap[mappingID],0)),COUNTIF(issuesmap[mappingID],mappings[mapping_id]),0)</f>
        <v>0</v>
      </c>
      <c r="M111">
        <f>IF(ISNUMBER(MATCH(mappings[field],issuesfield[field],0)),COUNTIF(issuesfield[field],mappings[field]),0)</f>
        <v>1</v>
      </c>
      <c r="N111" s="8" t="str">
        <f>IF(ISNUMBER(MATCH(mappings[field],fields[field],0)),"y","n")</f>
        <v>y</v>
      </c>
      <c r="O111" s="8" t="s">
        <v>3</v>
      </c>
      <c r="P111" s="8" t="s">
        <v>6</v>
      </c>
    </row>
    <row r="112" spans="1:16" x14ac:dyDescent="0.25">
      <c r="A112" t="s">
        <v>38</v>
      </c>
      <c r="B112" t="s">
        <v>1</v>
      </c>
      <c r="C112" t="s">
        <v>2</v>
      </c>
      <c r="D112" t="s">
        <v>135</v>
      </c>
      <c r="E112" s="1">
        <v>600</v>
      </c>
      <c r="F112" t="s">
        <v>39</v>
      </c>
      <c r="G112" t="s">
        <v>4</v>
      </c>
      <c r="H112" t="s">
        <v>20</v>
      </c>
      <c r="I112" t="s">
        <v>6</v>
      </c>
      <c r="J112" t="s">
        <v>40</v>
      </c>
      <c r="K112" t="str">
        <f>mappings[field]&amp;mappings[institution]&amp;mappings[element/field]&amp;mappings[subelement/field(s)]&amp;mappings[constraints]</f>
        <v>subject_topic_lcsh_facetGEN600abcdfghjklmnopqrstui2=0 OR (i2=7 AND $2=lcsh)</v>
      </c>
      <c r="L112">
        <f>IF(ISNUMBER(MATCH(mappings[mapping_id],issuesmap[mappingID],0)),COUNTIF(issuesmap[mappingID],mappings[mapping_id]),0)</f>
        <v>0</v>
      </c>
      <c r="M112">
        <f>IF(ISNUMBER(MATCH(mappings[field],issuesfield[field],0)),COUNTIF(issuesfield[field],mappings[field]),0)</f>
        <v>1</v>
      </c>
      <c r="N112" s="8" t="str">
        <f>IF(ISNUMBER(MATCH(mappings[field],fields[field],0)),"y","n")</f>
        <v>y</v>
      </c>
      <c r="O112" s="8" t="s">
        <v>3</v>
      </c>
      <c r="P112" s="8" t="s">
        <v>6</v>
      </c>
    </row>
    <row r="113" spans="1:16" x14ac:dyDescent="0.25">
      <c r="A113" t="s">
        <v>38</v>
      </c>
      <c r="B113" t="s">
        <v>1</v>
      </c>
      <c r="C113" t="s">
        <v>2</v>
      </c>
      <c r="D113" t="s">
        <v>135</v>
      </c>
      <c r="E113" s="1">
        <v>600</v>
      </c>
      <c r="F113" t="s">
        <v>41</v>
      </c>
      <c r="G113" t="s">
        <v>4</v>
      </c>
      <c r="H113" t="s">
        <v>5</v>
      </c>
      <c r="I113" t="s">
        <v>6</v>
      </c>
      <c r="J113" t="s">
        <v>6</v>
      </c>
      <c r="K113" t="str">
        <f>mappings[field]&amp;mappings[institution]&amp;mappings[element/field]&amp;mappings[subelement/field(s)]&amp;mappings[constraints]</f>
        <v>subject_topic_lcsh_facetGEN600xi2=0 OR (i2=7 AND $2=lcsh)</v>
      </c>
      <c r="L113">
        <f>IF(ISNUMBER(MATCH(mappings[mapping_id],issuesmap[mappingID],0)),COUNTIF(issuesmap[mappingID],mappings[mapping_id]),0)</f>
        <v>0</v>
      </c>
      <c r="M113">
        <f>IF(ISNUMBER(MATCH(mappings[field],issuesfield[field],0)),COUNTIF(issuesfield[field],mappings[field]),0)</f>
        <v>1</v>
      </c>
      <c r="N113" s="8" t="str">
        <f>IF(ISNUMBER(MATCH(mappings[field],fields[field],0)),"y","n")</f>
        <v>y</v>
      </c>
      <c r="O113" s="8" t="s">
        <v>3</v>
      </c>
      <c r="P113" s="8" t="s">
        <v>6</v>
      </c>
    </row>
    <row r="114" spans="1:16" x14ac:dyDescent="0.25">
      <c r="A114" t="s">
        <v>38</v>
      </c>
      <c r="B114" t="s">
        <v>1</v>
      </c>
      <c r="C114" t="s">
        <v>2</v>
      </c>
      <c r="D114" t="s">
        <v>135</v>
      </c>
      <c r="E114" s="1">
        <v>610</v>
      </c>
      <c r="F114" t="s">
        <v>42</v>
      </c>
      <c r="G114" t="s">
        <v>4</v>
      </c>
      <c r="H114" t="s">
        <v>20</v>
      </c>
      <c r="I114" t="s">
        <v>6</v>
      </c>
      <c r="J114" t="s">
        <v>43</v>
      </c>
      <c r="K114" t="str">
        <f>mappings[field]&amp;mappings[institution]&amp;mappings[element/field]&amp;mappings[subelement/field(s)]&amp;mappings[constraints]</f>
        <v>subject_topic_lcsh_facetGEN610abcdfghklmnoprstui2=0 OR (i2=7 AND $2=lcsh)</v>
      </c>
      <c r="L114">
        <f>IF(ISNUMBER(MATCH(mappings[mapping_id],issuesmap[mappingID],0)),COUNTIF(issuesmap[mappingID],mappings[mapping_id]),0)</f>
        <v>0</v>
      </c>
      <c r="M114">
        <f>IF(ISNUMBER(MATCH(mappings[field],issuesfield[field],0)),COUNTIF(issuesfield[field],mappings[field]),0)</f>
        <v>1</v>
      </c>
      <c r="N114" s="8" t="str">
        <f>IF(ISNUMBER(MATCH(mappings[field],fields[field],0)),"y","n")</f>
        <v>y</v>
      </c>
      <c r="O114" s="8" t="s">
        <v>3</v>
      </c>
      <c r="P114" s="8" t="s">
        <v>6</v>
      </c>
    </row>
    <row r="115" spans="1:16" x14ac:dyDescent="0.25">
      <c r="A115" t="s">
        <v>38</v>
      </c>
      <c r="B115" t="s">
        <v>1</v>
      </c>
      <c r="C115" t="s">
        <v>2</v>
      </c>
      <c r="D115" t="s">
        <v>135</v>
      </c>
      <c r="E115" s="1">
        <v>610</v>
      </c>
      <c r="F115" t="s">
        <v>41</v>
      </c>
      <c r="G115" t="s">
        <v>4</v>
      </c>
      <c r="H115" t="s">
        <v>5</v>
      </c>
      <c r="I115" t="s">
        <v>6</v>
      </c>
      <c r="J115" t="s">
        <v>6</v>
      </c>
      <c r="K115" t="str">
        <f>mappings[field]&amp;mappings[institution]&amp;mappings[element/field]&amp;mappings[subelement/field(s)]&amp;mappings[constraints]</f>
        <v>subject_topic_lcsh_facetGEN610xi2=0 OR (i2=7 AND $2=lcsh)</v>
      </c>
      <c r="L115">
        <f>IF(ISNUMBER(MATCH(mappings[mapping_id],issuesmap[mappingID],0)),COUNTIF(issuesmap[mappingID],mappings[mapping_id]),0)</f>
        <v>0</v>
      </c>
      <c r="M115">
        <f>IF(ISNUMBER(MATCH(mappings[field],issuesfield[field],0)),COUNTIF(issuesfield[field],mappings[field]),0)</f>
        <v>1</v>
      </c>
      <c r="N115" s="8" t="str">
        <f>IF(ISNUMBER(MATCH(mappings[field],fields[field],0)),"y","n")</f>
        <v>y</v>
      </c>
      <c r="O115" s="8" t="s">
        <v>3</v>
      </c>
      <c r="P115" s="8" t="s">
        <v>6</v>
      </c>
    </row>
    <row r="116" spans="1:16" x14ac:dyDescent="0.25">
      <c r="A116" t="s">
        <v>38</v>
      </c>
      <c r="B116" t="s">
        <v>1</v>
      </c>
      <c r="C116" t="s">
        <v>2</v>
      </c>
      <c r="D116" t="s">
        <v>135</v>
      </c>
      <c r="E116" s="1">
        <v>611</v>
      </c>
      <c r="F116" t="s">
        <v>44</v>
      </c>
      <c r="G116" t="s">
        <v>4</v>
      </c>
      <c r="H116" t="s">
        <v>20</v>
      </c>
      <c r="I116" t="s">
        <v>6</v>
      </c>
      <c r="J116" t="s">
        <v>45</v>
      </c>
      <c r="K116" t="str">
        <f>mappings[field]&amp;mappings[institution]&amp;mappings[element/field]&amp;mappings[subelement/field(s)]&amp;mappings[constraints]</f>
        <v>subject_topic_lcsh_facetGEN611acdefghklnpqstui2=0 OR (i2=7 AND $2=lcsh)</v>
      </c>
      <c r="L116">
        <f>IF(ISNUMBER(MATCH(mappings[mapping_id],issuesmap[mappingID],0)),COUNTIF(issuesmap[mappingID],mappings[mapping_id]),0)</f>
        <v>0</v>
      </c>
      <c r="M116">
        <f>IF(ISNUMBER(MATCH(mappings[field],issuesfield[field],0)),COUNTIF(issuesfield[field],mappings[field]),0)</f>
        <v>1</v>
      </c>
      <c r="N116" s="8" t="str">
        <f>IF(ISNUMBER(MATCH(mappings[field],fields[field],0)),"y","n")</f>
        <v>y</v>
      </c>
      <c r="O116" s="8" t="s">
        <v>3</v>
      </c>
      <c r="P116" s="8" t="s">
        <v>6</v>
      </c>
    </row>
    <row r="117" spans="1:16" x14ac:dyDescent="0.25">
      <c r="A117" t="s">
        <v>38</v>
      </c>
      <c r="B117" t="s">
        <v>1</v>
      </c>
      <c r="C117" t="s">
        <v>2</v>
      </c>
      <c r="D117" t="s">
        <v>135</v>
      </c>
      <c r="E117" s="1">
        <v>611</v>
      </c>
      <c r="F117" t="s">
        <v>41</v>
      </c>
      <c r="G117" t="s">
        <v>4</v>
      </c>
      <c r="H117" t="s">
        <v>5</v>
      </c>
      <c r="I117" t="s">
        <v>6</v>
      </c>
      <c r="J117" t="s">
        <v>6</v>
      </c>
      <c r="K117" t="str">
        <f>mappings[field]&amp;mappings[institution]&amp;mappings[element/field]&amp;mappings[subelement/field(s)]&amp;mappings[constraints]</f>
        <v>subject_topic_lcsh_facetGEN611xi2=0 OR (i2=7 AND $2=lcsh)</v>
      </c>
      <c r="L117">
        <f>IF(ISNUMBER(MATCH(mappings[mapping_id],issuesmap[mappingID],0)),COUNTIF(issuesmap[mappingID],mappings[mapping_id]),0)</f>
        <v>0</v>
      </c>
      <c r="M117">
        <f>IF(ISNUMBER(MATCH(mappings[field],issuesfield[field],0)),COUNTIF(issuesfield[field],mappings[field]),0)</f>
        <v>1</v>
      </c>
      <c r="N117" s="8" t="str">
        <f>IF(ISNUMBER(MATCH(mappings[field],fields[field],0)),"y","n")</f>
        <v>y</v>
      </c>
      <c r="O117" s="8" t="s">
        <v>3</v>
      </c>
      <c r="P117" s="8" t="s">
        <v>6</v>
      </c>
    </row>
    <row r="118" spans="1:16" x14ac:dyDescent="0.25">
      <c r="A118" t="s">
        <v>38</v>
      </c>
      <c r="B118" t="s">
        <v>1</v>
      </c>
      <c r="C118" t="s">
        <v>2</v>
      </c>
      <c r="D118" t="s">
        <v>135</v>
      </c>
      <c r="E118" s="1">
        <v>630</v>
      </c>
      <c r="F118" t="s">
        <v>46</v>
      </c>
      <c r="G118" t="s">
        <v>4</v>
      </c>
      <c r="H118" t="s">
        <v>20</v>
      </c>
      <c r="I118" t="s">
        <v>6</v>
      </c>
      <c r="J118" t="s">
        <v>47</v>
      </c>
      <c r="K118" t="str">
        <f>mappings[field]&amp;mappings[institution]&amp;mappings[element/field]&amp;mappings[subelement/field(s)]&amp;mappings[constraints]</f>
        <v>subject_topic_lcsh_facetGEN630adfghklmnoprsti2=0 OR (i2=7 AND $2=lcsh)</v>
      </c>
      <c r="L118">
        <f>IF(ISNUMBER(MATCH(mappings[mapping_id],issuesmap[mappingID],0)),COUNTIF(issuesmap[mappingID],mappings[mapping_id]),0)</f>
        <v>0</v>
      </c>
      <c r="M118">
        <f>IF(ISNUMBER(MATCH(mappings[field],issuesfield[field],0)),COUNTIF(issuesfield[field],mappings[field]),0)</f>
        <v>1</v>
      </c>
      <c r="N118" s="8" t="str">
        <f>IF(ISNUMBER(MATCH(mappings[field],fields[field],0)),"y","n")</f>
        <v>y</v>
      </c>
      <c r="O118" s="8" t="s">
        <v>3</v>
      </c>
      <c r="P118" s="8" t="s">
        <v>6</v>
      </c>
    </row>
    <row r="119" spans="1:16" x14ac:dyDescent="0.25">
      <c r="A119" t="s">
        <v>38</v>
      </c>
      <c r="B119" t="s">
        <v>1</v>
      </c>
      <c r="C119" t="s">
        <v>2</v>
      </c>
      <c r="D119" t="s">
        <v>135</v>
      </c>
      <c r="E119" s="1">
        <v>630</v>
      </c>
      <c r="F119" t="s">
        <v>41</v>
      </c>
      <c r="G119" t="s">
        <v>4</v>
      </c>
      <c r="H119" t="s">
        <v>5</v>
      </c>
      <c r="I119" t="s">
        <v>6</v>
      </c>
      <c r="J119" t="s">
        <v>6</v>
      </c>
      <c r="K119" t="str">
        <f>mappings[field]&amp;mappings[institution]&amp;mappings[element/field]&amp;mappings[subelement/field(s)]&amp;mappings[constraints]</f>
        <v>subject_topic_lcsh_facetGEN630xi2=0 OR (i2=7 AND $2=lcsh)</v>
      </c>
      <c r="L119">
        <f>IF(ISNUMBER(MATCH(mappings[mapping_id],issuesmap[mappingID],0)),COUNTIF(issuesmap[mappingID],mappings[mapping_id]),0)</f>
        <v>0</v>
      </c>
      <c r="M119">
        <f>IF(ISNUMBER(MATCH(mappings[field],issuesfield[field],0)),COUNTIF(issuesfield[field],mappings[field]),0)</f>
        <v>1</v>
      </c>
      <c r="N119" s="8" t="str">
        <f>IF(ISNUMBER(MATCH(mappings[field],fields[field],0)),"y","n")</f>
        <v>y</v>
      </c>
      <c r="O119" s="8" t="s">
        <v>3</v>
      </c>
      <c r="P119" s="8" t="s">
        <v>6</v>
      </c>
    </row>
    <row r="120" spans="1:16" x14ac:dyDescent="0.25">
      <c r="A120" t="s">
        <v>38</v>
      </c>
      <c r="B120" t="s">
        <v>1</v>
      </c>
      <c r="C120" t="s">
        <v>3</v>
      </c>
      <c r="D120" t="s">
        <v>135</v>
      </c>
      <c r="E120" s="1">
        <v>647</v>
      </c>
      <c r="F120" t="s">
        <v>48</v>
      </c>
      <c r="G120" t="s">
        <v>4</v>
      </c>
      <c r="H120" t="s">
        <v>20</v>
      </c>
      <c r="I120" t="s">
        <v>6</v>
      </c>
      <c r="J120" t="s">
        <v>17</v>
      </c>
      <c r="K120" t="str">
        <f>mappings[field]&amp;mappings[institution]&amp;mappings[element/field]&amp;mappings[subelement/field(s)]&amp;mappings[constraints]</f>
        <v>subject_topic_lcsh_facetGEN647acdgi2=0 OR (i2=7 AND $2=lcsh)</v>
      </c>
      <c r="L120">
        <f>IF(ISNUMBER(MATCH(mappings[mapping_id],issuesmap[mappingID],0)),COUNTIF(issuesmap[mappingID],mappings[mapping_id]),0)</f>
        <v>0</v>
      </c>
      <c r="M120">
        <f>IF(ISNUMBER(MATCH(mappings[field],issuesfield[field],0)),COUNTIF(issuesfield[field],mappings[field]),0)</f>
        <v>1</v>
      </c>
      <c r="N120" s="8" t="str">
        <f>IF(ISNUMBER(MATCH(mappings[field],fields[field],0)),"y","n")</f>
        <v>y</v>
      </c>
      <c r="O120" s="8" t="s">
        <v>3</v>
      </c>
      <c r="P120" s="8" t="s">
        <v>6</v>
      </c>
    </row>
    <row r="121" spans="1:16" x14ac:dyDescent="0.25">
      <c r="A121" t="s">
        <v>38</v>
      </c>
      <c r="B121" t="s">
        <v>1</v>
      </c>
      <c r="C121" t="s">
        <v>3</v>
      </c>
      <c r="D121" t="s">
        <v>135</v>
      </c>
      <c r="E121" s="1">
        <v>647</v>
      </c>
      <c r="F121" t="s">
        <v>41</v>
      </c>
      <c r="G121" t="s">
        <v>4</v>
      </c>
      <c r="H121" t="s">
        <v>5</v>
      </c>
      <c r="I121" t="s">
        <v>6</v>
      </c>
      <c r="J121" t="s">
        <v>17</v>
      </c>
      <c r="K121" t="str">
        <f>mappings[field]&amp;mappings[institution]&amp;mappings[element/field]&amp;mappings[subelement/field(s)]&amp;mappings[constraints]</f>
        <v>subject_topic_lcsh_facetGEN647xi2=0 OR (i2=7 AND $2=lcsh)</v>
      </c>
      <c r="L121">
        <f>IF(ISNUMBER(MATCH(mappings[mapping_id],issuesmap[mappingID],0)),COUNTIF(issuesmap[mappingID],mappings[mapping_id]),0)</f>
        <v>0</v>
      </c>
      <c r="M121">
        <f>IF(ISNUMBER(MATCH(mappings[field],issuesfield[field],0)),COUNTIF(issuesfield[field],mappings[field]),0)</f>
        <v>1</v>
      </c>
      <c r="N121" s="8" t="str">
        <f>IF(ISNUMBER(MATCH(mappings[field],fields[field],0)),"y","n")</f>
        <v>y</v>
      </c>
      <c r="O121" s="8" t="s">
        <v>3</v>
      </c>
      <c r="P121" s="8" t="s">
        <v>6</v>
      </c>
    </row>
    <row r="122" spans="1:16" x14ac:dyDescent="0.25">
      <c r="A122" t="s">
        <v>38</v>
      </c>
      <c r="B122" t="s">
        <v>1</v>
      </c>
      <c r="C122" t="s">
        <v>3</v>
      </c>
      <c r="D122" t="s">
        <v>135</v>
      </c>
      <c r="E122" s="1">
        <v>648</v>
      </c>
      <c r="F122" t="s">
        <v>41</v>
      </c>
      <c r="G122" t="s">
        <v>4</v>
      </c>
      <c r="H122" t="s">
        <v>5</v>
      </c>
      <c r="I122" t="s">
        <v>6</v>
      </c>
      <c r="J122" t="s">
        <v>18</v>
      </c>
      <c r="K122" t="str">
        <f>mappings[field]&amp;mappings[institution]&amp;mappings[element/field]&amp;mappings[subelement/field(s)]&amp;mappings[constraints]</f>
        <v>subject_topic_lcsh_facetGEN648xi2=0 OR (i2=7 AND $2=lcsh)</v>
      </c>
      <c r="L122">
        <f>IF(ISNUMBER(MATCH(mappings[mapping_id],issuesmap[mappingID],0)),COUNTIF(issuesmap[mappingID],mappings[mapping_id]),0)</f>
        <v>0</v>
      </c>
      <c r="M122">
        <f>IF(ISNUMBER(MATCH(mappings[field],issuesfield[field],0)),COUNTIF(issuesfield[field],mappings[field]),0)</f>
        <v>1</v>
      </c>
      <c r="N122" s="8" t="str">
        <f>IF(ISNUMBER(MATCH(mappings[field],fields[field],0)),"y","n")</f>
        <v>y</v>
      </c>
      <c r="O122" s="8" t="s">
        <v>3</v>
      </c>
      <c r="P122" s="8" t="s">
        <v>6</v>
      </c>
    </row>
    <row r="123" spans="1:16" x14ac:dyDescent="0.25">
      <c r="A123" t="s">
        <v>38</v>
      </c>
      <c r="B123" t="s">
        <v>1</v>
      </c>
      <c r="C123" t="s">
        <v>2</v>
      </c>
      <c r="D123" t="s">
        <v>135</v>
      </c>
      <c r="E123" s="1">
        <v>650</v>
      </c>
      <c r="F123" t="s">
        <v>49</v>
      </c>
      <c r="G123" t="s">
        <v>4</v>
      </c>
      <c r="H123" t="s">
        <v>20</v>
      </c>
      <c r="I123" t="s">
        <v>6</v>
      </c>
      <c r="J123" t="s">
        <v>6</v>
      </c>
      <c r="K123" t="str">
        <f>mappings[field]&amp;mappings[institution]&amp;mappings[element/field]&amp;mappings[subelement/field(s)]&amp;mappings[constraints]</f>
        <v>subject_topic_lcsh_facetGEN650abcdgi2=0 OR (i2=7 AND $2=lcsh)</v>
      </c>
      <c r="L123">
        <f>IF(ISNUMBER(MATCH(mappings[mapping_id],issuesmap[mappingID],0)),COUNTIF(issuesmap[mappingID],mappings[mapping_id]),0)</f>
        <v>0</v>
      </c>
      <c r="M123">
        <f>IF(ISNUMBER(MATCH(mappings[field],issuesfield[field],0)),COUNTIF(issuesfield[field],mappings[field]),0)</f>
        <v>1</v>
      </c>
      <c r="N123" s="8" t="str">
        <f>IF(ISNUMBER(MATCH(mappings[field],fields[field],0)),"y","n")</f>
        <v>y</v>
      </c>
      <c r="O123" s="8" t="s">
        <v>3</v>
      </c>
      <c r="P123" s="8" t="s">
        <v>6</v>
      </c>
    </row>
    <row r="124" spans="1:16" x14ac:dyDescent="0.25">
      <c r="A124" t="s">
        <v>38</v>
      </c>
      <c r="B124" t="s">
        <v>1</v>
      </c>
      <c r="C124" t="s">
        <v>2</v>
      </c>
      <c r="D124" t="s">
        <v>135</v>
      </c>
      <c r="E124" s="1">
        <v>650</v>
      </c>
      <c r="F124" t="s">
        <v>41</v>
      </c>
      <c r="G124" t="s">
        <v>4</v>
      </c>
      <c r="H124" t="s">
        <v>5</v>
      </c>
      <c r="I124" t="s">
        <v>6</v>
      </c>
      <c r="J124" t="s">
        <v>6</v>
      </c>
      <c r="K124" t="str">
        <f>mappings[field]&amp;mappings[institution]&amp;mappings[element/field]&amp;mappings[subelement/field(s)]&amp;mappings[constraints]</f>
        <v>subject_topic_lcsh_facetGEN650xi2=0 OR (i2=7 AND $2=lcsh)</v>
      </c>
      <c r="L124">
        <f>IF(ISNUMBER(MATCH(mappings[mapping_id],issuesmap[mappingID],0)),COUNTIF(issuesmap[mappingID],mappings[mapping_id]),0)</f>
        <v>0</v>
      </c>
      <c r="M124">
        <f>IF(ISNUMBER(MATCH(mappings[field],issuesfield[field],0)),COUNTIF(issuesfield[field],mappings[field]),0)</f>
        <v>1</v>
      </c>
      <c r="N124" s="8" t="str">
        <f>IF(ISNUMBER(MATCH(mappings[field],fields[field],0)),"y","n")</f>
        <v>y</v>
      </c>
      <c r="O124" s="8" t="s">
        <v>3</v>
      </c>
      <c r="P124" s="8" t="s">
        <v>6</v>
      </c>
    </row>
    <row r="125" spans="1:16" x14ac:dyDescent="0.25">
      <c r="A125" t="s">
        <v>38</v>
      </c>
      <c r="B125" t="s">
        <v>1</v>
      </c>
      <c r="C125" t="s">
        <v>2</v>
      </c>
      <c r="D125" t="s">
        <v>135</v>
      </c>
      <c r="E125" s="1">
        <v>651</v>
      </c>
      <c r="F125" t="s">
        <v>41</v>
      </c>
      <c r="G125" t="s">
        <v>4</v>
      </c>
      <c r="H125" t="s">
        <v>5</v>
      </c>
      <c r="I125" t="s">
        <v>6</v>
      </c>
      <c r="J125" t="s">
        <v>6</v>
      </c>
      <c r="K125" t="str">
        <f>mappings[field]&amp;mappings[institution]&amp;mappings[element/field]&amp;mappings[subelement/field(s)]&amp;mappings[constraints]</f>
        <v>subject_topic_lcsh_facetGEN651xi2=0 OR (i2=7 AND $2=lcsh)</v>
      </c>
      <c r="L125">
        <f>IF(ISNUMBER(MATCH(mappings[mapping_id],issuesmap[mappingID],0)),COUNTIF(issuesmap[mappingID],mappings[mapping_id]),0)</f>
        <v>0</v>
      </c>
      <c r="M125">
        <f>IF(ISNUMBER(MATCH(mappings[field],issuesfield[field],0)),COUNTIF(issuesfield[field],mappings[field]),0)</f>
        <v>1</v>
      </c>
      <c r="N125" s="8" t="str">
        <f>IF(ISNUMBER(MATCH(mappings[field],fields[field],0)),"y","n")</f>
        <v>y</v>
      </c>
      <c r="O125" s="8" t="s">
        <v>3</v>
      </c>
      <c r="P125" s="8" t="s">
        <v>6</v>
      </c>
    </row>
    <row r="126" spans="1:16" x14ac:dyDescent="0.25">
      <c r="A126" t="s">
        <v>38</v>
      </c>
      <c r="B126" t="s">
        <v>1</v>
      </c>
      <c r="C126" t="s">
        <v>3</v>
      </c>
      <c r="D126" t="s">
        <v>135</v>
      </c>
      <c r="E126" s="1">
        <v>655</v>
      </c>
      <c r="F126" t="s">
        <v>41</v>
      </c>
      <c r="G126" t="s">
        <v>4</v>
      </c>
      <c r="H126" t="s">
        <v>5</v>
      </c>
      <c r="I126" t="s">
        <v>6</v>
      </c>
      <c r="J126" t="s">
        <v>6</v>
      </c>
      <c r="K126" s="8" t="str">
        <f>mappings[field]&amp;mappings[institution]&amp;mappings[element/field]&amp;mappings[subelement/field(s)]&amp;mappings[constraints]</f>
        <v>subject_topic_lcsh_facetGEN655xi2=0 OR (i2=7 AND $2=lcsh)</v>
      </c>
      <c r="L126">
        <f>IF(ISNUMBER(MATCH(mappings[mapping_id],issuesmap[mappingID],0)),COUNTIF(issuesmap[mappingID],mappings[mapping_id]),0)</f>
        <v>1</v>
      </c>
      <c r="M126">
        <f>IF(ISNUMBER(MATCH(mappings[field],issuesfield[field],0)),COUNTIF(issuesfield[field],mappings[field]),0)</f>
        <v>1</v>
      </c>
      <c r="N126" s="8" t="str">
        <f>IF(ISNUMBER(MATCH(mappings[field],fields[field],0)),"y","n")</f>
        <v>y</v>
      </c>
      <c r="O126" s="8" t="s">
        <v>3</v>
      </c>
      <c r="P126" s="8" t="s">
        <v>6</v>
      </c>
    </row>
    <row r="127" spans="1:16" x14ac:dyDescent="0.25">
      <c r="A127" t="s">
        <v>38</v>
      </c>
      <c r="B127" t="s">
        <v>1</v>
      </c>
      <c r="C127" t="s">
        <v>3</v>
      </c>
      <c r="D127" t="s">
        <v>135</v>
      </c>
      <c r="E127" s="1">
        <v>656</v>
      </c>
      <c r="F127" t="s">
        <v>7</v>
      </c>
      <c r="G127" t="s">
        <v>34</v>
      </c>
      <c r="H127" t="s">
        <v>5</v>
      </c>
      <c r="I127" t="s">
        <v>6</v>
      </c>
      <c r="J127" t="s">
        <v>50</v>
      </c>
      <c r="K127" t="str">
        <f>mappings[field]&amp;mappings[institution]&amp;mappings[element/field]&amp;mappings[subelement/field(s)]&amp;mappings[constraints]</f>
        <v>subject_topic_lcsh_facetGEN656ai2=7 AND $2=lcsh</v>
      </c>
      <c r="L127">
        <f>IF(ISNUMBER(MATCH(mappings[mapping_id],issuesmap[mappingID],0)),COUNTIF(issuesmap[mappingID],mappings[mapping_id]),0)</f>
        <v>0</v>
      </c>
      <c r="M127">
        <f>IF(ISNUMBER(MATCH(mappings[field],issuesfield[field],0)),COUNTIF(issuesfield[field],mappings[field]),0)</f>
        <v>1</v>
      </c>
      <c r="N127" s="8" t="str">
        <f>IF(ISNUMBER(MATCH(mappings[field],fields[field],0)),"y","n")</f>
        <v>y</v>
      </c>
      <c r="O127" s="8" t="s">
        <v>3</v>
      </c>
      <c r="P127" s="8" t="s">
        <v>6</v>
      </c>
    </row>
    <row r="128" spans="1:16" x14ac:dyDescent="0.25">
      <c r="A128" t="s">
        <v>38</v>
      </c>
      <c r="B128" t="s">
        <v>1</v>
      </c>
      <c r="C128" t="s">
        <v>3</v>
      </c>
      <c r="D128" t="s">
        <v>135</v>
      </c>
      <c r="E128" s="1">
        <v>656</v>
      </c>
      <c r="F128" t="s">
        <v>41</v>
      </c>
      <c r="G128" t="s">
        <v>34</v>
      </c>
      <c r="H128" t="s">
        <v>5</v>
      </c>
      <c r="I128" t="s">
        <v>6</v>
      </c>
      <c r="J128" t="s">
        <v>35</v>
      </c>
      <c r="K128" t="str">
        <f>mappings[field]&amp;mappings[institution]&amp;mappings[element/field]&amp;mappings[subelement/field(s)]&amp;mappings[constraints]</f>
        <v>subject_topic_lcsh_facetGEN656xi2=7 AND $2=lcsh</v>
      </c>
      <c r="L128">
        <f>IF(ISNUMBER(MATCH(mappings[mapping_id],issuesmap[mappingID],0)),COUNTIF(issuesmap[mappingID],mappings[mapping_id]),0)</f>
        <v>0</v>
      </c>
      <c r="M128">
        <f>IF(ISNUMBER(MATCH(mappings[field],issuesfield[field],0)),COUNTIF(issuesfield[field],mappings[field]),0)</f>
        <v>1</v>
      </c>
      <c r="N128" s="8" t="str">
        <f>IF(ISNUMBER(MATCH(mappings[field],fields[field],0)),"y","n")</f>
        <v>y</v>
      </c>
      <c r="O128" s="8" t="s">
        <v>3</v>
      </c>
      <c r="P128" s="8" t="s">
        <v>6</v>
      </c>
    </row>
    <row r="129" spans="1:16" x14ac:dyDescent="0.25">
      <c r="A129" t="s">
        <v>38</v>
      </c>
      <c r="B129" t="s">
        <v>1</v>
      </c>
      <c r="C129" t="s">
        <v>3</v>
      </c>
      <c r="D129" t="s">
        <v>135</v>
      </c>
      <c r="E129" s="1">
        <v>657</v>
      </c>
      <c r="F129" t="s">
        <v>7</v>
      </c>
      <c r="G129" t="s">
        <v>34</v>
      </c>
      <c r="H129" t="s">
        <v>5</v>
      </c>
      <c r="I129" t="s">
        <v>6</v>
      </c>
      <c r="J129" t="s">
        <v>51</v>
      </c>
      <c r="K129" t="str">
        <f>mappings[field]&amp;mappings[institution]&amp;mappings[element/field]&amp;mappings[subelement/field(s)]&amp;mappings[constraints]</f>
        <v>subject_topic_lcsh_facetGEN657ai2=7 AND $2=lcsh</v>
      </c>
      <c r="L129">
        <f>IF(ISNUMBER(MATCH(mappings[mapping_id],issuesmap[mappingID],0)),COUNTIF(issuesmap[mappingID],mappings[mapping_id]),0)</f>
        <v>0</v>
      </c>
      <c r="M129">
        <f>IF(ISNUMBER(MATCH(mappings[field],issuesfield[field],0)),COUNTIF(issuesfield[field],mappings[field]),0)</f>
        <v>1</v>
      </c>
      <c r="N129" s="8" t="str">
        <f>IF(ISNUMBER(MATCH(mappings[field],fields[field],0)),"y","n")</f>
        <v>y</v>
      </c>
      <c r="O129" s="8" t="s">
        <v>3</v>
      </c>
      <c r="P129" s="8" t="s">
        <v>6</v>
      </c>
    </row>
    <row r="130" spans="1:16" x14ac:dyDescent="0.25">
      <c r="A130" t="s">
        <v>38</v>
      </c>
      <c r="B130" t="s">
        <v>1</v>
      </c>
      <c r="C130" t="s">
        <v>3</v>
      </c>
      <c r="D130" t="s">
        <v>135</v>
      </c>
      <c r="E130" s="1">
        <v>657</v>
      </c>
      <c r="F130" t="s">
        <v>41</v>
      </c>
      <c r="G130" t="s">
        <v>34</v>
      </c>
      <c r="H130" t="s">
        <v>5</v>
      </c>
      <c r="I130" t="s">
        <v>6</v>
      </c>
      <c r="J130" t="s">
        <v>51</v>
      </c>
      <c r="K130" t="str">
        <f>mappings[field]&amp;mappings[institution]&amp;mappings[element/field]&amp;mappings[subelement/field(s)]&amp;mappings[constraints]</f>
        <v>subject_topic_lcsh_facetGEN657xi2=7 AND $2=lcsh</v>
      </c>
      <c r="L130">
        <f>IF(ISNUMBER(MATCH(mappings[mapping_id],issuesmap[mappingID],0)),COUNTIF(issuesmap[mappingID],mappings[mapping_id]),0)</f>
        <v>0</v>
      </c>
      <c r="M130">
        <f>IF(ISNUMBER(MATCH(mappings[field],issuesfield[field],0)),COUNTIF(issuesfield[field],mappings[field]),0)</f>
        <v>1</v>
      </c>
      <c r="N130" s="8" t="str">
        <f>IF(ISNUMBER(MATCH(mappings[field],fields[field],0)),"y","n")</f>
        <v>y</v>
      </c>
      <c r="O130" s="8" t="s">
        <v>3</v>
      </c>
      <c r="P130" s="8" t="s">
        <v>6</v>
      </c>
    </row>
    <row r="131" spans="1:16" x14ac:dyDescent="0.25">
      <c r="A131" t="s">
        <v>314</v>
      </c>
      <c r="B131" t="s">
        <v>53</v>
      </c>
      <c r="C131" t="s">
        <v>2</v>
      </c>
      <c r="D131" t="s">
        <v>54</v>
      </c>
      <c r="E131" s="1">
        <v>999</v>
      </c>
      <c r="F131" t="s">
        <v>7</v>
      </c>
      <c r="G131" t="s">
        <v>288</v>
      </c>
      <c r="H131" t="s">
        <v>5</v>
      </c>
      <c r="I131" t="s">
        <v>41</v>
      </c>
      <c r="J131" t="s">
        <v>41</v>
      </c>
      <c r="K131" s="8" t="str">
        <f>mappings[field]&amp;mappings[institution]&amp;mappings[element/field]&amp;mappings[subelement/field(s)]&amp;mappings[constraints]</f>
        <v>summary (holdings)UNC999ai1=9 AND i2=3 AND $0=#{holdings_record_id} AND $2='866'</v>
      </c>
      <c r="L131" s="8">
        <f>IF(ISNUMBER(MATCH(mappings[mapping_id],issuesmap[mappingID],0)),COUNTIF(issuesmap[mappingID],mappings[mapping_id]),0)</f>
        <v>1</v>
      </c>
      <c r="M131" s="8">
        <f>IF(ISNUMBER(MATCH(mappings[field],issuesfield[field],0)),COUNTIF(issuesfield[field],mappings[field]),0)</f>
        <v>0</v>
      </c>
      <c r="N131" s="8" t="str">
        <f>IF(ISNUMBER(MATCH(mappings[field],fields[field],0)),"y","n")</f>
        <v>y</v>
      </c>
      <c r="O131" s="8" t="s">
        <v>3</v>
      </c>
      <c r="P131" s="8" t="s">
        <v>3</v>
      </c>
    </row>
    <row r="132" spans="1:16" x14ac:dyDescent="0.25">
      <c r="A132" t="s">
        <v>360</v>
      </c>
      <c r="B132" t="s">
        <v>1</v>
      </c>
      <c r="C132" t="s">
        <v>2</v>
      </c>
      <c r="D132" t="s">
        <v>135</v>
      </c>
      <c r="E132" s="1">
        <v>210</v>
      </c>
      <c r="F132" t="s">
        <v>365</v>
      </c>
      <c r="G132" t="s">
        <v>366</v>
      </c>
      <c r="H132" t="s">
        <v>20</v>
      </c>
      <c r="I132" t="s">
        <v>6</v>
      </c>
      <c r="K132" s="8" t="str">
        <f>mappings[field]&amp;mappings[institution]&amp;mappings[element/field]&amp;mappings[subelement/field(s)]&amp;mappings[constraints]</f>
        <v>title_abbreviatedGEN210abi1=1</v>
      </c>
      <c r="L132" s="8">
        <f>IF(ISNUMBER(MATCH(mappings[mapping_id],issuesmap[mappingID],0)),COUNTIF(issuesmap[mappingID],mappings[mapping_id]),0)</f>
        <v>0</v>
      </c>
      <c r="M132" s="8">
        <f>IF(ISNUMBER(MATCH(mappings[field],issuesfield[field],0)),COUNTIF(issuesfield[field],mappings[field]),0)</f>
        <v>0</v>
      </c>
      <c r="N132" s="8" t="str">
        <f>IF(ISNUMBER(MATCH(mappings[field],fields[field],0)),"y","n")</f>
        <v>y</v>
      </c>
      <c r="O132" s="8" t="s">
        <v>6</v>
      </c>
      <c r="P132" s="8" t="s">
        <v>6</v>
      </c>
    </row>
    <row r="133" spans="1:16" x14ac:dyDescent="0.25">
      <c r="A133" t="s">
        <v>253</v>
      </c>
      <c r="B133" t="s">
        <v>1</v>
      </c>
      <c r="C133" t="s">
        <v>2</v>
      </c>
      <c r="D133" t="s">
        <v>135</v>
      </c>
      <c r="E133" s="1">
        <v>100</v>
      </c>
      <c r="F133" t="s">
        <v>260</v>
      </c>
      <c r="G133" t="s">
        <v>6</v>
      </c>
      <c r="H133" t="s">
        <v>20</v>
      </c>
      <c r="I133" t="s">
        <v>307</v>
      </c>
      <c r="J133" t="s">
        <v>258</v>
      </c>
      <c r="K133" s="8" t="str">
        <f>mappings[field]&amp;mappings[institution]&amp;mappings[element/field]&amp;mappings[subelement/field(s)]&amp;mappings[constraints]</f>
        <v>uniform_titleGEN100f(g)klnpt.</v>
      </c>
      <c r="L133" s="8">
        <f>IF(ISNUMBER(MATCH(mappings[mapping_id],issuesmap[mappingID],0)),COUNTIF(issuesmap[mappingID],mappings[mapping_id]),0)</f>
        <v>0</v>
      </c>
      <c r="M133" s="8">
        <f>IF(ISNUMBER(MATCH(mappings[field],issuesfield[field],0)),COUNTIF(issuesfield[field],mappings[field]),0)</f>
        <v>0</v>
      </c>
      <c r="N133" s="8" t="str">
        <f>IF(ISNUMBER(MATCH(mappings[field],fields[field],0)),"y","n")</f>
        <v>y</v>
      </c>
      <c r="O133" s="8" t="s">
        <v>6</v>
      </c>
      <c r="P133" s="8" t="s">
        <v>6</v>
      </c>
    </row>
    <row r="134" spans="1:16" x14ac:dyDescent="0.25">
      <c r="A134" t="s">
        <v>253</v>
      </c>
      <c r="B134" t="s">
        <v>1</v>
      </c>
      <c r="C134" t="s">
        <v>2</v>
      </c>
      <c r="D134" t="s">
        <v>135</v>
      </c>
      <c r="E134" s="1">
        <v>110</v>
      </c>
      <c r="F134" t="s">
        <v>262</v>
      </c>
      <c r="G134" t="s">
        <v>6</v>
      </c>
      <c r="H134" t="s">
        <v>20</v>
      </c>
      <c r="I134" t="s">
        <v>308</v>
      </c>
      <c r="J134" t="s">
        <v>258</v>
      </c>
      <c r="K134" s="8" t="str">
        <f>mappings[field]&amp;mappings[institution]&amp;mappings[element/field]&amp;mappings[subelement/field(s)]&amp;mappings[constraints]</f>
        <v>uniform_titleGEN110f(g)kl(n)pt.</v>
      </c>
      <c r="L134" s="8">
        <f>IF(ISNUMBER(MATCH(mappings[mapping_id],issuesmap[mappingID],0)),COUNTIF(issuesmap[mappingID],mappings[mapping_id]),0)</f>
        <v>0</v>
      </c>
      <c r="M134" s="8">
        <f>IF(ISNUMBER(MATCH(mappings[field],issuesfield[field],0)),COUNTIF(issuesfield[field],mappings[field]),0)</f>
        <v>0</v>
      </c>
      <c r="N134" s="8" t="str">
        <f>IF(ISNUMBER(MATCH(mappings[field],fields[field],0)),"y","n")</f>
        <v>y</v>
      </c>
      <c r="O134" s="8" t="s">
        <v>6</v>
      </c>
      <c r="P134" s="8" t="s">
        <v>6</v>
      </c>
    </row>
    <row r="135" spans="1:16" x14ac:dyDescent="0.25">
      <c r="A135" t="s">
        <v>253</v>
      </c>
      <c r="B135" t="s">
        <v>1</v>
      </c>
      <c r="C135" t="s">
        <v>2</v>
      </c>
      <c r="D135" t="s">
        <v>135</v>
      </c>
      <c r="E135" s="1">
        <v>111</v>
      </c>
      <c r="F135" t="s">
        <v>262</v>
      </c>
      <c r="G135" t="s">
        <v>6</v>
      </c>
      <c r="H135" t="s">
        <v>20</v>
      </c>
      <c r="I135" t="s">
        <v>308</v>
      </c>
      <c r="J135" t="s">
        <v>258</v>
      </c>
      <c r="K135" s="8" t="str">
        <f>mappings[field]&amp;mappings[institution]&amp;mappings[element/field]&amp;mappings[subelement/field(s)]&amp;mappings[constraints]</f>
        <v>uniform_titleGEN111f(g)kl(n)pt.</v>
      </c>
      <c r="L135" s="8">
        <f>IF(ISNUMBER(MATCH(mappings[mapping_id],issuesmap[mappingID],0)),COUNTIF(issuesmap[mappingID],mappings[mapping_id]),0)</f>
        <v>0</v>
      </c>
      <c r="M135" s="8">
        <f>IF(ISNUMBER(MATCH(mappings[field],issuesfield[field],0)),COUNTIF(issuesfield[field],mappings[field]),0)</f>
        <v>0</v>
      </c>
      <c r="N135" s="8" t="str">
        <f>IF(ISNUMBER(MATCH(mappings[field],fields[field],0)),"y","n")</f>
        <v>y</v>
      </c>
      <c r="O135" s="8" t="s">
        <v>6</v>
      </c>
      <c r="P135" s="8" t="s">
        <v>6</v>
      </c>
    </row>
    <row r="136" spans="1:16" x14ac:dyDescent="0.25">
      <c r="A136" t="s">
        <v>457</v>
      </c>
      <c r="B136" t="s">
        <v>1</v>
      </c>
      <c r="C136" t="s">
        <v>2</v>
      </c>
      <c r="D136" t="s">
        <v>54</v>
      </c>
      <c r="E136" s="1">
        <v>1</v>
      </c>
      <c r="F136" t="s">
        <v>6</v>
      </c>
      <c r="G136" t="s">
        <v>390</v>
      </c>
      <c r="H136" t="s">
        <v>390</v>
      </c>
      <c r="I136" t="s">
        <v>390</v>
      </c>
      <c r="J136" s="10" t="s">
        <v>391</v>
      </c>
      <c r="K136" s="8" t="str">
        <f>mappings[field]&amp;mappings[institution]&amp;mappings[element/field]&amp;mappings[subelement/field(s)]&amp;mappings[constraints]</f>
        <v>value (oclc_number)UNC1.see notes</v>
      </c>
      <c r="L136" s="8">
        <f>IF(ISNUMBER(MATCH(mappings[mapping_id],issuesmap[mappingID],0)),COUNTIF(issuesmap[mappingID],mappings[mapping_id]),0)</f>
        <v>0</v>
      </c>
      <c r="M136" s="8">
        <f>IF(ISNUMBER(MATCH(mappings[field],issuesfield[field],0)),COUNTIF(issuesfield[field],mappings[field]),0)</f>
        <v>0</v>
      </c>
      <c r="N136" s="8" t="str">
        <f>IF(ISNUMBER(MATCH(mappings[field],fields[field],0)),"y","n")</f>
        <v>y</v>
      </c>
      <c r="O136" s="8" t="s">
        <v>3</v>
      </c>
      <c r="P136" s="8" t="s">
        <v>3</v>
      </c>
    </row>
    <row r="137" spans="1:16" x14ac:dyDescent="0.25">
      <c r="A137" t="s">
        <v>457</v>
      </c>
      <c r="B137" t="s">
        <v>1</v>
      </c>
      <c r="C137" t="s">
        <v>2</v>
      </c>
      <c r="D137" t="s">
        <v>54</v>
      </c>
      <c r="E137" s="1">
        <v>3</v>
      </c>
      <c r="F137" t="s">
        <v>6</v>
      </c>
      <c r="G137" t="s">
        <v>390</v>
      </c>
      <c r="H137" t="s">
        <v>390</v>
      </c>
      <c r="I137" t="s">
        <v>390</v>
      </c>
      <c r="J137" s="10" t="s">
        <v>391</v>
      </c>
      <c r="K137" s="8" t="str">
        <f>mappings[field]&amp;mappings[institution]&amp;mappings[element/field]&amp;mappings[subelement/field(s)]&amp;mappings[constraints]</f>
        <v>value (oclc_number)UNC3.see notes</v>
      </c>
      <c r="L137" s="8">
        <f>IF(ISNUMBER(MATCH(mappings[mapping_id],issuesmap[mappingID],0)),COUNTIF(issuesmap[mappingID],mappings[mapping_id]),0)</f>
        <v>0</v>
      </c>
      <c r="M137" s="8">
        <f>IF(ISNUMBER(MATCH(mappings[field],issuesfield[field],0)),COUNTIF(issuesfield[field],mappings[field]),0)</f>
        <v>0</v>
      </c>
      <c r="N137" s="8" t="str">
        <f>IF(ISNUMBER(MATCH(mappings[field],fields[field],0)),"y","n")</f>
        <v>y</v>
      </c>
      <c r="O137" s="8" t="s">
        <v>3</v>
      </c>
      <c r="P137" s="8" t="s">
        <v>3</v>
      </c>
    </row>
    <row r="138" spans="1:16" x14ac:dyDescent="0.25">
      <c r="A138" t="s">
        <v>457</v>
      </c>
      <c r="B138" t="s">
        <v>1</v>
      </c>
      <c r="C138" t="s">
        <v>2</v>
      </c>
      <c r="D138" t="s">
        <v>54</v>
      </c>
      <c r="E138" s="1">
        <v>35</v>
      </c>
      <c r="F138" t="s">
        <v>7</v>
      </c>
      <c r="G138" t="s">
        <v>390</v>
      </c>
      <c r="H138" t="s">
        <v>390</v>
      </c>
      <c r="I138" t="s">
        <v>390</v>
      </c>
      <c r="J138" s="10" t="s">
        <v>391</v>
      </c>
      <c r="K138" s="8" t="str">
        <f>mappings[field]&amp;mappings[institution]&amp;mappings[element/field]&amp;mappings[subelement/field(s)]&amp;mappings[constraints]</f>
        <v>value (oclc_number)UNC35asee notes</v>
      </c>
      <c r="L138" s="8">
        <f>IF(ISNUMBER(MATCH(mappings[mapping_id],issuesmap[mappingID],0)),COUNTIF(issuesmap[mappingID],mappings[mapping_id]),0)</f>
        <v>0</v>
      </c>
      <c r="M138" s="8">
        <f>IF(ISNUMBER(MATCH(mappings[field],issuesfield[field],0)),COUNTIF(issuesfield[field],mappings[field]),0)</f>
        <v>0</v>
      </c>
      <c r="N138" s="8" t="str">
        <f>IF(ISNUMBER(MATCH(mappings[field],fields[field],0)),"y","n")</f>
        <v>y</v>
      </c>
      <c r="O138" s="8" t="s">
        <v>3</v>
      </c>
      <c r="P138" s="8" t="s">
        <v>3</v>
      </c>
    </row>
    <row r="139" spans="1:16" x14ac:dyDescent="0.25">
      <c r="A139" t="s">
        <v>411</v>
      </c>
      <c r="B139" t="s">
        <v>53</v>
      </c>
      <c r="C139" t="s">
        <v>2</v>
      </c>
      <c r="D139" t="s">
        <v>54</v>
      </c>
      <c r="E139" s="1">
        <v>919</v>
      </c>
      <c r="F139" t="s">
        <v>486</v>
      </c>
      <c r="G139" t="s">
        <v>6</v>
      </c>
      <c r="H139" t="s">
        <v>5</v>
      </c>
      <c r="I139" t="s">
        <v>41</v>
      </c>
      <c r="J139" t="s">
        <v>41</v>
      </c>
      <c r="K139" s="8" t="str">
        <f>mappings[field]&amp;mappings[institution]&amp;mappings[element/field]&amp;mappings[subelement/field(s)]&amp;mappings[constraints]</f>
        <v>virtual_collectionUNC919t.</v>
      </c>
      <c r="L139" s="8">
        <f>IF(ISNUMBER(MATCH(mappings[mapping_id],issuesmap[mappingID],0)),COUNTIF(issuesmap[mappingID],mappings[mapping_id]),0)</f>
        <v>0</v>
      </c>
      <c r="M139" s="8">
        <f>IF(ISNUMBER(MATCH(mappings[field],issuesfield[field],0)),COUNTIF(issuesfield[field],mappings[field]),0)</f>
        <v>0</v>
      </c>
      <c r="N139" s="8" t="str">
        <f>IF(ISNUMBER(MATCH(mappings[field],fields[field],0)),"y","n")</f>
        <v>y</v>
      </c>
      <c r="O139" s="8" t="s">
        <v>2</v>
      </c>
      <c r="P139" s="8" t="s">
        <v>2</v>
      </c>
    </row>
    <row r="140" spans="1:16" x14ac:dyDescent="0.25">
      <c r="A140" t="s">
        <v>340</v>
      </c>
      <c r="B140" t="s">
        <v>53</v>
      </c>
      <c r="C140" t="s">
        <v>2</v>
      </c>
      <c r="D140" t="s">
        <v>54</v>
      </c>
      <c r="E140" s="1">
        <v>999</v>
      </c>
      <c r="F140" t="s">
        <v>16</v>
      </c>
      <c r="G140" t="s">
        <v>147</v>
      </c>
      <c r="H140" t="s">
        <v>5</v>
      </c>
      <c r="I140" t="s">
        <v>6</v>
      </c>
      <c r="J140" t="s">
        <v>6</v>
      </c>
      <c r="K140" s="8" t="str">
        <f>mappings[field]&amp;mappings[institution]&amp;mappings[element/field]&amp;mappings[subelement/field(s)]&amp;mappings[constraints]</f>
        <v>vol (items)UNC999vi1=9 AND i2=1</v>
      </c>
      <c r="L140" s="8">
        <f>IF(ISNUMBER(MATCH(mappings[mapping_id],issuesmap[mappingID],0)),COUNTIF(issuesmap[mappingID],mappings[mapping_id]),0)</f>
        <v>0</v>
      </c>
      <c r="M140" s="8">
        <f>IF(ISNUMBER(MATCH(mappings[field],issuesfield[field],0)),COUNTIF(issuesfield[field],mappings[field]),0)</f>
        <v>0</v>
      </c>
      <c r="N140" s="8" t="str">
        <f>IF(ISNUMBER(MATCH(mappings[field],fields[field],0)),"y","n")</f>
        <v>y</v>
      </c>
      <c r="O140" s="8" t="s">
        <v>3</v>
      </c>
      <c r="P140" s="8" t="s">
        <v>3</v>
      </c>
    </row>
    <row r="141" spans="1:16" x14ac:dyDescent="0.25">
      <c r="A141" t="s">
        <v>572</v>
      </c>
      <c r="B141" t="s">
        <v>1</v>
      </c>
      <c r="C141" t="s">
        <v>2</v>
      </c>
      <c r="D141" t="s">
        <v>135</v>
      </c>
      <c r="E141" s="1">
        <v>20</v>
      </c>
      <c r="F141" t="s">
        <v>580</v>
      </c>
      <c r="G141" t="s">
        <v>574</v>
      </c>
      <c r="H141" t="s">
        <v>390</v>
      </c>
      <c r="I141" t="s">
        <v>575</v>
      </c>
      <c r="J141" t="s">
        <v>41</v>
      </c>
      <c r="K141" s="8" t="str">
        <f>mappings[field]&amp;mappings[institution]&amp;mappings[element/field]&amp;mappings[subelement/field(s)]&amp;mappings[constraints]</f>
        <v>isbn[qualifying_info]GEN20azif there is data in parentheses</v>
      </c>
      <c r="L141" s="8">
        <f>IF(ISNUMBER(MATCH(mappings[mapping_id],issuesmap[mappingID],0)),COUNTIF(issuesmap[mappingID],mappings[mapping_id]),0)</f>
        <v>0</v>
      </c>
      <c r="M141" s="8">
        <f>IF(ISNUMBER(MATCH(mappings[field],issuesfield[field],0)),COUNTIF(issuesfield[field],mappings[field]),0)</f>
        <v>0</v>
      </c>
      <c r="N141" s="8" t="str">
        <f>IF(ISNUMBER(MATCH(mappings[field],fields[field],0)),"y","n")</f>
        <v>y</v>
      </c>
      <c r="O141" s="8"/>
      <c r="P141" s="8"/>
    </row>
    <row r="142" spans="1:16" x14ac:dyDescent="0.25">
      <c r="A142" t="s">
        <v>572</v>
      </c>
      <c r="B142" t="s">
        <v>1</v>
      </c>
      <c r="C142" t="s">
        <v>2</v>
      </c>
      <c r="D142" t="s">
        <v>135</v>
      </c>
      <c r="E142" s="1">
        <v>20</v>
      </c>
      <c r="F142" t="s">
        <v>348</v>
      </c>
      <c r="G142" t="s">
        <v>6</v>
      </c>
      <c r="H142" t="s">
        <v>20</v>
      </c>
      <c r="I142" t="s">
        <v>579</v>
      </c>
      <c r="J142" t="s">
        <v>41</v>
      </c>
      <c r="K142" s="8" t="str">
        <f>mappings[field]&amp;mappings[institution]&amp;mappings[element/field]&amp;mappings[subelement/field(s)]&amp;mappings[constraints]</f>
        <v>isbn[qualifying_info]GEN20q.</v>
      </c>
      <c r="L142" s="8">
        <f>IF(ISNUMBER(MATCH(mappings[mapping_id],issuesmap[mappingID],0)),COUNTIF(issuesmap[mappingID],mappings[mapping_id]),0)</f>
        <v>0</v>
      </c>
      <c r="M142" s="8">
        <f>IF(ISNUMBER(MATCH(mappings[field],issuesfield[field],0)),COUNTIF(issuesfield[field],mappings[field]),0)</f>
        <v>0</v>
      </c>
      <c r="N142" s="8" t="str">
        <f>IF(ISNUMBER(MATCH(mappings[field],fields[field],0)),"y","n")</f>
        <v>y</v>
      </c>
      <c r="O142" s="8"/>
      <c r="P142" s="8"/>
    </row>
    <row r="143" spans="1:16" x14ac:dyDescent="0.25">
      <c r="A143" t="s">
        <v>571</v>
      </c>
      <c r="B143" t="s">
        <v>1</v>
      </c>
      <c r="C143" t="s">
        <v>2</v>
      </c>
      <c r="D143" t="s">
        <v>135</v>
      </c>
      <c r="E143" s="1">
        <v>20</v>
      </c>
      <c r="F143" t="s">
        <v>580</v>
      </c>
      <c r="G143" t="s">
        <v>6</v>
      </c>
      <c r="H143" t="s">
        <v>5</v>
      </c>
      <c r="I143" t="s">
        <v>581</v>
      </c>
      <c r="K143" s="8" t="str">
        <f>mappings[field]&amp;mappings[institution]&amp;mappings[element/field]&amp;mappings[subelement/field(s)]&amp;mappings[constraints]</f>
        <v>isbn[number]GEN20az.</v>
      </c>
      <c r="L143" s="8">
        <f>IF(ISNUMBER(MATCH(mappings[mapping_id],issuesmap[mappingID],0)),COUNTIF(issuesmap[mappingID],mappings[mapping_id]),0)</f>
        <v>0</v>
      </c>
      <c r="M143" s="8">
        <f>IF(ISNUMBER(MATCH(mappings[field],issuesfield[field],0)),COUNTIF(issuesfield[field],mappings[field]),0)</f>
        <v>0</v>
      </c>
      <c r="N143" s="8" t="str">
        <f>IF(ISNUMBER(MATCH(mappings[field],fields[field],0)),"y","n")</f>
        <v>y</v>
      </c>
      <c r="O143" s="8"/>
      <c r="P143" s="8"/>
    </row>
    <row r="144" spans="1:16" x14ac:dyDescent="0.25">
      <c r="A144" t="s">
        <v>582</v>
      </c>
      <c r="B144" t="s">
        <v>53</v>
      </c>
      <c r="C144" t="s">
        <v>2</v>
      </c>
      <c r="D144" t="s">
        <v>54</v>
      </c>
      <c r="E144" s="1">
        <v>999</v>
      </c>
      <c r="F144" t="s">
        <v>161</v>
      </c>
      <c r="G144" t="s">
        <v>147</v>
      </c>
      <c r="H144" t="s">
        <v>5</v>
      </c>
      <c r="I144" t="s">
        <v>41</v>
      </c>
      <c r="J144" t="s">
        <v>41</v>
      </c>
      <c r="K144" s="8" t="str">
        <f>mappings[field]&amp;mappings[institution]&amp;mappings[element/field]&amp;mappings[subelement/field(s)]&amp;mappings[constraints]</f>
        <v>barcodesUNC999bi1=9 AND i2=1</v>
      </c>
      <c r="L144" s="8">
        <f>IF(ISNUMBER(MATCH(mappings[mapping_id],issuesmap[mappingID],0)),COUNTIF(issuesmap[mappingID],mappings[mapping_id]),0)</f>
        <v>0</v>
      </c>
      <c r="M144" s="8">
        <f>IF(ISNUMBER(MATCH(mappings[field],issuesfield[field],0)),COUNTIF(issuesfield[field],mappings[field]),0)</f>
        <v>0</v>
      </c>
      <c r="N144" s="8" t="str">
        <f>IF(ISNUMBER(MATCH(mappings[field],fields[field],0)),"y","n")</f>
        <v>y</v>
      </c>
      <c r="O144" s="8"/>
      <c r="P144" s="8"/>
    </row>
  </sheetData>
  <conditionalFormatting sqref="K3:K67">
    <cfRule type="duplicateValues" dxfId="13" priority="9"/>
  </conditionalFormatting>
  <hyperlinks>
    <hyperlink ref="J136" r:id="rId1"/>
    <hyperlink ref="J137" r:id="rId2"/>
    <hyperlink ref="J138" r:id="rId3"/>
    <hyperlink ref="J63" r:id="rId4"/>
  </hyperlinks>
  <pageMargins left="0.7" right="0.7" top="0.75" bottom="0.75" header="0.3" footer="0.3"/>
  <pageSetup orientation="portrait" horizontalDpi="4294967295" verticalDpi="4294967295" r:id="rId5"/>
  <tableParts count="1">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workbookViewId="0">
      <selection activeCell="B10" sqref="B10"/>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138</v>
      </c>
      <c r="B1" t="s">
        <v>123</v>
      </c>
      <c r="C1" t="s">
        <v>124</v>
      </c>
      <c r="D1" t="s">
        <v>125</v>
      </c>
    </row>
    <row r="2" spans="1:16" x14ac:dyDescent="0.25">
      <c r="A2" s="8" t="s">
        <v>139</v>
      </c>
      <c r="B2">
        <v>655</v>
      </c>
      <c r="C2" t="s">
        <v>41</v>
      </c>
      <c r="D2" t="s">
        <v>126</v>
      </c>
    </row>
    <row r="3" spans="1:16" x14ac:dyDescent="0.25">
      <c r="A3" t="s">
        <v>10</v>
      </c>
      <c r="B3">
        <v>655</v>
      </c>
      <c r="C3" t="s">
        <v>41</v>
      </c>
      <c r="D3" t="s">
        <v>127</v>
      </c>
    </row>
    <row r="4" spans="1:16" x14ac:dyDescent="0.25">
      <c r="A4" t="s">
        <v>36</v>
      </c>
      <c r="B4">
        <v>43</v>
      </c>
      <c r="C4" t="s">
        <v>6</v>
      </c>
      <c r="D4" t="s">
        <v>131</v>
      </c>
    </row>
    <row r="5" spans="1:16" x14ac:dyDescent="0.25">
      <c r="A5" t="s">
        <v>0</v>
      </c>
      <c r="B5">
        <v>33</v>
      </c>
      <c r="C5" t="s">
        <v>6</v>
      </c>
      <c r="D5" t="s">
        <v>132</v>
      </c>
    </row>
    <row r="6" spans="1:16" x14ac:dyDescent="0.25">
      <c r="A6" t="s">
        <v>0</v>
      </c>
      <c r="B6">
        <v>46</v>
      </c>
      <c r="C6" t="s">
        <v>133</v>
      </c>
      <c r="D6" t="s">
        <v>134</v>
      </c>
    </row>
    <row r="7" spans="1:16" x14ac:dyDescent="0.25">
      <c r="A7" t="s">
        <v>0</v>
      </c>
      <c r="B7">
        <v>45</v>
      </c>
      <c r="C7" t="s">
        <v>6</v>
      </c>
      <c r="D7" t="s">
        <v>134</v>
      </c>
      <c r="L7" s="18"/>
      <c r="M7" s="18"/>
      <c r="N7" s="18"/>
      <c r="O7" s="18"/>
      <c r="P7" s="18"/>
    </row>
    <row r="8" spans="1:16" x14ac:dyDescent="0.25">
      <c r="A8" t="s">
        <v>164</v>
      </c>
      <c r="B8" t="s">
        <v>6</v>
      </c>
      <c r="C8" t="s">
        <v>6</v>
      </c>
      <c r="D8" t="s">
        <v>165</v>
      </c>
      <c r="L8" s="18"/>
      <c r="M8" s="18"/>
      <c r="N8" s="18"/>
      <c r="O8" s="18"/>
      <c r="P8" s="18"/>
    </row>
    <row r="9" spans="1:16" x14ac:dyDescent="0.25">
      <c r="A9" t="s">
        <v>349</v>
      </c>
      <c r="B9" t="s">
        <v>6</v>
      </c>
      <c r="C9" t="s">
        <v>6</v>
      </c>
      <c r="D9" t="s">
        <v>350</v>
      </c>
      <c r="L9" s="19"/>
      <c r="M9" s="20"/>
      <c r="N9" s="20"/>
      <c r="O9" s="20"/>
      <c r="P9" s="18"/>
    </row>
    <row r="10" spans="1:16" x14ac:dyDescent="0.25">
      <c r="B10">
        <v>752</v>
      </c>
      <c r="D10" t="s">
        <v>356</v>
      </c>
      <c r="L10" s="18"/>
      <c r="M10" s="18"/>
      <c r="N10" s="18"/>
      <c r="O10" s="18"/>
      <c r="P10" s="18"/>
    </row>
    <row r="11" spans="1:16" x14ac:dyDescent="0.25">
      <c r="A11" t="s">
        <v>369</v>
      </c>
      <c r="B11" t="s">
        <v>6</v>
      </c>
      <c r="C11" t="s">
        <v>6</v>
      </c>
      <c r="D11" t="s">
        <v>370</v>
      </c>
      <c r="L11" s="18"/>
      <c r="M11" s="18"/>
      <c r="N11" s="18"/>
      <c r="O11" s="18"/>
      <c r="P11" s="18"/>
    </row>
    <row r="12" spans="1:16" x14ac:dyDescent="0.25">
      <c r="A12" t="s">
        <v>371</v>
      </c>
      <c r="B12" t="s">
        <v>6</v>
      </c>
      <c r="C12" t="s">
        <v>6</v>
      </c>
      <c r="D12" t="s">
        <v>372</v>
      </c>
    </row>
    <row r="13" spans="1:16" x14ac:dyDescent="0.25">
      <c r="A13" t="s">
        <v>373</v>
      </c>
      <c r="B13" t="s">
        <v>374</v>
      </c>
      <c r="C13" t="s">
        <v>6</v>
      </c>
      <c r="D13" t="s">
        <v>375</v>
      </c>
    </row>
    <row r="14" spans="1:16" x14ac:dyDescent="0.25">
      <c r="A14" t="s">
        <v>576</v>
      </c>
      <c r="B14" t="s">
        <v>577</v>
      </c>
      <c r="C14" t="s">
        <v>6</v>
      </c>
      <c r="D14" t="s">
        <v>578</v>
      </c>
    </row>
  </sheetData>
  <conditionalFormatting sqref="A2">
    <cfRule type="duplicateValues" dxfId="5"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fields_issues</vt:lpstr>
      <vt:lpstr>mappings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2018-01-29T21:00:29Z</dcterms:modified>
</cp:coreProperties>
</file>