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argot\"/>
    </mc:Choice>
  </mc:AlternateContent>
  <bookViews>
    <workbookView xWindow="0" yWindow="0" windowWidth="14370" windowHeight="5910" activeTab="3"/>
  </bookViews>
  <sheets>
    <sheet name="fields" sheetId="1" r:id="rId1"/>
    <sheet name="fields_issues" sheetId="4" r:id="rId2"/>
    <sheet name="mappings" sheetId="2" r:id="rId3"/>
    <sheet name="mappings_issu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M6" i="2"/>
  <c r="M4" i="2"/>
  <c r="K4" i="2"/>
  <c r="L4" i="2" s="1"/>
  <c r="K3" i="2"/>
  <c r="L3" i="2" s="1"/>
  <c r="M3" i="2"/>
  <c r="L6" i="2" l="1"/>
  <c r="K2" i="2"/>
  <c r="L2" i="2" s="1"/>
  <c r="M2" i="2"/>
  <c r="K9" i="2"/>
  <c r="L9" i="2" s="1"/>
  <c r="M9" i="2"/>
  <c r="K8" i="2"/>
  <c r="L8" i="2" s="1"/>
  <c r="M8" i="2"/>
  <c r="K7" i="2"/>
  <c r="L7" i="2" s="1"/>
  <c r="M7" i="2"/>
  <c r="K10" i="2"/>
  <c r="L10" i="2" s="1"/>
  <c r="M10" i="2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2" i="1" l="1"/>
  <c r="P3" i="1"/>
  <c r="P4" i="1"/>
  <c r="P5" i="1"/>
  <c r="P6" i="1"/>
  <c r="P7" i="1"/>
  <c r="P8" i="1"/>
  <c r="P9" i="1"/>
  <c r="P10" i="1"/>
  <c r="Q10" i="1"/>
  <c r="Q9" i="1"/>
  <c r="Q8" i="1"/>
  <c r="Q7" i="1"/>
  <c r="Q6" i="1"/>
  <c r="Q5" i="1"/>
  <c r="Q4" i="1"/>
  <c r="Q3" i="1"/>
  <c r="Q2" i="1"/>
  <c r="M11" i="2"/>
  <c r="M12" i="2"/>
  <c r="M13" i="2"/>
  <c r="M14" i="2"/>
  <c r="M18" i="2"/>
  <c r="M15" i="2"/>
  <c r="M16" i="2"/>
  <c r="M17" i="2"/>
  <c r="M23" i="2"/>
  <c r="M24" i="2"/>
  <c r="M25" i="2"/>
  <c r="M19" i="2"/>
  <c r="M20" i="2"/>
  <c r="M26" i="2"/>
  <c r="M30" i="2"/>
  <c r="M31" i="2"/>
  <c r="M27" i="2"/>
  <c r="M28" i="2"/>
  <c r="M32" i="2"/>
  <c r="M33" i="2"/>
  <c r="M34" i="2"/>
  <c r="M35" i="2"/>
  <c r="M36" i="2"/>
  <c r="M29" i="2"/>
  <c r="M37" i="2"/>
  <c r="M38" i="2"/>
  <c r="M39" i="2"/>
  <c r="M40" i="2"/>
  <c r="M41" i="2"/>
  <c r="M42" i="2"/>
  <c r="M21" i="2"/>
  <c r="M22" i="2"/>
  <c r="M43" i="2"/>
  <c r="M44" i="2"/>
  <c r="M45" i="2"/>
  <c r="M46" i="2"/>
  <c r="M50" i="2"/>
  <c r="M47" i="2"/>
  <c r="M48" i="2"/>
  <c r="M49" i="2"/>
  <c r="M51" i="2"/>
  <c r="M52" i="2"/>
  <c r="M53" i="2"/>
  <c r="M54" i="2"/>
  <c r="M55" i="2"/>
  <c r="M56" i="2"/>
  <c r="M57" i="2"/>
  <c r="M58" i="2"/>
  <c r="M62" i="2"/>
  <c r="M65" i="2"/>
  <c r="M63" i="2"/>
  <c r="M64" i="2"/>
  <c r="M59" i="2"/>
  <c r="M60" i="2"/>
  <c r="M61" i="2"/>
  <c r="M66" i="2"/>
  <c r="M67" i="2"/>
  <c r="M68" i="2"/>
  <c r="M69" i="2"/>
  <c r="M5" i="2"/>
  <c r="K65" i="2"/>
  <c r="L65" i="2" s="1"/>
  <c r="K5" i="2"/>
  <c r="L5" i="2" s="1"/>
  <c r="K11" i="2"/>
  <c r="L11" i="2" s="1"/>
  <c r="K12" i="2"/>
  <c r="L12" i="2" s="1"/>
  <c r="K13" i="2"/>
  <c r="L13" i="2" s="1"/>
  <c r="K14" i="2"/>
  <c r="L14" i="2" s="1"/>
  <c r="K18" i="2"/>
  <c r="L18" i="2" s="1"/>
  <c r="K15" i="2"/>
  <c r="L15" i="2" s="1"/>
  <c r="K16" i="2"/>
  <c r="L16" i="2" s="1"/>
  <c r="K17" i="2"/>
  <c r="L17" i="2" s="1"/>
  <c r="K23" i="2"/>
  <c r="L23" i="2" s="1"/>
  <c r="K24" i="2"/>
  <c r="L24" i="2" s="1"/>
  <c r="K25" i="2"/>
  <c r="L25" i="2" s="1"/>
  <c r="K19" i="2"/>
  <c r="L19" i="2" s="1"/>
  <c r="K20" i="2"/>
  <c r="L20" i="2" s="1"/>
  <c r="K26" i="2"/>
  <c r="L26" i="2" s="1"/>
  <c r="K30" i="2"/>
  <c r="L30" i="2" s="1"/>
  <c r="K31" i="2"/>
  <c r="L31" i="2" s="1"/>
  <c r="K27" i="2"/>
  <c r="L27" i="2" s="1"/>
  <c r="K28" i="2"/>
  <c r="L28" i="2" s="1"/>
  <c r="K32" i="2"/>
  <c r="L32" i="2" s="1"/>
  <c r="K33" i="2"/>
  <c r="L33" i="2" s="1"/>
  <c r="K34" i="2"/>
  <c r="L34" i="2" s="1"/>
  <c r="K35" i="2"/>
  <c r="L35" i="2" s="1"/>
  <c r="K36" i="2"/>
  <c r="L36" i="2" s="1"/>
  <c r="K29" i="2"/>
  <c r="L29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21" i="2"/>
  <c r="L21" i="2" s="1"/>
  <c r="K22" i="2"/>
  <c r="L22" i="2" s="1"/>
  <c r="K43" i="2"/>
  <c r="L43" i="2" s="1"/>
  <c r="K44" i="2"/>
  <c r="L44" i="2" s="1"/>
  <c r="K45" i="2"/>
  <c r="L45" i="2" s="1"/>
  <c r="K46" i="2"/>
  <c r="L46" i="2" s="1"/>
  <c r="K50" i="2"/>
  <c r="L50" i="2" s="1"/>
  <c r="K47" i="2"/>
  <c r="L47" i="2" s="1"/>
  <c r="K48" i="2"/>
  <c r="L48" i="2" s="1"/>
  <c r="K49" i="2"/>
  <c r="L49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62" i="2"/>
  <c r="L62" i="2" s="1"/>
  <c r="K63" i="2"/>
  <c r="L63" i="2" s="1"/>
  <c r="K64" i="2"/>
  <c r="L64" i="2" s="1"/>
  <c r="K59" i="2"/>
  <c r="L59" i="2" s="1"/>
  <c r="K60" i="2"/>
  <c r="L60" i="2" s="1"/>
  <c r="K61" i="2"/>
  <c r="L61" i="2" s="1"/>
  <c r="K66" i="2"/>
  <c r="L66" i="2" s="1"/>
  <c r="K67" i="2"/>
  <c r="L67" i="2" s="1"/>
  <c r="K68" i="2"/>
  <c r="L68" i="2" s="1"/>
  <c r="K69" i="2"/>
  <c r="L69" i="2" s="1"/>
</calcChain>
</file>

<file path=xl/sharedStrings.xml><?xml version="1.0" encoding="utf-8"?>
<sst xmlns="http://schemas.openxmlformats.org/spreadsheetml/2006/main" count="906" uniqueCount="205">
  <si>
    <t>subject_chronological_facet</t>
  </si>
  <si>
    <t>MARC</t>
  </si>
  <si>
    <t>n</t>
  </si>
  <si>
    <t>y</t>
  </si>
  <si>
    <t>i2=0 OR (i2=7 AND $2=lcsh)</t>
  </si>
  <si>
    <t>subelement_to_value</t>
  </si>
  <si>
    <t>.</t>
  </si>
  <si>
    <t>a</t>
  </si>
  <si>
    <t>i2=0 OR (i2=7 AND $2=~/lcsh|fast/)</t>
  </si>
  <si>
    <t>Need PO approval to include FAST terms -- seems they will be used much more than LCSH ever will in this field. On 2017-08-16, UNC has 33302 instances of FAST terms used here and 0 LCSH terms used in this field.;;;Verify with other institutions that this mapping works with this field for them.</t>
  </si>
  <si>
    <t>subject_genre_facet</t>
  </si>
  <si>
    <t>LDR/06 = a AND LDR/07 =~ [acdm] AND 006/00 =~ [at]</t>
  </si>
  <si>
    <t>if =~ [abcd], value = Biography</t>
  </si>
  <si>
    <t xml:space="preserve">. </t>
  </si>
  <si>
    <t>map a value from 008_literary_form.json if there is a match. If there is no match, don't populate</t>
  </si>
  <si>
    <t>LDR/06 = a AND LDR/07 =~ [acdm]</t>
  </si>
  <si>
    <t>v</t>
  </si>
  <si>
    <t>UNC doesn't have this field in our catalog at all yet. It was added to MARC in 2016-11 and probably hasn't been implemented by OCLC yet. We can hold off on including it.</t>
  </si>
  <si>
    <t>UNC doesn't have any occurrences of this subfield (regardless of term source)</t>
  </si>
  <si>
    <t>ax</t>
  </si>
  <si>
    <t>concat_subelements</t>
  </si>
  <si>
    <t>Separate subelements with "--", not " "</t>
  </si>
  <si>
    <t>Need to consult with metadata experts at other institutions to verify this is the best way to handle $x;;;Need PO approval to include non-LCSH vocabularies</t>
  </si>
  <si>
    <t>i2=7 AND $2=lcgft</t>
  </si>
  <si>
    <t>Need to consult with metadata experts at other institutions to verify this is the best way to handle $x;;;Need PO approval to include non-LCSH vocabularies: Library of Congress genre/form terms for library and archival materials -- long history of use in our records</t>
  </si>
  <si>
    <t>Need PO approval to include non-LCSH vocabularies: Library of Congress genre/form terms for library and archival materials -- long history of use in our records</t>
  </si>
  <si>
    <t>i2=7 AND $2=rbbin</t>
  </si>
  <si>
    <t>Need PO approval to include non-LCSH vocabularies: Binding terms: a thesaurus for use in rare book and special collections cataloguing (Chicago: Association of College and Research Libraries, ALA) -- Important for rare/special library materials -- 6064 headings in UNC cat on 2017-08-16</t>
  </si>
  <si>
    <t>i2=7 AND $2=rbgenr</t>
  </si>
  <si>
    <t>Need PO approval to include non-LCSH vocabularies: Genre terms: a thesaurus for use in rare book and special collections cataloguing (Chicago: Association of College and Research Libraries) -- Important for rare/special library materials -- 173536 headings in UNC cat on 2017-08-16</t>
  </si>
  <si>
    <t>i2=7 AND $2=rbprov</t>
  </si>
  <si>
    <t>Delete " (Provenance)" from $a value;;;Separate subelements with "--", not " "</t>
  </si>
  <si>
    <t>Need PO approval to include non-LCSH vocabularies: Provenance evidence: a thesaurus for use in rare book and special collections cataloging (Chicago: Association of College and Research Libraries, ALA) -- Important for rare/special library materials -- &gt;10000 headings in UNC cat on 2017-08-16</t>
  </si>
  <si>
    <t>kv</t>
  </si>
  <si>
    <t>i2=7 AND $2=lcsh</t>
  </si>
  <si>
    <t>UNC doesn't have any occurrences of these subfields (regardless of term source). Check w/other institutions re: current needs here. Can/should be mapped eventually, depending on how use of field evolves</t>
  </si>
  <si>
    <t>subject_geographic_facet</t>
  </si>
  <si>
    <t>z</t>
  </si>
  <si>
    <t>subject_topic_lcsh_facet</t>
  </si>
  <si>
    <t>abcdfghjklmnopqrstu</t>
  </si>
  <si>
    <t>In Endeca data model, people (and their works) as topics are mapped into subject:topic facet</t>
  </si>
  <si>
    <t>x</t>
  </si>
  <si>
    <t>abcdfghklmnoprstu</t>
  </si>
  <si>
    <t>In Endeca data model, corporate bodies (and their works) as topics are mapped into subject:topic facet</t>
  </si>
  <si>
    <t>acdefghklnpqstu</t>
  </si>
  <si>
    <t>In Endeca data model, meeting names (and their works) as topics are mapped into subject:topic facet</t>
  </si>
  <si>
    <t>adfghklmnoprst</t>
  </si>
  <si>
    <t>In Endeca data model, works as topics are mapped into subject:topic facet</t>
  </si>
  <si>
    <t>acdg</t>
  </si>
  <si>
    <t>abcdg</t>
  </si>
  <si>
    <t>UNC only has 4 LCSH occurrences. Check w/other institutions re: current needs here. Can/should be mapped eventually, depending on how use of field evolves</t>
  </si>
  <si>
    <t xml:space="preserve">UNC doesn't have any occurrences of this field (regardless of term source). Check w/other institutions re: needs here. May need to handle at some point in the future, depending on how field use evolves in practice. </t>
  </si>
  <si>
    <t>date_cataloged</t>
  </si>
  <si>
    <t>MARCish</t>
  </si>
  <si>
    <t>UNC</t>
  </si>
  <si>
    <t>i1=0 AND i2=0</t>
  </si>
  <si>
    <t>Convert to whatever standard date format you decide is best for this field. Note: It is expected that this field will be empty in provisional or on-the-fly records.</t>
  </si>
  <si>
    <t>source data format</t>
  </si>
  <si>
    <t>provisional?</t>
  </si>
  <si>
    <t>institution</t>
  </si>
  <si>
    <t>element/field</t>
  </si>
  <si>
    <t>subelement/field(s)</t>
  </si>
  <si>
    <t>constraints</t>
  </si>
  <si>
    <t>processing_type</t>
  </si>
  <si>
    <t>processing instructions</t>
  </si>
  <si>
    <t>notes</t>
  </si>
  <si>
    <t>mapping_id</t>
  </si>
  <si>
    <t>provisional</t>
  </si>
  <si>
    <t>field</t>
  </si>
  <si>
    <t>local</t>
  </si>
  <si>
    <t>multivalued?</t>
  </si>
  <si>
    <t>searchable in</t>
  </si>
  <si>
    <t>retain order</t>
  </si>
  <si>
    <t>facet</t>
  </si>
  <si>
    <t>displayed</t>
  </si>
  <si>
    <t>label</t>
  </si>
  <si>
    <t>definition</t>
  </si>
  <si>
    <t>rationale</t>
  </si>
  <si>
    <t>relevance importance (1=most imp)</t>
  </si>
  <si>
    <t>endeca equivalent</t>
  </si>
  <si>
    <t>implementation details</t>
  </si>
  <si>
    <t>Subject</t>
  </si>
  <si>
    <t>facet value</t>
  </si>
  <si>
    <t>na</t>
  </si>
  <si>
    <t>Topical terms from Library of Congress Subject Headings (LCSH)</t>
  </si>
  <si>
    <t>Explode subject headings into segments to allow filtering/narrowing by individual topical terms</t>
  </si>
  <si>
    <t>?</t>
  </si>
  <si>
    <t>Subject: Topic</t>
  </si>
  <si>
    <t>field_name includes "lcsh" because in Endeca, we also have a Medical Subject headings topic facet -- erring on the side of being more specific earlier on, based on Luke's advice that it'd be easier to generalize things later on than to tease out lost specifics;;;TD-347 specifies "limited to LCSH," though Endeca data model allowed terms from other vocabularies to be mapped here</t>
  </si>
  <si>
    <t>Dedupe values assigned to field or not? Do multiple occurrences of the same value help in ordering the results by relevance?</t>
  </si>
  <si>
    <t>Genre</t>
  </si>
  <si>
    <t>Genre/form terms</t>
  </si>
  <si>
    <t>Explode subject and genre headings into segments to allow filtering/narrowing by individual genre/form terms</t>
  </si>
  <si>
    <t>Subject: Genre</t>
  </si>
  <si>
    <t xml:space="preserve">field_name doesn't include name of a vocabulary because we've never treated genre terms from different vocabularies separately. I'll be making a case to POs that it's necessary to include terms from several non-LCSH vocabularies in this facet to make it at all useful. </t>
  </si>
  <si>
    <t>Time period</t>
  </si>
  <si>
    <t>Chronological/time period terms from LCSH</t>
  </si>
  <si>
    <t>Explode subject genre headings into segments to allow filtering/narrowing by individual chronological terms</t>
  </si>
  <si>
    <t>Subject: Time period</t>
  </si>
  <si>
    <t>field_name doesn't include name of a vocabulary because we've never treated chronological terms from different vocabularies separately;;;TD-347 specifies "limited to LCSH," though Endeca data model allowed terms from other vocabularies to be mapped here</t>
  </si>
  <si>
    <t>Region</t>
  </si>
  <si>
    <t>Geographic/region terms from LCSH</t>
  </si>
  <si>
    <t>Explode subject genre headings into segments to allow filtering/narrowing by individual geographic terms</t>
  </si>
  <si>
    <t>Subject: Region</t>
  </si>
  <si>
    <t>New titles</t>
  </si>
  <si>
    <t>facet value (calculated/derived)</t>
  </si>
  <si>
    <t>Date that record was fully cataloged/completed. If this specific date is not available from the system, you could use a record creation date instead. DO NOT map a "record updated" date to this field.</t>
  </si>
  <si>
    <t>Subject librarians use this facet, combined with call number range, to produce/link to lists of newly available materials of interest to users</t>
  </si>
  <si>
    <t>DateCataloged</t>
  </si>
  <si>
    <t>Transform to standard date format; map to desired date ranges (last week, last month, etc)</t>
  </si>
  <si>
    <t>languages</t>
  </si>
  <si>
    <t>Language</t>
  </si>
  <si>
    <t>brief record</t>
  </si>
  <si>
    <t>Language(s):</t>
  </si>
  <si>
    <t>Language(s) of the content in the material(s) described by the record</t>
  </si>
  <si>
    <t xml:space="preserve">Limit/narrow results by language. Many resources are in more than one language. Users studying languages should be able to find materials that are in "English and French" </t>
  </si>
  <si>
    <t>Language codes need to be mapped to preferred display terms -- http://id.loc.gov/vocabulary/languages.html or http://www.loc.gov/standards/codelists/languages.xml</t>
  </si>
  <si>
    <t>subject_topic_mesh_facet</t>
  </si>
  <si>
    <t>Medical Subject</t>
  </si>
  <si>
    <t>Topical terms from MEdical Subject Headings (MeSH)</t>
  </si>
  <si>
    <t>Explode medical subject headings into segments to allow filtering/narrowing by individual topical terms</t>
  </si>
  <si>
    <t>Medical Subject: Topic</t>
  </si>
  <si>
    <t>subject_topic_other</t>
  </si>
  <si>
    <t>Topical terms from non-LCSH/MeSH vocabularies</t>
  </si>
  <si>
    <t>Explode subject headings into segments to allow filtering/narrowing by individual topical terms. Endeca did not limit this facet to LCSH</t>
  </si>
  <si>
    <t>subject_heading_lcsh</t>
  </si>
  <si>
    <t>Full record</t>
  </si>
  <si>
    <t>Subject headings:</t>
  </si>
  <si>
    <t>Pre-coordinate subject headings</t>
  </si>
  <si>
    <t>element</t>
  </si>
  <si>
    <t>subelement</t>
  </si>
  <si>
    <t>issue/question</t>
  </si>
  <si>
    <t>Not really topical in practice, right? --- in most cases seems to qualify/narrow the genre/form term in the $a, not express a topic.</t>
  </si>
  <si>
    <t xml:space="preserve">Append to end of $a value, separated by "--"? </t>
  </si>
  <si>
    <t xml:space="preserve">Endeca data model has separate Medical Subject facet. Are we not populating that? </t>
  </si>
  <si>
    <t>Should not be limited to just LCSH. Maybe we only pull it from $v of LCSH headings, but terms from the 655 fields should include several other vocabularies that are primary sources of genre/form terms (LCSH is not the main source here)</t>
  </si>
  <si>
    <t>Include FAST terms? Any other vocabularies? Endeca data model specified constraints that, if followed, pulled in terms/headings from nearly any source</t>
  </si>
  <si>
    <t>Any reason to tangle with this field? Does it provide info beyond what we get from 6XXs, where it is more or less structured/coded so as to be machine-processable?</t>
  </si>
  <si>
    <t xml:space="preserve">From MARC spec: "This information in textual form is contained in field 518 (Date/Time and Place of an Event Note)." --- Can't really pull this info out of a 518 in a usable way. Useful in public catalog at all? </t>
  </si>
  <si>
    <t>op</t>
  </si>
  <si>
    <t xml:space="preserve">Useful? </t>
  </si>
  <si>
    <t>GEN</t>
  </si>
  <si>
    <t>doc</t>
  </si>
  <si>
    <t>desc</t>
  </si>
  <si>
    <t>mappingID</t>
  </si>
  <si>
    <t>subject_topic_lcsh_facetGEN655xi2=0 OR (i2=7 AND $2=lcsh)</t>
  </si>
  <si>
    <t>field issue ct</t>
  </si>
  <si>
    <t>mapping issue ct</t>
  </si>
  <si>
    <t>mapping ct</t>
  </si>
  <si>
    <t>issue ct</t>
  </si>
  <si>
    <t>item_due_date</t>
  </si>
  <si>
    <t>item_record_id</t>
  </si>
  <si>
    <t>item_location</t>
  </si>
  <si>
    <t>item_public_note</t>
  </si>
  <si>
    <t>item_call_number</t>
  </si>
  <si>
    <t>item_call_number_scheme</t>
  </si>
  <si>
    <t>item_status</t>
  </si>
  <si>
    <t>item_type</t>
  </si>
  <si>
    <t>item_volume_designator</t>
  </si>
  <si>
    <t>holdings_summary_statement</t>
  </si>
  <si>
    <t>holdings_location</t>
  </si>
  <si>
    <t>holdings_record_id</t>
  </si>
  <si>
    <t>holdings_call_number</t>
  </si>
  <si>
    <t>holdings_call_number_scheme</t>
  </si>
  <si>
    <t>holdings_public_note</t>
  </si>
  <si>
    <t>Unique identifier for an item record in host institution's ILS. Could be record number or barcode.</t>
  </si>
  <si>
    <t>Item ID</t>
  </si>
  <si>
    <t>Each item record has only 1 value for this field. Depending on how you implement this, if there are multiple item records, this could end up being a multivalued field.</t>
  </si>
  <si>
    <t>i</t>
  </si>
  <si>
    <t>i1=9 AND i2=1</t>
  </si>
  <si>
    <t>brief record, full record</t>
  </si>
  <si>
    <t>Status: Due $date</t>
  </si>
  <si>
    <t>Item due date</t>
  </si>
  <si>
    <t>Can be shown as part of item status if item checked out</t>
  </si>
  <si>
    <t>ItemDueDate</t>
  </si>
  <si>
    <t>Transform to standard date format</t>
  </si>
  <si>
    <t>d</t>
  </si>
  <si>
    <t>Will be blank if item is NOT checked out</t>
  </si>
  <si>
    <t>Location:</t>
  </si>
  <si>
    <t>Shelving location code for item</t>
  </si>
  <si>
    <t>Inform user what section/area of stacks to go to in order to find the item</t>
  </si>
  <si>
    <t>Location_property</t>
  </si>
  <si>
    <t>CODE, not display value</t>
  </si>
  <si>
    <t>Map to readable label for display</t>
  </si>
  <si>
    <t>l</t>
  </si>
  <si>
    <t>o</t>
  </si>
  <si>
    <t>Notes:</t>
  </si>
  <si>
    <t>Notes from the item record, intended for public view.</t>
  </si>
  <si>
    <t>Provide specific information at the copy or volume level. Assist in select and obtain user tasks</t>
  </si>
  <si>
    <t>ItemNotes</t>
  </si>
  <si>
    <t>An item may have more than one item note.</t>
  </si>
  <si>
    <t>Used to sort by popularity</t>
  </si>
  <si>
    <t>Circulation Level</t>
  </si>
  <si>
    <t>circulation_count</t>
  </si>
  <si>
    <t>Total of circulation counts for all items attached to bibliographic record</t>
  </si>
  <si>
    <t>SUM of circulation count for items attached to bib</t>
  </si>
  <si>
    <t xml:space="preserve">Do we plan on keeping Sort by Popularity function? It doesn't work well at all. </t>
  </si>
  <si>
    <t>SUM of this value across all attached item records</t>
  </si>
  <si>
    <t>calculated</t>
  </si>
  <si>
    <t>DUKE</t>
  </si>
  <si>
    <t>b</t>
  </si>
  <si>
    <t>NCSU</t>
  </si>
  <si>
    <t>NCCU</t>
  </si>
  <si>
    <t>date_catalogedNCCU...</t>
  </si>
  <si>
    <t>Need to find out where this is in their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</si>
</sst>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0" fillId="0" borderId="0" xfId="0" applyFill="1" applyBorder="1"/>
    <xf numFmtId="0" fontId="1" fillId="0" borderId="4" xfId="0" applyFont="1" applyFill="1" applyBorder="1"/>
    <xf numFmtId="0" fontId="0" fillId="0" borderId="0" xfId="0" applyNumberFormat="1"/>
    <xf numFmtId="0" fontId="0" fillId="0" borderId="0" xfId="0" applyFont="1"/>
    <xf numFmtId="0" fontId="0" fillId="0" borderId="3" xfId="0" applyFont="1" applyFill="1" applyBorder="1"/>
    <xf numFmtId="0" fontId="0" fillId="0" borderId="4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fields" displayName="fields" ref="A1:Q26" totalsRowShown="0">
  <autoFilter ref="A1:Q26"/>
  <tableColumns count="17">
    <tableColumn id="2" name="field"/>
    <tableColumn id="1" name="provisional"/>
    <tableColumn id="3" name="local"/>
    <tableColumn id="4" name="multivalued?"/>
    <tableColumn id="5" name="searchable in"/>
    <tableColumn id="6" name="retain order"/>
    <tableColumn id="7" name="facet"/>
    <tableColumn id="8" name="displayed"/>
    <tableColumn id="9" name="label"/>
    <tableColumn id="10" name="definition"/>
    <tableColumn id="11" name="rationale"/>
    <tableColumn id="12" name="relevance importance (1=most imp)"/>
    <tableColumn id="13" name="endeca equivalent"/>
    <tableColumn id="14" name="notes"/>
    <tableColumn id="15" name="implementation details"/>
    <tableColumn id="16" name="issue ct" dataDxfId="11">
      <calculatedColumnFormula>IF(ISNUMBER(MATCH(fields[field],issuesfield[field],0)),COUNTIF(issuesfield[field],fields[field]),0)</calculatedColumnFormula>
    </tableColumn>
    <tableColumn id="17" name="mapping ct">
      <calculatedColumnFormula>IF(ISNUMBER(MATCH(fields[field],mappings[field],0)),COUNTIF(mappings[field],fields[field]),0)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issuesfield" displayName="issuesfield" ref="A1:C9" totalsRowShown="0" headerRowDxfId="10" dataDxfId="9">
  <autoFilter ref="A1:C9"/>
  <tableColumns count="3">
    <tableColumn id="1" name="field" dataDxfId="8"/>
    <tableColumn id="3" name="desc" dataDxfId="7"/>
    <tableColumn id="4" name="doc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mappings" displayName="mappings" ref="A1:M69" totalsRowShown="0">
  <autoFilter ref="A1:M69"/>
  <sortState ref="A2:M69">
    <sortCondition ref="A2:A69"/>
    <sortCondition ref="C2:C69"/>
    <sortCondition ref="D2:D69"/>
    <sortCondition ref="B2:B69"/>
    <sortCondition ref="E2:E69"/>
  </sortState>
  <tableColumns count="13">
    <tableColumn id="1" name="field"/>
    <tableColumn id="2" name="source data format"/>
    <tableColumn id="11" name="provisional?"/>
    <tableColumn id="3" name="institution"/>
    <tableColumn id="4" name="element/field" dataDxfId="5"/>
    <tableColumn id="5" name="subelement/field(s)"/>
    <tableColumn id="6" name="constraints"/>
    <tableColumn id="7" name="processing_type"/>
    <tableColumn id="8" name="processing instructions"/>
    <tableColumn id="9" name="notes"/>
    <tableColumn id="10" name="mapping_id" dataDxfId="4">
      <calculatedColumnFormula>mappings[field]&amp;mappings[institution]&amp;mappings[element/field]&amp;mappings[subelement/field(s)]&amp;mappings[constraints]</calculatedColumnFormula>
    </tableColumn>
    <tableColumn id="12" name="mapping issue ct" dataDxfId="3">
      <calculatedColumnFormula>IF(ISNUMBER(MATCH(mappings[mapping_id],issuesmap[mappingID],0)),COUNTIF(issuesmap[mappingID],mappings[mapping_id]),0)</calculatedColumnFormula>
    </tableColumn>
    <tableColumn id="13" name="field issue ct" dataDxfId="2">
      <calculatedColumnFormula>IF(ISNUMBER(MATCH(mappings[field],issuesfield[field],0)),COUNTIF(issuesfield[field],mappings[field]),0)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issuesmap" displayName="issuesmap" ref="A1:D8" totalsRowShown="0">
  <autoFilter ref="A1:D8"/>
  <tableColumns count="4">
    <tableColumn id="1" name="mappingID"/>
    <tableColumn id="2" name="element"/>
    <tableColumn id="3" name="subelement"/>
    <tableColumn id="4" name="issue/ques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15" sqref="A15"/>
    </sheetView>
  </sheetViews>
  <sheetFormatPr defaultRowHeight="15" x14ac:dyDescent="0.25"/>
  <cols>
    <col min="1" max="1" width="36.42578125" customWidth="1"/>
    <col min="2" max="2" width="13" customWidth="1"/>
    <col min="5" max="6" width="14.85546875" customWidth="1"/>
    <col min="7" max="7" width="13.7109375" customWidth="1"/>
    <col min="9" max="9" width="11.7109375" customWidth="1"/>
    <col min="11" max="11" width="12" customWidth="1"/>
    <col min="12" max="12" width="11.140625" customWidth="1"/>
    <col min="13" max="13" width="34.5703125" customWidth="1"/>
    <col min="14" max="14" width="19.5703125" customWidth="1"/>
    <col min="16" max="16" width="24" customWidth="1"/>
    <col min="17" max="17" width="9.85546875" bestFit="1" customWidth="1"/>
    <col min="18" max="18" width="11.42578125" customWidth="1"/>
  </cols>
  <sheetData>
    <row r="1" spans="1:17" x14ac:dyDescent="0.25">
      <c r="A1" t="s">
        <v>68</v>
      </c>
      <c r="B1" t="s">
        <v>67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65</v>
      </c>
      <c r="O1" t="s">
        <v>80</v>
      </c>
      <c r="P1" t="s">
        <v>149</v>
      </c>
      <c r="Q1" t="s">
        <v>148</v>
      </c>
    </row>
    <row r="2" spans="1:17" x14ac:dyDescent="0.25">
      <c r="A2" t="s">
        <v>38</v>
      </c>
      <c r="B2" t="s">
        <v>2</v>
      </c>
      <c r="C2" t="s">
        <v>2</v>
      </c>
      <c r="D2" t="s">
        <v>3</v>
      </c>
      <c r="E2" t="s">
        <v>2</v>
      </c>
      <c r="F2" t="s">
        <v>2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6</v>
      </c>
      <c r="P2">
        <f>IF(ISNUMBER(MATCH(fields[field],issuesfield[field],0)),COUNTIF(issuesfield[field],fields[field]),0)</f>
        <v>1</v>
      </c>
      <c r="Q2">
        <f>IF(ISNUMBER(MATCH(fields[field],mappings[field],0)),COUNTIF(mappings[field],fields[field]),0)</f>
        <v>19</v>
      </c>
    </row>
    <row r="3" spans="1:17" x14ac:dyDescent="0.25">
      <c r="A3" t="s">
        <v>10</v>
      </c>
      <c r="B3" t="s">
        <v>2</v>
      </c>
      <c r="C3" t="s">
        <v>2</v>
      </c>
      <c r="D3" t="s">
        <v>3</v>
      </c>
      <c r="E3" t="s">
        <v>2</v>
      </c>
      <c r="F3" t="s">
        <v>2</v>
      </c>
      <c r="G3" t="s">
        <v>90</v>
      </c>
      <c r="H3" t="s">
        <v>82</v>
      </c>
      <c r="I3" t="s">
        <v>83</v>
      </c>
      <c r="J3" t="s">
        <v>91</v>
      </c>
      <c r="K3" t="s">
        <v>92</v>
      </c>
      <c r="L3" t="s">
        <v>86</v>
      </c>
      <c r="M3" t="s">
        <v>93</v>
      </c>
      <c r="N3" t="s">
        <v>94</v>
      </c>
      <c r="O3" t="s">
        <v>6</v>
      </c>
      <c r="P3">
        <f>IF(ISNUMBER(MATCH(fields[field],issuesfield[field],0)),COUNTIF(issuesfield[field],fields[field]),0)</f>
        <v>2</v>
      </c>
      <c r="Q3">
        <f>IF(ISNUMBER(MATCH(fields[field],mappings[field],0)),COUNTIF(mappings[field],fields[field]),0)</f>
        <v>24</v>
      </c>
    </row>
    <row r="4" spans="1:17" x14ac:dyDescent="0.25">
      <c r="A4" t="s">
        <v>0</v>
      </c>
      <c r="B4" t="s">
        <v>2</v>
      </c>
      <c r="C4" t="s">
        <v>2</v>
      </c>
      <c r="D4" t="s">
        <v>3</v>
      </c>
      <c r="E4" t="s">
        <v>2</v>
      </c>
      <c r="F4" t="s">
        <v>2</v>
      </c>
      <c r="G4" t="s">
        <v>95</v>
      </c>
      <c r="H4" t="s">
        <v>82</v>
      </c>
      <c r="I4" t="s">
        <v>83</v>
      </c>
      <c r="J4" t="s">
        <v>96</v>
      </c>
      <c r="K4" t="s">
        <v>97</v>
      </c>
      <c r="L4" t="s">
        <v>86</v>
      </c>
      <c r="M4" t="s">
        <v>98</v>
      </c>
      <c r="N4" t="s">
        <v>99</v>
      </c>
      <c r="O4" t="s">
        <v>6</v>
      </c>
      <c r="P4">
        <f>IF(ISNUMBER(MATCH(fields[field],issuesfield[field],0)),COUNTIF(issuesfield[field],fields[field]),0)</f>
        <v>1</v>
      </c>
      <c r="Q4">
        <f>IF(ISNUMBER(MATCH(fields[field],mappings[field],0)),COUNTIF(mappings[field],fields[field]),0)</f>
        <v>8</v>
      </c>
    </row>
    <row r="5" spans="1:17" x14ac:dyDescent="0.25">
      <c r="A5" t="s">
        <v>36</v>
      </c>
      <c r="B5" t="s">
        <v>2</v>
      </c>
      <c r="C5" t="s">
        <v>2</v>
      </c>
      <c r="D5" t="s">
        <v>3</v>
      </c>
      <c r="E5" t="s">
        <v>2</v>
      </c>
      <c r="F5" t="s">
        <v>2</v>
      </c>
      <c r="G5" t="s">
        <v>100</v>
      </c>
      <c r="H5" t="s">
        <v>82</v>
      </c>
      <c r="I5" t="s">
        <v>83</v>
      </c>
      <c r="J5" t="s">
        <v>101</v>
      </c>
      <c r="K5" t="s">
        <v>102</v>
      </c>
      <c r="L5" t="s">
        <v>86</v>
      </c>
      <c r="M5" t="s">
        <v>103</v>
      </c>
      <c r="N5" t="s">
        <v>99</v>
      </c>
      <c r="O5" t="s">
        <v>6</v>
      </c>
      <c r="P5">
        <f>IF(ISNUMBER(MATCH(fields[field],issuesfield[field],0)),COUNTIF(issuesfield[field],fields[field]),0)</f>
        <v>1</v>
      </c>
      <c r="Q5">
        <f>IF(ISNUMBER(MATCH(fields[field],mappings[field],0)),COUNTIF(mappings[field],fields[field]),0)</f>
        <v>8</v>
      </c>
    </row>
    <row r="6" spans="1:17" x14ac:dyDescent="0.25">
      <c r="A6" t="s">
        <v>52</v>
      </c>
      <c r="B6" t="s">
        <v>2</v>
      </c>
      <c r="C6" t="s">
        <v>3</v>
      </c>
      <c r="D6" t="s">
        <v>2</v>
      </c>
      <c r="E6" t="s">
        <v>2</v>
      </c>
      <c r="F6" t="s">
        <v>6</v>
      </c>
      <c r="G6" t="s">
        <v>104</v>
      </c>
      <c r="H6" t="s">
        <v>105</v>
      </c>
      <c r="I6" t="s">
        <v>83</v>
      </c>
      <c r="J6" t="s">
        <v>106</v>
      </c>
      <c r="K6" t="s">
        <v>107</v>
      </c>
      <c r="L6" t="s">
        <v>83</v>
      </c>
      <c r="M6" t="s">
        <v>108</v>
      </c>
      <c r="N6" t="s">
        <v>6</v>
      </c>
      <c r="O6" t="s">
        <v>109</v>
      </c>
      <c r="P6">
        <f>IF(ISNUMBER(MATCH(fields[field],issuesfield[field],0)),COUNTIF(issuesfield[field],fields[field]),0)</f>
        <v>0</v>
      </c>
      <c r="Q6">
        <f>IF(ISNUMBER(MATCH(fields[field],mappings[field],0)),COUNTIF(mappings[field],fields[field]),0)</f>
        <v>4</v>
      </c>
    </row>
    <row r="7" spans="1:17" x14ac:dyDescent="0.25">
      <c r="A7" t="s">
        <v>110</v>
      </c>
      <c r="B7" t="s">
        <v>2</v>
      </c>
      <c r="C7" t="s">
        <v>2</v>
      </c>
      <c r="D7" t="s">
        <v>3</v>
      </c>
      <c r="E7" t="s">
        <v>2</v>
      </c>
      <c r="F7" t="s">
        <v>2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83</v>
      </c>
      <c r="M7" t="s">
        <v>111</v>
      </c>
      <c r="N7" t="s">
        <v>6</v>
      </c>
      <c r="O7" t="s">
        <v>116</v>
      </c>
      <c r="P7">
        <f>IF(ISNUMBER(MATCH(fields[field],issuesfield[field],0)),COUNTIF(issuesfield[field],fields[field]),0)</f>
        <v>0</v>
      </c>
      <c r="Q7">
        <f>IF(ISNUMBER(MATCH(fields[field],mappings[field],0)),COUNTIF(mappings[field],fields[field]),0)</f>
        <v>0</v>
      </c>
    </row>
    <row r="8" spans="1:17" x14ac:dyDescent="0.25">
      <c r="A8" t="s">
        <v>117</v>
      </c>
      <c r="B8" t="s">
        <v>3</v>
      </c>
      <c r="C8" t="s">
        <v>2</v>
      </c>
      <c r="D8" t="s">
        <v>3</v>
      </c>
      <c r="E8" t="s">
        <v>2</v>
      </c>
      <c r="F8" t="s">
        <v>2</v>
      </c>
      <c r="G8" t="s">
        <v>118</v>
      </c>
      <c r="H8" t="s">
        <v>82</v>
      </c>
      <c r="I8" t="s">
        <v>83</v>
      </c>
      <c r="J8" t="s">
        <v>119</v>
      </c>
      <c r="K8" t="s">
        <v>120</v>
      </c>
      <c r="L8" t="s">
        <v>86</v>
      </c>
      <c r="M8" t="s">
        <v>121</v>
      </c>
      <c r="N8" t="s">
        <v>6</v>
      </c>
      <c r="O8" t="s">
        <v>6</v>
      </c>
      <c r="P8">
        <f>IF(ISNUMBER(MATCH(fields[field],issuesfield[field],0)),COUNTIF(issuesfield[field],fields[field]),0)</f>
        <v>1</v>
      </c>
      <c r="Q8">
        <f>IF(ISNUMBER(MATCH(fields[field],mappings[field],0)),COUNTIF(mappings[field],fields[field]),0)</f>
        <v>0</v>
      </c>
    </row>
    <row r="9" spans="1:17" x14ac:dyDescent="0.25">
      <c r="A9" t="s">
        <v>122</v>
      </c>
      <c r="B9" t="s">
        <v>3</v>
      </c>
      <c r="C9" t="s">
        <v>2</v>
      </c>
      <c r="D9" t="s">
        <v>3</v>
      </c>
      <c r="E9" t="s">
        <v>2</v>
      </c>
      <c r="F9" t="s">
        <v>2</v>
      </c>
      <c r="G9" t="s">
        <v>81</v>
      </c>
      <c r="H9" t="s">
        <v>82</v>
      </c>
      <c r="I9" t="s">
        <v>83</v>
      </c>
      <c r="J9" t="s">
        <v>123</v>
      </c>
      <c r="K9" t="s">
        <v>124</v>
      </c>
      <c r="L9" t="s">
        <v>86</v>
      </c>
      <c r="M9" t="s">
        <v>87</v>
      </c>
      <c r="N9" t="s">
        <v>6</v>
      </c>
      <c r="O9" t="s">
        <v>6</v>
      </c>
      <c r="P9">
        <f>IF(ISNUMBER(MATCH(fields[field],issuesfield[field],0)),COUNTIF(issuesfield[field],fields[field]),0)</f>
        <v>1</v>
      </c>
      <c r="Q9">
        <f>IF(ISNUMBER(MATCH(fields[field],mappings[field],0)),COUNTIF(mappings[field],fields[field]),0)</f>
        <v>0</v>
      </c>
    </row>
    <row r="10" spans="1:17" x14ac:dyDescent="0.25">
      <c r="A10" t="s">
        <v>125</v>
      </c>
      <c r="B10" t="s">
        <v>86</v>
      </c>
      <c r="C10" t="s">
        <v>2</v>
      </c>
      <c r="D10" t="s">
        <v>3</v>
      </c>
      <c r="E10" t="s">
        <v>3</v>
      </c>
      <c r="F10" t="s">
        <v>3</v>
      </c>
      <c r="G10" t="s">
        <v>6</v>
      </c>
      <c r="H10" t="s">
        <v>126</v>
      </c>
      <c r="I10" t="s">
        <v>127</v>
      </c>
      <c r="J10" t="s">
        <v>128</v>
      </c>
      <c r="P10">
        <f>IF(ISNUMBER(MATCH(fields[field],issuesfield[field],0)),COUNTIF(issuesfield[field],fields[field]),0)</f>
        <v>0</v>
      </c>
      <c r="Q10">
        <f>IF(ISNUMBER(MATCH(fields[field],mappings[field],0)),COUNTIF(mappings[field],fields[field]),0)</f>
        <v>0</v>
      </c>
    </row>
    <row r="11" spans="1:17" x14ac:dyDescent="0.25">
      <c r="A11" t="s">
        <v>150</v>
      </c>
      <c r="B11" t="s">
        <v>2</v>
      </c>
      <c r="C11" t="s">
        <v>3</v>
      </c>
      <c r="D11" t="s">
        <v>2</v>
      </c>
      <c r="E11" t="s">
        <v>2</v>
      </c>
      <c r="F11" t="s">
        <v>6</v>
      </c>
      <c r="G11" t="s">
        <v>6</v>
      </c>
      <c r="H11" t="s">
        <v>170</v>
      </c>
      <c r="I11" t="s">
        <v>171</v>
      </c>
      <c r="J11" t="s">
        <v>172</v>
      </c>
      <c r="K11" t="s">
        <v>173</v>
      </c>
      <c r="L11" t="s">
        <v>6</v>
      </c>
      <c r="M11" t="s">
        <v>174</v>
      </c>
      <c r="N11" t="s">
        <v>6</v>
      </c>
      <c r="O11" t="s">
        <v>175</v>
      </c>
      <c r="P11" s="8">
        <f>IF(ISNUMBER(MATCH(fields[field],issuesfield[field],0)),COUNTIF(issuesfield[field],fields[field]),0)</f>
        <v>0</v>
      </c>
      <c r="Q11">
        <f>IF(ISNUMBER(MATCH(fields[field],mappings[field],0)),COUNTIF(mappings[field],fields[field]),0)</f>
        <v>1</v>
      </c>
    </row>
    <row r="12" spans="1:17" x14ac:dyDescent="0.25">
      <c r="A12" t="s">
        <v>151</v>
      </c>
      <c r="B12" t="s">
        <v>2</v>
      </c>
      <c r="C12" t="s">
        <v>3</v>
      </c>
      <c r="D12" t="s">
        <v>2</v>
      </c>
      <c r="E12" t="s">
        <v>2</v>
      </c>
      <c r="F12" t="s">
        <v>6</v>
      </c>
      <c r="G12" t="s">
        <v>6</v>
      </c>
      <c r="H12" t="s">
        <v>6</v>
      </c>
      <c r="I12" t="s">
        <v>6</v>
      </c>
      <c r="J12" t="s">
        <v>165</v>
      </c>
      <c r="K12" t="s">
        <v>6</v>
      </c>
      <c r="L12" t="s">
        <v>6</v>
      </c>
      <c r="M12" t="s">
        <v>166</v>
      </c>
      <c r="N12" t="s">
        <v>6</v>
      </c>
      <c r="O12" t="s">
        <v>167</v>
      </c>
      <c r="P12" s="8">
        <f>IF(ISNUMBER(MATCH(fields[field],issuesfield[field],0)),COUNTIF(issuesfield[field],fields[field]),0)</f>
        <v>0</v>
      </c>
      <c r="Q12">
        <f>IF(ISNUMBER(MATCH(fields[field],mappings[field],0)),COUNTIF(mappings[field],fields[field]),0)</f>
        <v>1</v>
      </c>
    </row>
    <row r="13" spans="1:17" x14ac:dyDescent="0.25">
      <c r="A13" t="s">
        <v>152</v>
      </c>
      <c r="B13" t="s">
        <v>2</v>
      </c>
      <c r="C13" t="s">
        <v>3</v>
      </c>
      <c r="D13" t="s">
        <v>2</v>
      </c>
      <c r="E13" t="s">
        <v>2</v>
      </c>
      <c r="F13" t="s">
        <v>6</v>
      </c>
      <c r="G13" t="s">
        <v>6</v>
      </c>
      <c r="H13" t="s">
        <v>170</v>
      </c>
      <c r="I13" t="s">
        <v>178</v>
      </c>
      <c r="J13" t="s">
        <v>179</v>
      </c>
      <c r="K13" t="s">
        <v>180</v>
      </c>
      <c r="L13" t="s">
        <v>6</v>
      </c>
      <c r="M13" t="s">
        <v>181</v>
      </c>
      <c r="N13" t="s">
        <v>182</v>
      </c>
      <c r="O13" t="s">
        <v>183</v>
      </c>
      <c r="P13" s="8">
        <f>IF(ISNUMBER(MATCH(fields[field],issuesfield[field],0)),COUNTIF(issuesfield[field],fields[field]),0)</f>
        <v>0</v>
      </c>
      <c r="Q13">
        <f>IF(ISNUMBER(MATCH(fields[field],mappings[field],0)),COUNTIF(mappings[field],fields[field]),0)</f>
        <v>1</v>
      </c>
    </row>
    <row r="14" spans="1:17" x14ac:dyDescent="0.25">
      <c r="A14" t="s">
        <v>153</v>
      </c>
      <c r="B14" t="s">
        <v>2</v>
      </c>
      <c r="C14" t="s">
        <v>3</v>
      </c>
      <c r="D14" t="s">
        <v>3</v>
      </c>
      <c r="E14" t="s">
        <v>2</v>
      </c>
      <c r="F14" t="s">
        <v>3</v>
      </c>
      <c r="G14" t="s">
        <v>6</v>
      </c>
      <c r="H14" t="s">
        <v>170</v>
      </c>
      <c r="I14" t="s">
        <v>186</v>
      </c>
      <c r="J14" t="s">
        <v>187</v>
      </c>
      <c r="K14" t="s">
        <v>188</v>
      </c>
      <c r="L14" t="s">
        <v>6</v>
      </c>
      <c r="M14" t="s">
        <v>189</v>
      </c>
      <c r="N14" t="s">
        <v>6</v>
      </c>
      <c r="O14" t="s">
        <v>190</v>
      </c>
      <c r="P14" s="8">
        <f>IF(ISNUMBER(MATCH(fields[field],issuesfield[field],0)),COUNTIF(issuesfield[field],fields[field]),0)</f>
        <v>0</v>
      </c>
      <c r="Q14">
        <f>IF(ISNUMBER(MATCH(fields[field],mappings[field],0)),COUNTIF(mappings[field],fields[field]),0)</f>
        <v>1</v>
      </c>
    </row>
    <row r="15" spans="1:17" x14ac:dyDescent="0.25">
      <c r="A15" t="s">
        <v>193</v>
      </c>
      <c r="B15" t="s">
        <v>3</v>
      </c>
      <c r="C15" t="s">
        <v>3</v>
      </c>
      <c r="D15" t="s">
        <v>2</v>
      </c>
      <c r="E15" t="s">
        <v>2</v>
      </c>
      <c r="F15" t="s">
        <v>6</v>
      </c>
      <c r="G15" t="s">
        <v>6</v>
      </c>
      <c r="H15" t="s">
        <v>6</v>
      </c>
      <c r="I15" t="s">
        <v>6</v>
      </c>
      <c r="J15" t="s">
        <v>194</v>
      </c>
      <c r="K15" t="s">
        <v>191</v>
      </c>
      <c r="L15" t="s">
        <v>6</v>
      </c>
      <c r="M15" t="s">
        <v>192</v>
      </c>
      <c r="N15" t="s">
        <v>6</v>
      </c>
      <c r="O15" t="s">
        <v>195</v>
      </c>
      <c r="P15" s="8">
        <f>IF(ISNUMBER(MATCH(fields[field],issuesfield[field],0)),COUNTIF(issuesfield[field],fields[field]),0)</f>
        <v>1</v>
      </c>
      <c r="Q15">
        <f>IF(ISNUMBER(MATCH(fields[field],mappings[field],0)),COUNTIF(mappings[field],fields[field]),0)</f>
        <v>1</v>
      </c>
    </row>
    <row r="16" spans="1:17" x14ac:dyDescent="0.25">
      <c r="A16" t="s">
        <v>154</v>
      </c>
      <c r="P16" s="8">
        <f>IF(ISNUMBER(MATCH(fields[field],issuesfield[field],0)),COUNTIF(issuesfield[field],fields[field]),0)</f>
        <v>0</v>
      </c>
      <c r="Q16">
        <f>IF(ISNUMBER(MATCH(fields[field],mappings[field],0)),COUNTIF(mappings[field],fields[field]),0)</f>
        <v>0</v>
      </c>
    </row>
    <row r="17" spans="1:17" x14ac:dyDescent="0.25">
      <c r="A17" t="s">
        <v>155</v>
      </c>
      <c r="P17" s="8">
        <f>IF(ISNUMBER(MATCH(fields[field],issuesfield[field],0)),COUNTIF(issuesfield[field],fields[field]),0)</f>
        <v>0</v>
      </c>
      <c r="Q17">
        <f>IF(ISNUMBER(MATCH(fields[field],mappings[field],0)),COUNTIF(mappings[field],fields[field]),0)</f>
        <v>0</v>
      </c>
    </row>
    <row r="18" spans="1:17" x14ac:dyDescent="0.25">
      <c r="A18" t="s">
        <v>156</v>
      </c>
      <c r="P18" s="8">
        <f>IF(ISNUMBER(MATCH(fields[field],issuesfield[field],0)),COUNTIF(issuesfield[field],fields[field]),0)</f>
        <v>0</v>
      </c>
      <c r="Q18">
        <f>IF(ISNUMBER(MATCH(fields[field],mappings[field],0)),COUNTIF(mappings[field],fields[field]),0)</f>
        <v>0</v>
      </c>
    </row>
    <row r="19" spans="1:17" x14ac:dyDescent="0.25">
      <c r="A19" t="s">
        <v>157</v>
      </c>
      <c r="P19" s="8">
        <f>IF(ISNUMBER(MATCH(fields[field],issuesfield[field],0)),COUNTIF(issuesfield[field],fields[field]),0)</f>
        <v>0</v>
      </c>
      <c r="Q19">
        <f>IF(ISNUMBER(MATCH(fields[field],mappings[field],0)),COUNTIF(mappings[field],fields[field]),0)</f>
        <v>0</v>
      </c>
    </row>
    <row r="20" spans="1:17" x14ac:dyDescent="0.25">
      <c r="A20" t="s">
        <v>158</v>
      </c>
      <c r="P20" s="8">
        <f>IF(ISNUMBER(MATCH(fields[field],issuesfield[field],0)),COUNTIF(issuesfield[field],fields[field]),0)</f>
        <v>0</v>
      </c>
      <c r="Q20">
        <f>IF(ISNUMBER(MATCH(fields[field],mappings[field],0)),COUNTIF(mappings[field],fields[field]),0)</f>
        <v>0</v>
      </c>
    </row>
    <row r="21" spans="1:17" x14ac:dyDescent="0.25">
      <c r="A21" t="s">
        <v>159</v>
      </c>
      <c r="P21" s="8">
        <f>IF(ISNUMBER(MATCH(fields[field],issuesfield[field],0)),COUNTIF(issuesfield[field],fields[field]),0)</f>
        <v>0</v>
      </c>
      <c r="Q21">
        <f>IF(ISNUMBER(MATCH(fields[field],mappings[field],0)),COUNTIF(mappings[field],fields[field]),0)</f>
        <v>0</v>
      </c>
    </row>
    <row r="22" spans="1:17" x14ac:dyDescent="0.25">
      <c r="A22" t="s">
        <v>160</v>
      </c>
      <c r="P22" s="8">
        <f>IF(ISNUMBER(MATCH(fields[field],issuesfield[field],0)),COUNTIF(issuesfield[field],fields[field]),0)</f>
        <v>0</v>
      </c>
      <c r="Q22">
        <f>IF(ISNUMBER(MATCH(fields[field],mappings[field],0)),COUNTIF(mappings[field],fields[field]),0)</f>
        <v>0</v>
      </c>
    </row>
    <row r="23" spans="1:17" x14ac:dyDescent="0.25">
      <c r="A23" t="s">
        <v>161</v>
      </c>
      <c r="P23" s="8">
        <f>IF(ISNUMBER(MATCH(fields[field],issuesfield[field],0)),COUNTIF(issuesfield[field],fields[field]),0)</f>
        <v>0</v>
      </c>
      <c r="Q23">
        <f>IF(ISNUMBER(MATCH(fields[field],mappings[field],0)),COUNTIF(mappings[field],fields[field]),0)</f>
        <v>0</v>
      </c>
    </row>
    <row r="24" spans="1:17" x14ac:dyDescent="0.25">
      <c r="A24" t="s">
        <v>162</v>
      </c>
      <c r="P24" s="8">
        <f>IF(ISNUMBER(MATCH(fields[field],issuesfield[field],0)),COUNTIF(issuesfield[field],fields[field]),0)</f>
        <v>0</v>
      </c>
      <c r="Q24">
        <f>IF(ISNUMBER(MATCH(fields[field],mappings[field],0)),COUNTIF(mappings[field],fields[field]),0)</f>
        <v>0</v>
      </c>
    </row>
    <row r="25" spans="1:17" x14ac:dyDescent="0.25">
      <c r="A25" t="s">
        <v>163</v>
      </c>
      <c r="P25" s="8">
        <f>IF(ISNUMBER(MATCH(fields[field],issuesfield[field],0)),COUNTIF(issuesfield[field],fields[field]),0)</f>
        <v>0</v>
      </c>
      <c r="Q25">
        <f>IF(ISNUMBER(MATCH(fields[field],mappings[field],0)),COUNTIF(mappings[field],fields[field]),0)</f>
        <v>0</v>
      </c>
    </row>
    <row r="26" spans="1:17" x14ac:dyDescent="0.25">
      <c r="A26" t="s">
        <v>164</v>
      </c>
      <c r="P26" s="8">
        <f>IF(ISNUMBER(MATCH(fields[field],issuesfield[field],0)),COUNTIF(issuesfield[field],fields[field]),0)</f>
        <v>0</v>
      </c>
      <c r="Q26">
        <f>IF(ISNUMBER(MATCH(fields[field],mappings[field],0)),COUNTIF(mappings[field],fields[field]),0)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9" sqref="A9:XFD9"/>
    </sheetView>
  </sheetViews>
  <sheetFormatPr defaultRowHeight="15" x14ac:dyDescent="0.25"/>
  <cols>
    <col min="1" max="1" width="24.5703125" bestFit="1" customWidth="1"/>
    <col min="2" max="2" width="127.85546875" customWidth="1"/>
  </cols>
  <sheetData>
    <row r="1" spans="1:3" x14ac:dyDescent="0.25">
      <c r="A1" s="2" t="s">
        <v>68</v>
      </c>
      <c r="B1" s="2" t="s">
        <v>143</v>
      </c>
      <c r="C1" s="2" t="s">
        <v>142</v>
      </c>
    </row>
    <row r="2" spans="1:3" x14ac:dyDescent="0.25">
      <c r="A2" s="3" t="s">
        <v>117</v>
      </c>
      <c r="B2" s="4" t="s">
        <v>134</v>
      </c>
      <c r="C2" s="2" t="s">
        <v>6</v>
      </c>
    </row>
    <row r="3" spans="1:3" x14ac:dyDescent="0.25">
      <c r="A3" s="5" t="s">
        <v>10</v>
      </c>
      <c r="B3" t="s">
        <v>135</v>
      </c>
      <c r="C3" s="6" t="s">
        <v>6</v>
      </c>
    </row>
    <row r="4" spans="1:3" x14ac:dyDescent="0.25">
      <c r="A4" t="s">
        <v>122</v>
      </c>
      <c r="B4" t="s">
        <v>136</v>
      </c>
      <c r="C4" s="6" t="s">
        <v>6</v>
      </c>
    </row>
    <row r="5" spans="1:3" x14ac:dyDescent="0.25">
      <c r="A5" s="5" t="s">
        <v>38</v>
      </c>
      <c r="B5" t="s">
        <v>89</v>
      </c>
      <c r="C5" s="6" t="s">
        <v>6</v>
      </c>
    </row>
    <row r="6" spans="1:3" x14ac:dyDescent="0.25">
      <c r="A6" s="5" t="s">
        <v>10</v>
      </c>
      <c r="B6" t="s">
        <v>89</v>
      </c>
      <c r="C6" s="6" t="s">
        <v>6</v>
      </c>
    </row>
    <row r="7" spans="1:3" x14ac:dyDescent="0.25">
      <c r="A7" t="s">
        <v>0</v>
      </c>
      <c r="B7" t="s">
        <v>89</v>
      </c>
      <c r="C7" s="6" t="s">
        <v>6</v>
      </c>
    </row>
    <row r="8" spans="1:3" x14ac:dyDescent="0.25">
      <c r="A8" t="s">
        <v>36</v>
      </c>
      <c r="B8" s="7" t="s">
        <v>89</v>
      </c>
      <c r="C8" s="6" t="s">
        <v>6</v>
      </c>
    </row>
    <row r="9" spans="1:3" x14ac:dyDescent="0.25">
      <c r="A9" s="10" t="s">
        <v>193</v>
      </c>
      <c r="B9" s="11" t="s">
        <v>196</v>
      </c>
      <c r="C9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/>
  </sheetViews>
  <sheetFormatPr defaultRowHeight="15" x14ac:dyDescent="0.25"/>
  <cols>
    <col min="1" max="1" width="26.28515625" bestFit="1" customWidth="1"/>
  </cols>
  <sheetData>
    <row r="1" spans="1:13" x14ac:dyDescent="0.25">
      <c r="A1" t="s">
        <v>68</v>
      </c>
      <c r="B1" t="s">
        <v>57</v>
      </c>
      <c r="C1" t="s">
        <v>58</v>
      </c>
      <c r="D1" t="s">
        <v>59</v>
      </c>
      <c r="E1" s="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147</v>
      </c>
      <c r="M1" t="s">
        <v>146</v>
      </c>
    </row>
    <row r="2" spans="1:13" x14ac:dyDescent="0.25">
      <c r="A2" t="s">
        <v>193</v>
      </c>
      <c r="B2" t="s">
        <v>53</v>
      </c>
      <c r="C2" t="s">
        <v>3</v>
      </c>
      <c r="D2" s="9" t="s">
        <v>54</v>
      </c>
      <c r="E2" s="1">
        <v>999</v>
      </c>
      <c r="F2" t="s">
        <v>185</v>
      </c>
      <c r="G2" t="s">
        <v>169</v>
      </c>
      <c r="H2" t="s">
        <v>198</v>
      </c>
      <c r="I2" t="s">
        <v>197</v>
      </c>
      <c r="J2" t="s">
        <v>6</v>
      </c>
      <c r="K2" s="8" t="str">
        <f>mappings[field]&amp;mappings[institution]&amp;mappings[element/field]&amp;mappings[subelement/field(s)]&amp;mappings[constraints]</f>
        <v>circulation_countUNC999oi1=9 AND i2=1</v>
      </c>
      <c r="L2" s="8">
        <f>IF(ISNUMBER(MATCH(mappings[mapping_id],issuesmap[mappingID],0)),COUNTIF(issuesmap[mappingID],mappings[mapping_id]),0)</f>
        <v>0</v>
      </c>
      <c r="M2" s="8">
        <f>IF(ISNUMBER(MATCH(mappings[field],issuesfield[field],0)),COUNTIF(issuesfield[field],mappings[field]),0)</f>
        <v>1</v>
      </c>
    </row>
    <row r="3" spans="1:13" x14ac:dyDescent="0.25">
      <c r="A3" t="s">
        <v>52</v>
      </c>
      <c r="B3" t="s">
        <v>53</v>
      </c>
      <c r="C3" t="s">
        <v>2</v>
      </c>
      <c r="D3" t="s">
        <v>199</v>
      </c>
      <c r="E3" s="1">
        <v>946</v>
      </c>
      <c r="F3" t="s">
        <v>200</v>
      </c>
      <c r="G3" t="s">
        <v>6</v>
      </c>
      <c r="H3" t="s">
        <v>5</v>
      </c>
      <c r="I3" t="s">
        <v>56</v>
      </c>
      <c r="J3" t="s">
        <v>6</v>
      </c>
      <c r="K3" s="8" t="str">
        <f>mappings[field]&amp;mappings[institution]&amp;mappings[element/field]&amp;mappings[subelement/field(s)]&amp;mappings[constraints]</f>
        <v>date_catalogedDUKE946b.</v>
      </c>
      <c r="L3" s="8">
        <f>IF(ISNUMBER(MATCH(mappings[mapping_id],issuesmap[mappingID],0)),COUNTIF(issuesmap[mappingID],mappings[mapping_id]),0)</f>
        <v>0</v>
      </c>
      <c r="M3" s="8">
        <f>IF(ISNUMBER(MATCH(mappings[field],issuesfield[field],0)),COUNTIF(issuesfield[field],mappings[field]),0)</f>
        <v>0</v>
      </c>
    </row>
    <row r="4" spans="1:13" x14ac:dyDescent="0.25">
      <c r="A4" t="s">
        <v>52</v>
      </c>
      <c r="B4" t="s">
        <v>53</v>
      </c>
      <c r="C4" t="s">
        <v>2</v>
      </c>
      <c r="D4" t="s">
        <v>201</v>
      </c>
      <c r="E4" s="1">
        <v>909</v>
      </c>
      <c r="F4" t="s">
        <v>7</v>
      </c>
      <c r="G4" t="s">
        <v>6</v>
      </c>
      <c r="H4" t="s">
        <v>5</v>
      </c>
      <c r="I4" t="s">
        <v>56</v>
      </c>
      <c r="J4" t="s">
        <v>6</v>
      </c>
      <c r="K4" s="8" t="str">
        <f>mappings[field]&amp;mappings[institution]&amp;mappings[element/field]&amp;mappings[subelement/field(s)]&amp;mappings[constraints]</f>
        <v>date_catalogedNCSU909a.</v>
      </c>
      <c r="L4" s="8">
        <f>IF(ISNUMBER(MATCH(mappings[mapping_id],issuesmap[mappingID],0)),COUNTIF(issuesmap[mappingID],mappings[mapping_id]),0)</f>
        <v>0</v>
      </c>
      <c r="M4" s="8">
        <f>IF(ISNUMBER(MATCH(mappings[field],issuesfield[field],0)),COUNTIF(issuesfield[field],mappings[field]),0)</f>
        <v>0</v>
      </c>
    </row>
    <row r="5" spans="1:13" x14ac:dyDescent="0.25">
      <c r="A5" t="s">
        <v>52</v>
      </c>
      <c r="B5" t="s">
        <v>53</v>
      </c>
      <c r="C5" t="s">
        <v>2</v>
      </c>
      <c r="D5" t="s">
        <v>54</v>
      </c>
      <c r="E5" s="1">
        <v>999</v>
      </c>
      <c r="F5" t="s">
        <v>7</v>
      </c>
      <c r="G5" t="s">
        <v>55</v>
      </c>
      <c r="H5" t="s">
        <v>5</v>
      </c>
      <c r="I5" t="s">
        <v>56</v>
      </c>
      <c r="J5" t="s">
        <v>6</v>
      </c>
      <c r="K5" t="str">
        <f>mappings[field]&amp;mappings[institution]&amp;mappings[element/field]&amp;mappings[subelement/field(s)]&amp;mappings[constraints]</f>
        <v>date_catalogedUNC999ai1=0 AND i2=0</v>
      </c>
      <c r="L5">
        <f>IF(ISNUMBER(MATCH(mappings[mapping_id],issuesmap[mappingID],0)),COUNTIF(issuesmap[mappingID],mappings[mapping_id]),0)</f>
        <v>0</v>
      </c>
      <c r="M5">
        <f>IF(ISNUMBER(MATCH(mappings[field],issuesfield[field],0)),COUNTIF(issuesfield[field],mappings[field]),0)</f>
        <v>0</v>
      </c>
    </row>
    <row r="6" spans="1:13" x14ac:dyDescent="0.25">
      <c r="A6" t="s">
        <v>52</v>
      </c>
      <c r="B6" t="s">
        <v>53</v>
      </c>
      <c r="C6" t="s">
        <v>3</v>
      </c>
      <c r="D6" t="s">
        <v>202</v>
      </c>
      <c r="E6" s="1" t="s">
        <v>6</v>
      </c>
      <c r="F6" t="s">
        <v>6</v>
      </c>
      <c r="G6" t="s">
        <v>6</v>
      </c>
      <c r="H6" t="s">
        <v>6</v>
      </c>
      <c r="I6" t="s">
        <v>56</v>
      </c>
      <c r="K6" s="8" t="str">
        <f>mappings[field]&amp;mappings[institution]&amp;mappings[element/field]&amp;mappings[subelement/field(s)]&amp;mappings[constraints]</f>
        <v>date_catalogedNCCU...</v>
      </c>
      <c r="L6" s="8">
        <f>IF(ISNUMBER(MATCH(mappings[mapping_id],issuesmap[mappingID],0)),COUNTIF(issuesmap[mappingID],mappings[mapping_id]),0)</f>
        <v>1</v>
      </c>
      <c r="M6" s="8">
        <f>IF(ISNUMBER(MATCH(mappings[field],issuesfield[field],0)),COUNTIF(issuesfield[field],mappings[field]),0)</f>
        <v>0</v>
      </c>
    </row>
    <row r="7" spans="1:13" x14ac:dyDescent="0.25">
      <c r="A7" t="s">
        <v>150</v>
      </c>
      <c r="B7" t="s">
        <v>53</v>
      </c>
      <c r="C7" t="s">
        <v>2</v>
      </c>
      <c r="D7" t="s">
        <v>54</v>
      </c>
      <c r="E7" s="1">
        <v>999</v>
      </c>
      <c r="F7" t="s">
        <v>176</v>
      </c>
      <c r="G7" t="s">
        <v>169</v>
      </c>
      <c r="H7" t="s">
        <v>5</v>
      </c>
      <c r="I7" t="s">
        <v>6</v>
      </c>
      <c r="J7" t="s">
        <v>177</v>
      </c>
      <c r="K7" s="8" t="str">
        <f>mappings[field]&amp;mappings[institution]&amp;mappings[element/field]&amp;mappings[subelement/field(s)]&amp;mappings[constraints]</f>
        <v>item_due_dateUNC999di1=9 AND i2=1</v>
      </c>
      <c r="L7" s="8">
        <f>IF(ISNUMBER(MATCH(mappings[mapping_id],issuesmap[mappingID],0)),COUNTIF(issuesmap[mappingID],mappings[mapping_id]),0)</f>
        <v>0</v>
      </c>
      <c r="M7" s="8">
        <f>IF(ISNUMBER(MATCH(mappings[field],issuesfield[field],0)),COUNTIF(issuesfield[field],mappings[field]),0)</f>
        <v>0</v>
      </c>
    </row>
    <row r="8" spans="1:13" x14ac:dyDescent="0.25">
      <c r="A8" t="s">
        <v>152</v>
      </c>
      <c r="B8" t="s">
        <v>53</v>
      </c>
      <c r="C8" t="s">
        <v>2</v>
      </c>
      <c r="D8" s="9" t="s">
        <v>54</v>
      </c>
      <c r="E8" s="1">
        <v>999</v>
      </c>
      <c r="F8" t="s">
        <v>184</v>
      </c>
      <c r="G8" t="s">
        <v>169</v>
      </c>
      <c r="H8" t="s">
        <v>5</v>
      </c>
      <c r="I8" t="s">
        <v>6</v>
      </c>
      <c r="J8" t="s">
        <v>6</v>
      </c>
      <c r="K8" s="8" t="str">
        <f>mappings[field]&amp;mappings[institution]&amp;mappings[element/field]&amp;mappings[subelement/field(s)]&amp;mappings[constraints]</f>
        <v>item_locationUNC999li1=9 AND i2=1</v>
      </c>
      <c r="L8" s="8">
        <f>IF(ISNUMBER(MATCH(mappings[mapping_id],issuesmap[mappingID],0)),COUNTIF(issuesmap[mappingID],mappings[mapping_id]),0)</f>
        <v>0</v>
      </c>
      <c r="M8" s="8">
        <f>IF(ISNUMBER(MATCH(mappings[field],issuesfield[field],0)),COUNTIF(issuesfield[field],mappings[field]),0)</f>
        <v>0</v>
      </c>
    </row>
    <row r="9" spans="1:13" x14ac:dyDescent="0.25">
      <c r="A9" t="s">
        <v>153</v>
      </c>
      <c r="B9" t="s">
        <v>53</v>
      </c>
      <c r="C9" t="s">
        <v>2</v>
      </c>
      <c r="D9" s="9" t="s">
        <v>54</v>
      </c>
      <c r="E9" s="1">
        <v>999</v>
      </c>
      <c r="F9" t="s">
        <v>2</v>
      </c>
      <c r="G9" t="s">
        <v>169</v>
      </c>
      <c r="H9" t="s">
        <v>5</v>
      </c>
      <c r="I9" t="s">
        <v>6</v>
      </c>
      <c r="J9" t="s">
        <v>6</v>
      </c>
      <c r="K9" s="8" t="str">
        <f>mappings[field]&amp;mappings[institution]&amp;mappings[element/field]&amp;mappings[subelement/field(s)]&amp;mappings[constraints]</f>
        <v>item_public_noteUNC999ni1=9 AND i2=1</v>
      </c>
      <c r="L9" s="8">
        <f>IF(ISNUMBER(MATCH(mappings[mapping_id],issuesmap[mappingID],0)),COUNTIF(issuesmap[mappingID],mappings[mapping_id]),0)</f>
        <v>0</v>
      </c>
      <c r="M9" s="8">
        <f>IF(ISNUMBER(MATCH(mappings[field],issuesfield[field],0)),COUNTIF(issuesfield[field],mappings[field]),0)</f>
        <v>0</v>
      </c>
    </row>
    <row r="10" spans="1:13" x14ac:dyDescent="0.25">
      <c r="A10" t="s">
        <v>151</v>
      </c>
      <c r="B10" t="s">
        <v>53</v>
      </c>
      <c r="C10" t="s">
        <v>2</v>
      </c>
      <c r="D10" t="s">
        <v>54</v>
      </c>
      <c r="E10" s="1">
        <v>999</v>
      </c>
      <c r="F10" t="s">
        <v>168</v>
      </c>
      <c r="G10" t="s">
        <v>169</v>
      </c>
      <c r="H10" t="s">
        <v>5</v>
      </c>
      <c r="I10" t="s">
        <v>6</v>
      </c>
      <c r="J10" t="s">
        <v>6</v>
      </c>
      <c r="K10" s="8" t="str">
        <f>mappings[field]&amp;mappings[institution]&amp;mappings[element/field]&amp;mappings[subelement/field(s)]&amp;mappings[constraints]</f>
        <v>item_record_idUNC999ii1=9 AND i2=1</v>
      </c>
      <c r="L10" s="8">
        <f>IF(ISNUMBER(MATCH(mappings[mapping_id],issuesmap[mappingID],0)),COUNTIF(issuesmap[mappingID],mappings[mapping_id]),0)</f>
        <v>0</v>
      </c>
      <c r="M10" s="8">
        <f>IF(ISNUMBER(MATCH(mappings[field],issuesfield[field],0)),COUNTIF(issuesfield[field],mappings[field]),0)</f>
        <v>0</v>
      </c>
    </row>
    <row r="11" spans="1:13" x14ac:dyDescent="0.25">
      <c r="A11" t="s">
        <v>0</v>
      </c>
      <c r="B11" t="s">
        <v>1</v>
      </c>
      <c r="C11" t="s">
        <v>2</v>
      </c>
      <c r="D11" t="s">
        <v>141</v>
      </c>
      <c r="E11" s="1">
        <v>600</v>
      </c>
      <c r="F11" t="s">
        <v>3</v>
      </c>
      <c r="G11" t="s">
        <v>4</v>
      </c>
      <c r="H11" t="s">
        <v>5</v>
      </c>
      <c r="I11" t="s">
        <v>6</v>
      </c>
      <c r="J11" t="s">
        <v>6</v>
      </c>
      <c r="K11" t="str">
        <f>mappings[field]&amp;mappings[institution]&amp;mappings[element/field]&amp;mappings[subelement/field(s)]&amp;mappings[constraints]</f>
        <v>subject_chronological_facetGEN600yi2=0 OR (i2=7 AND $2=lcsh)</v>
      </c>
      <c r="L11">
        <f>IF(ISNUMBER(MATCH(mappings[mapping_id],issuesmap[mappingID],0)),COUNTIF(issuesmap[mappingID],mappings[mapping_id]),0)</f>
        <v>0</v>
      </c>
      <c r="M11">
        <f>IF(ISNUMBER(MATCH(mappings[field],issuesfield[field],0)),COUNTIF(issuesfield[field],mappings[field]),0)</f>
        <v>1</v>
      </c>
    </row>
    <row r="12" spans="1:13" x14ac:dyDescent="0.25">
      <c r="A12" t="s">
        <v>0</v>
      </c>
      <c r="B12" t="s">
        <v>1</v>
      </c>
      <c r="C12" t="s">
        <v>2</v>
      </c>
      <c r="D12" t="s">
        <v>141</v>
      </c>
      <c r="E12" s="1">
        <v>610</v>
      </c>
      <c r="F12" t="s">
        <v>3</v>
      </c>
      <c r="G12" t="s">
        <v>4</v>
      </c>
      <c r="H12" t="s">
        <v>5</v>
      </c>
      <c r="I12" t="s">
        <v>6</v>
      </c>
      <c r="J12" t="s">
        <v>6</v>
      </c>
      <c r="K12" t="str">
        <f>mappings[field]&amp;mappings[institution]&amp;mappings[element/field]&amp;mappings[subelement/field(s)]&amp;mappings[constraints]</f>
        <v>subject_chronological_facetGEN610yi2=0 OR (i2=7 AND $2=lcsh)</v>
      </c>
      <c r="L12">
        <f>IF(ISNUMBER(MATCH(mappings[mapping_id],issuesmap[mappingID],0)),COUNTIF(issuesmap[mappingID],mappings[mapping_id]),0)</f>
        <v>0</v>
      </c>
      <c r="M12">
        <f>IF(ISNUMBER(MATCH(mappings[field],issuesfield[field],0)),COUNTIF(issuesfield[field],mappings[field]),0)</f>
        <v>1</v>
      </c>
    </row>
    <row r="13" spans="1:13" x14ac:dyDescent="0.25">
      <c r="A13" t="s">
        <v>0</v>
      </c>
      <c r="B13" t="s">
        <v>1</v>
      </c>
      <c r="C13" t="s">
        <v>2</v>
      </c>
      <c r="D13" t="s">
        <v>141</v>
      </c>
      <c r="E13" s="1">
        <v>611</v>
      </c>
      <c r="F13" t="s">
        <v>3</v>
      </c>
      <c r="G13" t="s">
        <v>4</v>
      </c>
      <c r="H13" t="s">
        <v>5</v>
      </c>
      <c r="I13" t="s">
        <v>6</v>
      </c>
      <c r="J13" t="s">
        <v>6</v>
      </c>
      <c r="K13" t="str">
        <f>mappings[field]&amp;mappings[institution]&amp;mappings[element/field]&amp;mappings[subelement/field(s)]&amp;mappings[constraints]</f>
        <v>subject_chronological_facetGEN611yi2=0 OR (i2=7 AND $2=lcsh)</v>
      </c>
      <c r="L13">
        <f>IF(ISNUMBER(MATCH(mappings[mapping_id],issuesmap[mappingID],0)),COUNTIF(issuesmap[mappingID],mappings[mapping_id]),0)</f>
        <v>0</v>
      </c>
      <c r="M13">
        <f>IF(ISNUMBER(MATCH(mappings[field],issuesfield[field],0)),COUNTIF(issuesfield[field],mappings[field]),0)</f>
        <v>1</v>
      </c>
    </row>
    <row r="14" spans="1:13" x14ac:dyDescent="0.25">
      <c r="A14" t="s">
        <v>0</v>
      </c>
      <c r="B14" t="s">
        <v>1</v>
      </c>
      <c r="C14" t="s">
        <v>2</v>
      </c>
      <c r="D14" t="s">
        <v>141</v>
      </c>
      <c r="E14" s="1">
        <v>630</v>
      </c>
      <c r="F14" t="s">
        <v>3</v>
      </c>
      <c r="G14" t="s">
        <v>4</v>
      </c>
      <c r="H14" t="s">
        <v>5</v>
      </c>
      <c r="I14" t="s">
        <v>6</v>
      </c>
      <c r="J14" t="s">
        <v>6</v>
      </c>
      <c r="K14" t="str">
        <f>mappings[field]&amp;mappings[institution]&amp;mappings[element/field]&amp;mappings[subelement/field(s)]&amp;mappings[constraints]</f>
        <v>subject_chronological_facetGEN630yi2=0 OR (i2=7 AND $2=lcsh)</v>
      </c>
      <c r="L14">
        <f>IF(ISNUMBER(MATCH(mappings[mapping_id],issuesmap[mappingID],0)),COUNTIF(issuesmap[mappingID],mappings[mapping_id]),0)</f>
        <v>0</v>
      </c>
      <c r="M14">
        <f>IF(ISNUMBER(MATCH(mappings[field],issuesfield[field],0)),COUNTIF(issuesfield[field],mappings[field]),0)</f>
        <v>1</v>
      </c>
    </row>
    <row r="15" spans="1:13" x14ac:dyDescent="0.25">
      <c r="A15" t="s">
        <v>0</v>
      </c>
      <c r="B15" t="s">
        <v>1</v>
      </c>
      <c r="C15" t="s">
        <v>2</v>
      </c>
      <c r="D15" t="s">
        <v>141</v>
      </c>
      <c r="E15" s="1">
        <v>650</v>
      </c>
      <c r="F15" t="s">
        <v>3</v>
      </c>
      <c r="G15" t="s">
        <v>4</v>
      </c>
      <c r="H15" t="s">
        <v>5</v>
      </c>
      <c r="I15" t="s">
        <v>6</v>
      </c>
      <c r="J15" t="s">
        <v>6</v>
      </c>
      <c r="K15" t="str">
        <f>mappings[field]&amp;mappings[institution]&amp;mappings[element/field]&amp;mappings[subelement/field(s)]&amp;mappings[constraints]</f>
        <v>subject_chronological_facetGEN650yi2=0 OR (i2=7 AND $2=lcsh)</v>
      </c>
      <c r="L15">
        <f>IF(ISNUMBER(MATCH(mappings[mapping_id],issuesmap[mappingID],0)),COUNTIF(issuesmap[mappingID],mappings[mapping_id]),0)</f>
        <v>0</v>
      </c>
      <c r="M15">
        <f>IF(ISNUMBER(MATCH(mappings[field],issuesfield[field],0)),COUNTIF(issuesfield[field],mappings[field]),0)</f>
        <v>1</v>
      </c>
    </row>
    <row r="16" spans="1:13" x14ac:dyDescent="0.25">
      <c r="A16" t="s">
        <v>0</v>
      </c>
      <c r="B16" t="s">
        <v>1</v>
      </c>
      <c r="C16" t="s">
        <v>2</v>
      </c>
      <c r="D16" t="s">
        <v>141</v>
      </c>
      <c r="E16" s="1">
        <v>651</v>
      </c>
      <c r="F16" t="s">
        <v>3</v>
      </c>
      <c r="G16" t="s">
        <v>4</v>
      </c>
      <c r="H16" t="s">
        <v>5</v>
      </c>
      <c r="I16" t="s">
        <v>6</v>
      </c>
      <c r="J16" t="s">
        <v>6</v>
      </c>
      <c r="K16" t="str">
        <f>mappings[field]&amp;mappings[institution]&amp;mappings[element/field]&amp;mappings[subelement/field(s)]&amp;mappings[constraints]</f>
        <v>subject_chronological_facetGEN651yi2=0 OR (i2=7 AND $2=lcsh)</v>
      </c>
      <c r="L16">
        <f>IF(ISNUMBER(MATCH(mappings[mapping_id],issuesmap[mappingID],0)),COUNTIF(issuesmap[mappingID],mappings[mapping_id]),0)</f>
        <v>0</v>
      </c>
      <c r="M16">
        <f>IF(ISNUMBER(MATCH(mappings[field],issuesfield[field],0)),COUNTIF(issuesfield[field],mappings[field]),0)</f>
        <v>1</v>
      </c>
    </row>
    <row r="17" spans="1:13" x14ac:dyDescent="0.25">
      <c r="A17" t="s">
        <v>0</v>
      </c>
      <c r="B17" t="s">
        <v>1</v>
      </c>
      <c r="C17" t="s">
        <v>2</v>
      </c>
      <c r="D17" t="s">
        <v>141</v>
      </c>
      <c r="E17" s="1">
        <v>655</v>
      </c>
      <c r="F17" t="s">
        <v>3</v>
      </c>
      <c r="G17" t="s">
        <v>4</v>
      </c>
      <c r="H17" t="s">
        <v>5</v>
      </c>
      <c r="I17" t="s">
        <v>6</v>
      </c>
      <c r="J17" t="s">
        <v>6</v>
      </c>
      <c r="K17" t="str">
        <f>mappings[field]&amp;mappings[institution]&amp;mappings[element/field]&amp;mappings[subelement/field(s)]&amp;mappings[constraints]</f>
        <v>subject_chronological_facetGEN655yi2=0 OR (i2=7 AND $2=lcsh)</v>
      </c>
      <c r="L17">
        <f>IF(ISNUMBER(MATCH(mappings[mapping_id],issuesmap[mappingID],0)),COUNTIF(issuesmap[mappingID],mappings[mapping_id]),0)</f>
        <v>0</v>
      </c>
      <c r="M17">
        <f>IF(ISNUMBER(MATCH(mappings[field],issuesfield[field],0)),COUNTIF(issuesfield[field],mappings[field]),0)</f>
        <v>1</v>
      </c>
    </row>
    <row r="18" spans="1:13" x14ac:dyDescent="0.25">
      <c r="A18" t="s">
        <v>0</v>
      </c>
      <c r="B18" t="s">
        <v>1</v>
      </c>
      <c r="C18" t="s">
        <v>3</v>
      </c>
      <c r="D18" t="s">
        <v>141</v>
      </c>
      <c r="E18" s="1">
        <v>648</v>
      </c>
      <c r="F18" t="s">
        <v>7</v>
      </c>
      <c r="G18" t="s">
        <v>8</v>
      </c>
      <c r="H18" t="s">
        <v>5</v>
      </c>
      <c r="I18" t="s">
        <v>6</v>
      </c>
      <c r="J18" t="s">
        <v>9</v>
      </c>
      <c r="K18" t="str">
        <f>mappings[field]&amp;mappings[institution]&amp;mappings[element/field]&amp;mappings[subelement/field(s)]&amp;mappings[constraints]</f>
        <v>subject_chronological_facetGEN648ai2=0 OR (i2=7 AND $2=~/lcsh|fast/)</v>
      </c>
      <c r="L18">
        <f>IF(ISNUMBER(MATCH(mappings[mapping_id],issuesmap[mappingID],0)),COUNTIF(issuesmap[mappingID],mappings[mapping_id]),0)</f>
        <v>0</v>
      </c>
      <c r="M18">
        <f>IF(ISNUMBER(MATCH(mappings[field],issuesfield[field],0)),COUNTIF(issuesfield[field],mappings[field]),0)</f>
        <v>1</v>
      </c>
    </row>
    <row r="19" spans="1:13" x14ac:dyDescent="0.25">
      <c r="A19" t="s">
        <v>10</v>
      </c>
      <c r="B19" t="s">
        <v>1</v>
      </c>
      <c r="C19" t="s">
        <v>2</v>
      </c>
      <c r="D19" t="s">
        <v>141</v>
      </c>
      <c r="E19" s="1">
        <v>6</v>
      </c>
      <c r="F19">
        <v>16</v>
      </c>
      <c r="G19" t="s">
        <v>11</v>
      </c>
      <c r="H19" t="s">
        <v>5</v>
      </c>
      <c r="I19" t="s">
        <v>14</v>
      </c>
      <c r="J19" t="s">
        <v>6</v>
      </c>
      <c r="K19" t="str">
        <f>mappings[field]&amp;mappings[institution]&amp;mappings[element/field]&amp;mappings[subelement/field(s)]&amp;mappings[constraints]</f>
        <v>subject_genre_facetGEN616LDR/06 = a AND LDR/07 =~ [acdm] AND 006/00 =~ [at]</v>
      </c>
      <c r="L19">
        <f>IF(ISNUMBER(MATCH(mappings[mapping_id],issuesmap[mappingID],0)),COUNTIF(issuesmap[mappingID],mappings[mapping_id]),0)</f>
        <v>0</v>
      </c>
      <c r="M19">
        <f>IF(ISNUMBER(MATCH(mappings[field],issuesfield[field],0)),COUNTIF(issuesfield[field],mappings[field]),0)</f>
        <v>2</v>
      </c>
    </row>
    <row r="20" spans="1:13" x14ac:dyDescent="0.25">
      <c r="A20" t="s">
        <v>10</v>
      </c>
      <c r="B20" t="s">
        <v>1</v>
      </c>
      <c r="C20" t="s">
        <v>2</v>
      </c>
      <c r="D20" t="s">
        <v>141</v>
      </c>
      <c r="E20" s="1">
        <v>6</v>
      </c>
      <c r="F20">
        <v>17</v>
      </c>
      <c r="G20" t="s">
        <v>11</v>
      </c>
      <c r="H20" t="s">
        <v>5</v>
      </c>
      <c r="I20" t="s">
        <v>12</v>
      </c>
      <c r="J20" t="s">
        <v>13</v>
      </c>
      <c r="K20" t="str">
        <f>mappings[field]&amp;mappings[institution]&amp;mappings[element/field]&amp;mappings[subelement/field(s)]&amp;mappings[constraints]</f>
        <v>subject_genre_facetGEN617LDR/06 = a AND LDR/07 =~ [acdm] AND 006/00 =~ [at]</v>
      </c>
      <c r="L20">
        <f>IF(ISNUMBER(MATCH(mappings[mapping_id],issuesmap[mappingID],0)),COUNTIF(issuesmap[mappingID],mappings[mapping_id]),0)</f>
        <v>0</v>
      </c>
      <c r="M20">
        <f>IF(ISNUMBER(MATCH(mappings[field],issuesfield[field],0)),COUNTIF(issuesfield[field],mappings[field]),0)</f>
        <v>2</v>
      </c>
    </row>
    <row r="21" spans="1:13" x14ac:dyDescent="0.25">
      <c r="A21" t="s">
        <v>10</v>
      </c>
      <c r="B21" t="s">
        <v>1</v>
      </c>
      <c r="C21" t="s">
        <v>2</v>
      </c>
      <c r="D21" t="s">
        <v>141</v>
      </c>
      <c r="E21" s="1">
        <v>8</v>
      </c>
      <c r="F21">
        <v>33</v>
      </c>
      <c r="G21" t="s">
        <v>15</v>
      </c>
      <c r="H21" t="s">
        <v>5</v>
      </c>
      <c r="I21" t="s">
        <v>14</v>
      </c>
      <c r="J21" t="s">
        <v>6</v>
      </c>
      <c r="K21" t="str">
        <f>mappings[field]&amp;mappings[institution]&amp;mappings[element/field]&amp;mappings[subelement/field(s)]&amp;mappings[constraints]</f>
        <v>subject_genre_facetGEN833LDR/06 = a AND LDR/07 =~ [acdm]</v>
      </c>
      <c r="L21">
        <f>IF(ISNUMBER(MATCH(mappings[mapping_id],issuesmap[mappingID],0)),COUNTIF(issuesmap[mappingID],mappings[mapping_id]),0)</f>
        <v>0</v>
      </c>
      <c r="M21">
        <f>IF(ISNUMBER(MATCH(mappings[field],issuesfield[field],0)),COUNTIF(issuesfield[field],mappings[field]),0)</f>
        <v>2</v>
      </c>
    </row>
    <row r="22" spans="1:13" x14ac:dyDescent="0.25">
      <c r="A22" t="s">
        <v>10</v>
      </c>
      <c r="B22" t="s">
        <v>1</v>
      </c>
      <c r="C22" t="s">
        <v>2</v>
      </c>
      <c r="D22" t="s">
        <v>141</v>
      </c>
      <c r="E22" s="1">
        <v>8</v>
      </c>
      <c r="F22">
        <v>34</v>
      </c>
      <c r="G22" t="s">
        <v>15</v>
      </c>
      <c r="H22" t="s">
        <v>5</v>
      </c>
      <c r="I22" t="s">
        <v>12</v>
      </c>
      <c r="J22" t="s">
        <v>13</v>
      </c>
      <c r="K22" t="str">
        <f>mappings[field]&amp;mappings[institution]&amp;mappings[element/field]&amp;mappings[subelement/field(s)]&amp;mappings[constraints]</f>
        <v>subject_genre_facetGEN834LDR/06 = a AND LDR/07 =~ [acdm]</v>
      </c>
      <c r="L22">
        <f>IF(ISNUMBER(MATCH(mappings[mapping_id],issuesmap[mappingID],0)),COUNTIF(issuesmap[mappingID],mappings[mapping_id]),0)</f>
        <v>0</v>
      </c>
      <c r="M22">
        <f>IF(ISNUMBER(MATCH(mappings[field],issuesfield[field],0)),COUNTIF(issuesfield[field],mappings[field]),0)</f>
        <v>2</v>
      </c>
    </row>
    <row r="23" spans="1:13" x14ac:dyDescent="0.25">
      <c r="A23" t="s">
        <v>10</v>
      </c>
      <c r="B23" t="s">
        <v>1</v>
      </c>
      <c r="C23" t="s">
        <v>2</v>
      </c>
      <c r="D23" t="s">
        <v>141</v>
      </c>
      <c r="E23" s="1">
        <v>600</v>
      </c>
      <c r="F23" t="s">
        <v>16</v>
      </c>
      <c r="G23" t="s">
        <v>4</v>
      </c>
      <c r="H23" t="s">
        <v>5</v>
      </c>
      <c r="I23" t="s">
        <v>6</v>
      </c>
      <c r="J23" t="s">
        <v>6</v>
      </c>
      <c r="K23" t="str">
        <f>mappings[field]&amp;mappings[institution]&amp;mappings[element/field]&amp;mappings[subelement/field(s)]&amp;mappings[constraints]</f>
        <v>subject_genre_facetGEN600vi2=0 OR (i2=7 AND $2=lcsh)</v>
      </c>
      <c r="L23">
        <f>IF(ISNUMBER(MATCH(mappings[mapping_id],issuesmap[mappingID],0)),COUNTIF(issuesmap[mappingID],mappings[mapping_id]),0)</f>
        <v>0</v>
      </c>
      <c r="M23">
        <f>IF(ISNUMBER(MATCH(mappings[field],issuesfield[field],0)),COUNTIF(issuesfield[field],mappings[field]),0)</f>
        <v>2</v>
      </c>
    </row>
    <row r="24" spans="1:13" x14ac:dyDescent="0.25">
      <c r="A24" t="s">
        <v>10</v>
      </c>
      <c r="B24" t="s">
        <v>1</v>
      </c>
      <c r="C24" t="s">
        <v>2</v>
      </c>
      <c r="D24" t="s">
        <v>141</v>
      </c>
      <c r="E24" s="1">
        <v>610</v>
      </c>
      <c r="F24" t="s">
        <v>16</v>
      </c>
      <c r="G24" t="s">
        <v>4</v>
      </c>
      <c r="H24" t="s">
        <v>5</v>
      </c>
      <c r="I24" t="s">
        <v>6</v>
      </c>
      <c r="J24" t="s">
        <v>6</v>
      </c>
      <c r="K24" t="str">
        <f>mappings[field]&amp;mappings[institution]&amp;mappings[element/field]&amp;mappings[subelement/field(s)]&amp;mappings[constraints]</f>
        <v>subject_genre_facetGEN610vi2=0 OR (i2=7 AND $2=lcsh)</v>
      </c>
      <c r="L24">
        <f>IF(ISNUMBER(MATCH(mappings[mapping_id],issuesmap[mappingID],0)),COUNTIF(issuesmap[mappingID],mappings[mapping_id]),0)</f>
        <v>0</v>
      </c>
      <c r="M24">
        <f>IF(ISNUMBER(MATCH(mappings[field],issuesfield[field],0)),COUNTIF(issuesfield[field],mappings[field]),0)</f>
        <v>2</v>
      </c>
    </row>
    <row r="25" spans="1:13" x14ac:dyDescent="0.25">
      <c r="A25" t="s">
        <v>10</v>
      </c>
      <c r="B25" t="s">
        <v>1</v>
      </c>
      <c r="C25" t="s">
        <v>2</v>
      </c>
      <c r="D25" t="s">
        <v>141</v>
      </c>
      <c r="E25" s="1">
        <v>611</v>
      </c>
      <c r="F25" t="s">
        <v>16</v>
      </c>
      <c r="G25" t="s">
        <v>4</v>
      </c>
      <c r="H25" t="s">
        <v>5</v>
      </c>
      <c r="I25" t="s">
        <v>6</v>
      </c>
      <c r="J25" t="s">
        <v>6</v>
      </c>
      <c r="K25" t="str">
        <f>mappings[field]&amp;mappings[institution]&amp;mappings[element/field]&amp;mappings[subelement/field(s)]&amp;mappings[constraints]</f>
        <v>subject_genre_facetGEN611vi2=0 OR (i2=7 AND $2=lcsh)</v>
      </c>
      <c r="L25">
        <f>IF(ISNUMBER(MATCH(mappings[mapping_id],issuesmap[mappingID],0)),COUNTIF(issuesmap[mappingID],mappings[mapping_id]),0)</f>
        <v>0</v>
      </c>
      <c r="M25">
        <f>IF(ISNUMBER(MATCH(mappings[field],issuesfield[field],0)),COUNTIF(issuesfield[field],mappings[field]),0)</f>
        <v>2</v>
      </c>
    </row>
    <row r="26" spans="1:13" x14ac:dyDescent="0.25">
      <c r="A26" t="s">
        <v>10</v>
      </c>
      <c r="B26" t="s">
        <v>1</v>
      </c>
      <c r="C26" t="s">
        <v>2</v>
      </c>
      <c r="D26" t="s">
        <v>141</v>
      </c>
      <c r="E26" s="1">
        <v>630</v>
      </c>
      <c r="F26" t="s">
        <v>16</v>
      </c>
      <c r="G26" t="s">
        <v>4</v>
      </c>
      <c r="H26" t="s">
        <v>5</v>
      </c>
      <c r="I26" t="s">
        <v>6</v>
      </c>
      <c r="J26" t="s">
        <v>6</v>
      </c>
      <c r="K26" t="str">
        <f>mappings[field]&amp;mappings[institution]&amp;mappings[element/field]&amp;mappings[subelement/field(s)]&amp;mappings[constraints]</f>
        <v>subject_genre_facetGEN630vi2=0 OR (i2=7 AND $2=lcsh)</v>
      </c>
      <c r="L26">
        <f>IF(ISNUMBER(MATCH(mappings[mapping_id],issuesmap[mappingID],0)),COUNTIF(issuesmap[mappingID],mappings[mapping_id]),0)</f>
        <v>0</v>
      </c>
      <c r="M26">
        <f>IF(ISNUMBER(MATCH(mappings[field],issuesfield[field],0)),COUNTIF(issuesfield[field],mappings[field]),0)</f>
        <v>2</v>
      </c>
    </row>
    <row r="27" spans="1:13" x14ac:dyDescent="0.25">
      <c r="A27" t="s">
        <v>10</v>
      </c>
      <c r="B27" t="s">
        <v>1</v>
      </c>
      <c r="C27" t="s">
        <v>2</v>
      </c>
      <c r="D27" t="s">
        <v>141</v>
      </c>
      <c r="E27" s="1">
        <v>650</v>
      </c>
      <c r="F27" t="s">
        <v>16</v>
      </c>
      <c r="G27" t="s">
        <v>4</v>
      </c>
      <c r="H27" t="s">
        <v>5</v>
      </c>
      <c r="I27" t="s">
        <v>6</v>
      </c>
      <c r="J27" t="s">
        <v>6</v>
      </c>
      <c r="K27" t="str">
        <f>mappings[field]&amp;mappings[institution]&amp;mappings[element/field]&amp;mappings[subelement/field(s)]&amp;mappings[constraints]</f>
        <v>subject_genre_facetGEN650vi2=0 OR (i2=7 AND $2=lcsh)</v>
      </c>
      <c r="L27">
        <f>IF(ISNUMBER(MATCH(mappings[mapping_id],issuesmap[mappingID],0)),COUNTIF(issuesmap[mappingID],mappings[mapping_id]),0)</f>
        <v>0</v>
      </c>
      <c r="M27">
        <f>IF(ISNUMBER(MATCH(mappings[field],issuesfield[field],0)),COUNTIF(issuesfield[field],mappings[field]),0)</f>
        <v>2</v>
      </c>
    </row>
    <row r="28" spans="1:13" x14ac:dyDescent="0.25">
      <c r="A28" t="s">
        <v>10</v>
      </c>
      <c r="B28" t="s">
        <v>1</v>
      </c>
      <c r="C28" t="s">
        <v>2</v>
      </c>
      <c r="D28" t="s">
        <v>141</v>
      </c>
      <c r="E28" s="1">
        <v>651</v>
      </c>
      <c r="F28" t="s">
        <v>16</v>
      </c>
      <c r="G28" t="s">
        <v>4</v>
      </c>
      <c r="H28" t="s">
        <v>5</v>
      </c>
      <c r="I28" t="s">
        <v>6</v>
      </c>
      <c r="J28" t="s">
        <v>6</v>
      </c>
      <c r="K28" t="str">
        <f>mappings[field]&amp;mappings[institution]&amp;mappings[element/field]&amp;mappings[subelement/field(s)]&amp;mappings[constraints]</f>
        <v>subject_genre_facetGEN651vi2=0 OR (i2=7 AND $2=lcsh)</v>
      </c>
      <c r="L28">
        <f>IF(ISNUMBER(MATCH(mappings[mapping_id],issuesmap[mappingID],0)),COUNTIF(issuesmap[mappingID],mappings[mapping_id]),0)</f>
        <v>0</v>
      </c>
      <c r="M28">
        <f>IF(ISNUMBER(MATCH(mappings[field],issuesfield[field],0)),COUNTIF(issuesfield[field],mappings[field]),0)</f>
        <v>2</v>
      </c>
    </row>
    <row r="29" spans="1:13" x14ac:dyDescent="0.25">
      <c r="A29" t="s">
        <v>10</v>
      </c>
      <c r="B29" t="s">
        <v>1</v>
      </c>
      <c r="C29" t="s">
        <v>2</v>
      </c>
      <c r="D29" t="s">
        <v>141</v>
      </c>
      <c r="E29" s="1">
        <v>655</v>
      </c>
      <c r="F29" t="s">
        <v>16</v>
      </c>
      <c r="G29" t="s">
        <v>4</v>
      </c>
      <c r="H29" t="s">
        <v>5</v>
      </c>
      <c r="I29" t="s">
        <v>6</v>
      </c>
      <c r="J29" t="s">
        <v>6</v>
      </c>
      <c r="K29" t="str">
        <f>mappings[field]&amp;mappings[institution]&amp;mappings[element/field]&amp;mappings[subelement/field(s)]&amp;mappings[constraints]</f>
        <v>subject_genre_facetGEN655vi2=0 OR (i2=7 AND $2=lcsh)</v>
      </c>
      <c r="L29">
        <f>IF(ISNUMBER(MATCH(mappings[mapping_id],issuesmap[mappingID],0)),COUNTIF(issuesmap[mappingID],mappings[mapping_id]),0)</f>
        <v>0</v>
      </c>
      <c r="M29">
        <f>IF(ISNUMBER(MATCH(mappings[field],issuesfield[field],0)),COUNTIF(issuesfield[field],mappings[field]),0)</f>
        <v>2</v>
      </c>
    </row>
    <row r="30" spans="1:13" x14ac:dyDescent="0.25">
      <c r="A30" t="s">
        <v>10</v>
      </c>
      <c r="B30" t="s">
        <v>1</v>
      </c>
      <c r="C30" t="s">
        <v>3</v>
      </c>
      <c r="D30" t="s">
        <v>141</v>
      </c>
      <c r="E30" s="1">
        <v>647</v>
      </c>
      <c r="F30" t="s">
        <v>16</v>
      </c>
      <c r="G30" t="s">
        <v>4</v>
      </c>
      <c r="H30" t="s">
        <v>5</v>
      </c>
      <c r="I30" t="s">
        <v>6</v>
      </c>
      <c r="J30" t="s">
        <v>17</v>
      </c>
      <c r="K30" t="str">
        <f>mappings[field]&amp;mappings[institution]&amp;mappings[element/field]&amp;mappings[subelement/field(s)]&amp;mappings[constraints]</f>
        <v>subject_genre_facetGEN647vi2=0 OR (i2=7 AND $2=lcsh)</v>
      </c>
      <c r="L30">
        <f>IF(ISNUMBER(MATCH(mappings[mapping_id],issuesmap[mappingID],0)),COUNTIF(issuesmap[mappingID],mappings[mapping_id]),0)</f>
        <v>0</v>
      </c>
      <c r="M30">
        <f>IF(ISNUMBER(MATCH(mappings[field],issuesfield[field],0)),COUNTIF(issuesfield[field],mappings[field]),0)</f>
        <v>2</v>
      </c>
    </row>
    <row r="31" spans="1:13" x14ac:dyDescent="0.25">
      <c r="A31" t="s">
        <v>10</v>
      </c>
      <c r="B31" t="s">
        <v>1</v>
      </c>
      <c r="C31" t="s">
        <v>3</v>
      </c>
      <c r="D31" t="s">
        <v>141</v>
      </c>
      <c r="E31" s="1">
        <v>648</v>
      </c>
      <c r="F31" t="s">
        <v>16</v>
      </c>
      <c r="G31" t="s">
        <v>4</v>
      </c>
      <c r="H31" t="s">
        <v>5</v>
      </c>
      <c r="I31" t="s">
        <v>6</v>
      </c>
      <c r="J31" t="s">
        <v>18</v>
      </c>
      <c r="K31" t="str">
        <f>mappings[field]&amp;mappings[institution]&amp;mappings[element/field]&amp;mappings[subelement/field(s)]&amp;mappings[constraints]</f>
        <v>subject_genre_facetGEN648vi2=0 OR (i2=7 AND $2=lcsh)</v>
      </c>
      <c r="L31">
        <f>IF(ISNUMBER(MATCH(mappings[mapping_id],issuesmap[mappingID],0)),COUNTIF(issuesmap[mappingID],mappings[mapping_id]),0)</f>
        <v>0</v>
      </c>
      <c r="M31">
        <f>IF(ISNUMBER(MATCH(mappings[field],issuesfield[field],0)),COUNTIF(issuesfield[field],mappings[field]),0)</f>
        <v>2</v>
      </c>
    </row>
    <row r="32" spans="1:13" x14ac:dyDescent="0.25">
      <c r="A32" t="s">
        <v>10</v>
      </c>
      <c r="B32" t="s">
        <v>1</v>
      </c>
      <c r="C32" t="s">
        <v>3</v>
      </c>
      <c r="D32" t="s">
        <v>141</v>
      </c>
      <c r="E32" s="1">
        <v>655</v>
      </c>
      <c r="F32" t="s">
        <v>19</v>
      </c>
      <c r="G32" t="s">
        <v>4</v>
      </c>
      <c r="H32" t="s">
        <v>20</v>
      </c>
      <c r="I32" t="s">
        <v>21</v>
      </c>
      <c r="J32" t="s">
        <v>22</v>
      </c>
      <c r="K32" t="str">
        <f>mappings[field]&amp;mappings[institution]&amp;mappings[element/field]&amp;mappings[subelement/field(s)]&amp;mappings[constraints]</f>
        <v>subject_genre_facetGEN655axi2=0 OR (i2=7 AND $2=lcsh)</v>
      </c>
      <c r="L32">
        <f>IF(ISNUMBER(MATCH(mappings[mapping_id],issuesmap[mappingID],0)),COUNTIF(issuesmap[mappingID],mappings[mapping_id]),0)</f>
        <v>0</v>
      </c>
      <c r="M32">
        <f>IF(ISNUMBER(MATCH(mappings[field],issuesfield[field],0)),COUNTIF(issuesfield[field],mappings[field]),0)</f>
        <v>2</v>
      </c>
    </row>
    <row r="33" spans="1:13" x14ac:dyDescent="0.25">
      <c r="A33" t="s">
        <v>10</v>
      </c>
      <c r="B33" t="s">
        <v>1</v>
      </c>
      <c r="C33" t="s">
        <v>3</v>
      </c>
      <c r="D33" t="s">
        <v>141</v>
      </c>
      <c r="E33" s="1">
        <v>655</v>
      </c>
      <c r="F33" t="s">
        <v>19</v>
      </c>
      <c r="G33" t="s">
        <v>23</v>
      </c>
      <c r="H33" t="s">
        <v>20</v>
      </c>
      <c r="I33" t="s">
        <v>21</v>
      </c>
      <c r="J33" t="s">
        <v>24</v>
      </c>
      <c r="K33" t="str">
        <f>mappings[field]&amp;mappings[institution]&amp;mappings[element/field]&amp;mappings[subelement/field(s)]&amp;mappings[constraints]</f>
        <v>subject_genre_facetGEN655axi2=7 AND $2=lcgft</v>
      </c>
      <c r="L33">
        <f>IF(ISNUMBER(MATCH(mappings[mapping_id],issuesmap[mappingID],0)),COUNTIF(issuesmap[mappingID],mappings[mapping_id]),0)</f>
        <v>0</v>
      </c>
      <c r="M33">
        <f>IF(ISNUMBER(MATCH(mappings[field],issuesfield[field],0)),COUNTIF(issuesfield[field],mappings[field]),0)</f>
        <v>2</v>
      </c>
    </row>
    <row r="34" spans="1:13" x14ac:dyDescent="0.25">
      <c r="A34" t="s">
        <v>10</v>
      </c>
      <c r="B34" t="s">
        <v>1</v>
      </c>
      <c r="C34" t="s">
        <v>3</v>
      </c>
      <c r="D34" t="s">
        <v>141</v>
      </c>
      <c r="E34" s="1">
        <v>655</v>
      </c>
      <c r="F34" t="s">
        <v>19</v>
      </c>
      <c r="G34" t="s">
        <v>26</v>
      </c>
      <c r="H34" t="s">
        <v>20</v>
      </c>
      <c r="I34" t="s">
        <v>21</v>
      </c>
      <c r="J34" t="s">
        <v>27</v>
      </c>
      <c r="K34" t="str">
        <f>mappings[field]&amp;mappings[institution]&amp;mappings[element/field]&amp;mappings[subelement/field(s)]&amp;mappings[constraints]</f>
        <v>subject_genre_facetGEN655axi2=7 AND $2=rbbin</v>
      </c>
      <c r="L34">
        <f>IF(ISNUMBER(MATCH(mappings[mapping_id],issuesmap[mappingID],0)),COUNTIF(issuesmap[mappingID],mappings[mapping_id]),0)</f>
        <v>0</v>
      </c>
      <c r="M34">
        <f>IF(ISNUMBER(MATCH(mappings[field],issuesfield[field],0)),COUNTIF(issuesfield[field],mappings[field]),0)</f>
        <v>2</v>
      </c>
    </row>
    <row r="35" spans="1:13" x14ac:dyDescent="0.25">
      <c r="A35" t="s">
        <v>10</v>
      </c>
      <c r="B35" t="s">
        <v>1</v>
      </c>
      <c r="C35" t="s">
        <v>3</v>
      </c>
      <c r="D35" t="s">
        <v>141</v>
      </c>
      <c r="E35" s="1">
        <v>655</v>
      </c>
      <c r="F35" t="s">
        <v>19</v>
      </c>
      <c r="G35" t="s">
        <v>28</v>
      </c>
      <c r="H35" t="s">
        <v>20</v>
      </c>
      <c r="I35" t="s">
        <v>21</v>
      </c>
      <c r="J35" t="s">
        <v>29</v>
      </c>
      <c r="K35" t="str">
        <f>mappings[field]&amp;mappings[institution]&amp;mappings[element/field]&amp;mappings[subelement/field(s)]&amp;mappings[constraints]</f>
        <v>subject_genre_facetGEN655axi2=7 AND $2=rbgenr</v>
      </c>
      <c r="L35">
        <f>IF(ISNUMBER(MATCH(mappings[mapping_id],issuesmap[mappingID],0)),COUNTIF(issuesmap[mappingID],mappings[mapping_id]),0)</f>
        <v>0</v>
      </c>
      <c r="M35">
        <f>IF(ISNUMBER(MATCH(mappings[field],issuesfield[field],0)),COUNTIF(issuesfield[field],mappings[field]),0)</f>
        <v>2</v>
      </c>
    </row>
    <row r="36" spans="1:13" x14ac:dyDescent="0.25">
      <c r="A36" t="s">
        <v>10</v>
      </c>
      <c r="B36" t="s">
        <v>1</v>
      </c>
      <c r="C36" t="s">
        <v>3</v>
      </c>
      <c r="D36" t="s">
        <v>141</v>
      </c>
      <c r="E36" s="1">
        <v>655</v>
      </c>
      <c r="F36" t="s">
        <v>19</v>
      </c>
      <c r="G36" t="s">
        <v>30</v>
      </c>
      <c r="H36" t="s">
        <v>20</v>
      </c>
      <c r="I36" t="s">
        <v>31</v>
      </c>
      <c r="J36" t="s">
        <v>32</v>
      </c>
      <c r="K36" t="str">
        <f>mappings[field]&amp;mappings[institution]&amp;mappings[element/field]&amp;mappings[subelement/field(s)]&amp;mappings[constraints]</f>
        <v>subject_genre_facetGEN655axi2=7 AND $2=rbprov</v>
      </c>
      <c r="L36">
        <f>IF(ISNUMBER(MATCH(mappings[mapping_id],issuesmap[mappingID],0)),COUNTIF(issuesmap[mappingID],mappings[mapping_id]),0)</f>
        <v>0</v>
      </c>
      <c r="M36">
        <f>IF(ISNUMBER(MATCH(mappings[field],issuesfield[field],0)),COUNTIF(issuesfield[field],mappings[field]),0)</f>
        <v>2</v>
      </c>
    </row>
    <row r="37" spans="1:13" x14ac:dyDescent="0.25">
      <c r="A37" t="s">
        <v>10</v>
      </c>
      <c r="B37" t="s">
        <v>1</v>
      </c>
      <c r="C37" t="s">
        <v>3</v>
      </c>
      <c r="D37" t="s">
        <v>141</v>
      </c>
      <c r="E37" s="1">
        <v>655</v>
      </c>
      <c r="F37" t="s">
        <v>16</v>
      </c>
      <c r="G37" t="s">
        <v>23</v>
      </c>
      <c r="H37" t="s">
        <v>5</v>
      </c>
      <c r="I37" t="s">
        <v>6</v>
      </c>
      <c r="J37" t="s">
        <v>25</v>
      </c>
      <c r="K37" t="str">
        <f>mappings[field]&amp;mappings[institution]&amp;mappings[element/field]&amp;mappings[subelement/field(s)]&amp;mappings[constraints]</f>
        <v>subject_genre_facetGEN655vi2=7 AND $2=lcgft</v>
      </c>
      <c r="L37">
        <f>IF(ISNUMBER(MATCH(mappings[mapping_id],issuesmap[mappingID],0)),COUNTIF(issuesmap[mappingID],mappings[mapping_id]),0)</f>
        <v>0</v>
      </c>
      <c r="M37">
        <f>IF(ISNUMBER(MATCH(mappings[field],issuesfield[field],0)),COUNTIF(issuesfield[field],mappings[field]),0)</f>
        <v>2</v>
      </c>
    </row>
    <row r="38" spans="1:13" x14ac:dyDescent="0.25">
      <c r="A38" t="s">
        <v>10</v>
      </c>
      <c r="B38" t="s">
        <v>1</v>
      </c>
      <c r="C38" t="s">
        <v>3</v>
      </c>
      <c r="D38" t="s">
        <v>141</v>
      </c>
      <c r="E38" s="1">
        <v>655</v>
      </c>
      <c r="F38" t="s">
        <v>16</v>
      </c>
      <c r="G38" t="s">
        <v>26</v>
      </c>
      <c r="H38" t="s">
        <v>5</v>
      </c>
      <c r="I38" t="s">
        <v>6</v>
      </c>
      <c r="J38" t="s">
        <v>27</v>
      </c>
      <c r="K38" t="str">
        <f>mappings[field]&amp;mappings[institution]&amp;mappings[element/field]&amp;mappings[subelement/field(s)]&amp;mappings[constraints]</f>
        <v>subject_genre_facetGEN655vi2=7 AND $2=rbbin</v>
      </c>
      <c r="L38">
        <f>IF(ISNUMBER(MATCH(mappings[mapping_id],issuesmap[mappingID],0)),COUNTIF(issuesmap[mappingID],mappings[mapping_id]),0)</f>
        <v>0</v>
      </c>
      <c r="M38">
        <f>IF(ISNUMBER(MATCH(mappings[field],issuesfield[field],0)),COUNTIF(issuesfield[field],mappings[field]),0)</f>
        <v>2</v>
      </c>
    </row>
    <row r="39" spans="1:13" x14ac:dyDescent="0.25">
      <c r="A39" t="s">
        <v>10</v>
      </c>
      <c r="B39" t="s">
        <v>1</v>
      </c>
      <c r="C39" t="s">
        <v>3</v>
      </c>
      <c r="D39" t="s">
        <v>141</v>
      </c>
      <c r="E39" s="1">
        <v>655</v>
      </c>
      <c r="F39" t="s">
        <v>16</v>
      </c>
      <c r="G39" t="s">
        <v>28</v>
      </c>
      <c r="H39" t="s">
        <v>5</v>
      </c>
      <c r="I39" t="s">
        <v>6</v>
      </c>
      <c r="J39" t="s">
        <v>29</v>
      </c>
      <c r="K39" t="str">
        <f>mappings[field]&amp;mappings[institution]&amp;mappings[element/field]&amp;mappings[subelement/field(s)]&amp;mappings[constraints]</f>
        <v>subject_genre_facetGEN655vi2=7 AND $2=rbgenr</v>
      </c>
      <c r="L39">
        <f>IF(ISNUMBER(MATCH(mappings[mapping_id],issuesmap[mappingID],0)),COUNTIF(issuesmap[mappingID],mappings[mapping_id]),0)</f>
        <v>0</v>
      </c>
      <c r="M39">
        <f>IF(ISNUMBER(MATCH(mappings[field],issuesfield[field],0)),COUNTIF(issuesfield[field],mappings[field]),0)</f>
        <v>2</v>
      </c>
    </row>
    <row r="40" spans="1:13" x14ac:dyDescent="0.25">
      <c r="A40" t="s">
        <v>10</v>
      </c>
      <c r="B40" t="s">
        <v>1</v>
      </c>
      <c r="C40" t="s">
        <v>3</v>
      </c>
      <c r="D40" t="s">
        <v>141</v>
      </c>
      <c r="E40" s="1">
        <v>655</v>
      </c>
      <c r="F40" t="s">
        <v>16</v>
      </c>
      <c r="G40" t="s">
        <v>30</v>
      </c>
      <c r="H40" t="s">
        <v>5</v>
      </c>
      <c r="I40" t="s">
        <v>6</v>
      </c>
      <c r="J40" t="s">
        <v>32</v>
      </c>
      <c r="K40" t="str">
        <f>mappings[field]&amp;mappings[institution]&amp;mappings[element/field]&amp;mappings[subelement/field(s)]&amp;mappings[constraints]</f>
        <v>subject_genre_facetGEN655vi2=7 AND $2=rbprov</v>
      </c>
      <c r="L40">
        <f>IF(ISNUMBER(MATCH(mappings[mapping_id],issuesmap[mappingID],0)),COUNTIF(issuesmap[mappingID],mappings[mapping_id]),0)</f>
        <v>0</v>
      </c>
      <c r="M40">
        <f>IF(ISNUMBER(MATCH(mappings[field],issuesfield[field],0)),COUNTIF(issuesfield[field],mappings[field]),0)</f>
        <v>2</v>
      </c>
    </row>
    <row r="41" spans="1:13" x14ac:dyDescent="0.25">
      <c r="A41" t="s">
        <v>10</v>
      </c>
      <c r="B41" t="s">
        <v>1</v>
      </c>
      <c r="C41" t="s">
        <v>3</v>
      </c>
      <c r="D41" t="s">
        <v>141</v>
      </c>
      <c r="E41" s="1">
        <v>656</v>
      </c>
      <c r="F41" t="s">
        <v>33</v>
      </c>
      <c r="G41" t="s">
        <v>34</v>
      </c>
      <c r="H41" t="s">
        <v>5</v>
      </c>
      <c r="I41" t="s">
        <v>6</v>
      </c>
      <c r="J41" t="s">
        <v>35</v>
      </c>
      <c r="K41" t="str">
        <f>mappings[field]&amp;mappings[institution]&amp;mappings[element/field]&amp;mappings[subelement/field(s)]&amp;mappings[constraints]</f>
        <v>subject_genre_facetGEN656kvi2=7 AND $2=lcsh</v>
      </c>
      <c r="L41">
        <f>IF(ISNUMBER(MATCH(mappings[mapping_id],issuesmap[mappingID],0)),COUNTIF(issuesmap[mappingID],mappings[mapping_id]),0)</f>
        <v>0</v>
      </c>
      <c r="M41">
        <f>IF(ISNUMBER(MATCH(mappings[field],issuesfield[field],0)),COUNTIF(issuesfield[field],mappings[field]),0)</f>
        <v>2</v>
      </c>
    </row>
    <row r="42" spans="1:13" x14ac:dyDescent="0.25">
      <c r="A42" t="s">
        <v>10</v>
      </c>
      <c r="B42" t="s">
        <v>1</v>
      </c>
      <c r="C42" t="s">
        <v>3</v>
      </c>
      <c r="D42" t="s">
        <v>141</v>
      </c>
      <c r="E42" s="1">
        <v>657</v>
      </c>
      <c r="F42" t="s">
        <v>16</v>
      </c>
      <c r="G42" t="s">
        <v>34</v>
      </c>
      <c r="H42" t="s">
        <v>5</v>
      </c>
      <c r="I42" t="s">
        <v>6</v>
      </c>
      <c r="J42" t="s">
        <v>35</v>
      </c>
      <c r="K42" t="str">
        <f>mappings[field]&amp;mappings[institution]&amp;mappings[element/field]&amp;mappings[subelement/field(s)]&amp;mappings[constraints]</f>
        <v>subject_genre_facetGEN657vi2=7 AND $2=lcsh</v>
      </c>
      <c r="L42">
        <f>IF(ISNUMBER(MATCH(mappings[mapping_id],issuesmap[mappingID],0)),COUNTIF(issuesmap[mappingID],mappings[mapping_id]),0)</f>
        <v>0</v>
      </c>
      <c r="M42">
        <f>IF(ISNUMBER(MATCH(mappings[field],issuesfield[field],0)),COUNTIF(issuesfield[field],mappings[field]),0)</f>
        <v>2</v>
      </c>
    </row>
    <row r="43" spans="1:13" x14ac:dyDescent="0.25">
      <c r="A43" t="s">
        <v>36</v>
      </c>
      <c r="B43" t="s">
        <v>1</v>
      </c>
      <c r="C43" t="s">
        <v>2</v>
      </c>
      <c r="D43" t="s">
        <v>141</v>
      </c>
      <c r="E43" s="1">
        <v>600</v>
      </c>
      <c r="F43" t="s">
        <v>37</v>
      </c>
      <c r="G43" t="s">
        <v>4</v>
      </c>
      <c r="H43" t="s">
        <v>5</v>
      </c>
      <c r="I43" t="s">
        <v>6</v>
      </c>
      <c r="J43" t="s">
        <v>6</v>
      </c>
      <c r="K43" t="str">
        <f>mappings[field]&amp;mappings[institution]&amp;mappings[element/field]&amp;mappings[subelement/field(s)]&amp;mappings[constraints]</f>
        <v>subject_geographic_facetGEN600zi2=0 OR (i2=7 AND $2=lcsh)</v>
      </c>
      <c r="L43">
        <f>IF(ISNUMBER(MATCH(mappings[mapping_id],issuesmap[mappingID],0)),COUNTIF(issuesmap[mappingID],mappings[mapping_id]),0)</f>
        <v>0</v>
      </c>
      <c r="M43">
        <f>IF(ISNUMBER(MATCH(mappings[field],issuesfield[field],0)),COUNTIF(issuesfield[field],mappings[field]),0)</f>
        <v>1</v>
      </c>
    </row>
    <row r="44" spans="1:13" x14ac:dyDescent="0.25">
      <c r="A44" t="s">
        <v>36</v>
      </c>
      <c r="B44" t="s">
        <v>1</v>
      </c>
      <c r="C44" t="s">
        <v>2</v>
      </c>
      <c r="D44" t="s">
        <v>141</v>
      </c>
      <c r="E44" s="1">
        <v>610</v>
      </c>
      <c r="F44" t="s">
        <v>37</v>
      </c>
      <c r="G44" t="s">
        <v>4</v>
      </c>
      <c r="H44" t="s">
        <v>5</v>
      </c>
      <c r="I44" t="s">
        <v>6</v>
      </c>
      <c r="J44" t="s">
        <v>6</v>
      </c>
      <c r="K44" t="str">
        <f>mappings[field]&amp;mappings[institution]&amp;mappings[element/field]&amp;mappings[subelement/field(s)]&amp;mappings[constraints]</f>
        <v>subject_geographic_facetGEN610zi2=0 OR (i2=7 AND $2=lcsh)</v>
      </c>
      <c r="L44">
        <f>IF(ISNUMBER(MATCH(mappings[mapping_id],issuesmap[mappingID],0)),COUNTIF(issuesmap[mappingID],mappings[mapping_id]),0)</f>
        <v>0</v>
      </c>
      <c r="M44">
        <f>IF(ISNUMBER(MATCH(mappings[field],issuesfield[field],0)),COUNTIF(issuesfield[field],mappings[field]),0)</f>
        <v>1</v>
      </c>
    </row>
    <row r="45" spans="1:13" x14ac:dyDescent="0.25">
      <c r="A45" t="s">
        <v>36</v>
      </c>
      <c r="B45" t="s">
        <v>1</v>
      </c>
      <c r="C45" t="s">
        <v>2</v>
      </c>
      <c r="D45" t="s">
        <v>141</v>
      </c>
      <c r="E45" s="1">
        <v>611</v>
      </c>
      <c r="F45" t="s">
        <v>37</v>
      </c>
      <c r="G45" t="s">
        <v>4</v>
      </c>
      <c r="H45" t="s">
        <v>5</v>
      </c>
      <c r="I45" t="s">
        <v>6</v>
      </c>
      <c r="J45" t="s">
        <v>6</v>
      </c>
      <c r="K45" t="str">
        <f>mappings[field]&amp;mappings[institution]&amp;mappings[element/field]&amp;mappings[subelement/field(s)]&amp;mappings[constraints]</f>
        <v>subject_geographic_facetGEN611zi2=0 OR (i2=7 AND $2=lcsh)</v>
      </c>
      <c r="L45">
        <f>IF(ISNUMBER(MATCH(mappings[mapping_id],issuesmap[mappingID],0)),COUNTIF(issuesmap[mappingID],mappings[mapping_id]),0)</f>
        <v>0</v>
      </c>
      <c r="M45">
        <f>IF(ISNUMBER(MATCH(mappings[field],issuesfield[field],0)),COUNTIF(issuesfield[field],mappings[field]),0)</f>
        <v>1</v>
      </c>
    </row>
    <row r="46" spans="1:13" x14ac:dyDescent="0.25">
      <c r="A46" t="s">
        <v>36</v>
      </c>
      <c r="B46" t="s">
        <v>1</v>
      </c>
      <c r="C46" t="s">
        <v>2</v>
      </c>
      <c r="D46" t="s">
        <v>141</v>
      </c>
      <c r="E46" s="1">
        <v>630</v>
      </c>
      <c r="F46" t="s">
        <v>37</v>
      </c>
      <c r="G46" t="s">
        <v>4</v>
      </c>
      <c r="H46" t="s">
        <v>5</v>
      </c>
      <c r="I46" t="s">
        <v>6</v>
      </c>
      <c r="J46" t="s">
        <v>6</v>
      </c>
      <c r="K46" t="str">
        <f>mappings[field]&amp;mappings[institution]&amp;mappings[element/field]&amp;mappings[subelement/field(s)]&amp;mappings[constraints]</f>
        <v>subject_geographic_facetGEN630zi2=0 OR (i2=7 AND $2=lcsh)</v>
      </c>
      <c r="L46">
        <f>IF(ISNUMBER(MATCH(mappings[mapping_id],issuesmap[mappingID],0)),COUNTIF(issuesmap[mappingID],mappings[mapping_id]),0)</f>
        <v>0</v>
      </c>
      <c r="M46">
        <f>IF(ISNUMBER(MATCH(mappings[field],issuesfield[field],0)),COUNTIF(issuesfield[field],mappings[field]),0)</f>
        <v>1</v>
      </c>
    </row>
    <row r="47" spans="1:13" x14ac:dyDescent="0.25">
      <c r="A47" t="s">
        <v>36</v>
      </c>
      <c r="B47" t="s">
        <v>1</v>
      </c>
      <c r="C47" t="s">
        <v>2</v>
      </c>
      <c r="D47" t="s">
        <v>141</v>
      </c>
      <c r="E47" s="1">
        <v>650</v>
      </c>
      <c r="F47" t="s">
        <v>37</v>
      </c>
      <c r="G47" t="s">
        <v>4</v>
      </c>
      <c r="H47" t="s">
        <v>5</v>
      </c>
      <c r="I47" t="s">
        <v>6</v>
      </c>
      <c r="J47" t="s">
        <v>6</v>
      </c>
      <c r="K47" t="str">
        <f>mappings[field]&amp;mappings[institution]&amp;mappings[element/field]&amp;mappings[subelement/field(s)]&amp;mappings[constraints]</f>
        <v>subject_geographic_facetGEN650zi2=0 OR (i2=7 AND $2=lcsh)</v>
      </c>
      <c r="L47">
        <f>IF(ISNUMBER(MATCH(mappings[mapping_id],issuesmap[mappingID],0)),COUNTIF(issuesmap[mappingID],mappings[mapping_id]),0)</f>
        <v>0</v>
      </c>
      <c r="M47">
        <f>IF(ISNUMBER(MATCH(mappings[field],issuesfield[field],0)),COUNTIF(issuesfield[field],mappings[field]),0)</f>
        <v>1</v>
      </c>
    </row>
    <row r="48" spans="1:13" x14ac:dyDescent="0.25">
      <c r="A48" t="s">
        <v>36</v>
      </c>
      <c r="B48" t="s">
        <v>1</v>
      </c>
      <c r="C48" t="s">
        <v>2</v>
      </c>
      <c r="D48" t="s">
        <v>141</v>
      </c>
      <c r="E48" s="1">
        <v>651</v>
      </c>
      <c r="F48" t="s">
        <v>37</v>
      </c>
      <c r="G48" t="s">
        <v>4</v>
      </c>
      <c r="H48" t="s">
        <v>5</v>
      </c>
      <c r="I48" t="s">
        <v>6</v>
      </c>
      <c r="J48" t="s">
        <v>6</v>
      </c>
      <c r="K48" t="str">
        <f>mappings[field]&amp;mappings[institution]&amp;mappings[element/field]&amp;mappings[subelement/field(s)]&amp;mappings[constraints]</f>
        <v>subject_geographic_facetGEN651zi2=0 OR (i2=7 AND $2=lcsh)</v>
      </c>
      <c r="L48">
        <f>IF(ISNUMBER(MATCH(mappings[mapping_id],issuesmap[mappingID],0)),COUNTIF(issuesmap[mappingID],mappings[mapping_id]),0)</f>
        <v>0</v>
      </c>
      <c r="M48">
        <f>IF(ISNUMBER(MATCH(mappings[field],issuesfield[field],0)),COUNTIF(issuesfield[field],mappings[field]),0)</f>
        <v>1</v>
      </c>
    </row>
    <row r="49" spans="1:13" x14ac:dyDescent="0.25">
      <c r="A49" t="s">
        <v>36</v>
      </c>
      <c r="B49" t="s">
        <v>1</v>
      </c>
      <c r="C49" t="s">
        <v>2</v>
      </c>
      <c r="D49" t="s">
        <v>141</v>
      </c>
      <c r="E49" s="1">
        <v>655</v>
      </c>
      <c r="F49" t="s">
        <v>37</v>
      </c>
      <c r="G49" t="s">
        <v>4</v>
      </c>
      <c r="H49" t="s">
        <v>5</v>
      </c>
      <c r="I49" t="s">
        <v>6</v>
      </c>
      <c r="J49" t="s">
        <v>6</v>
      </c>
      <c r="K49" t="str">
        <f>mappings[field]&amp;mappings[institution]&amp;mappings[element/field]&amp;mappings[subelement/field(s)]&amp;mappings[constraints]</f>
        <v>subject_geographic_facetGEN655zi2=0 OR (i2=7 AND $2=lcsh)</v>
      </c>
      <c r="L49">
        <f>IF(ISNUMBER(MATCH(mappings[mapping_id],issuesmap[mappingID],0)),COUNTIF(issuesmap[mappingID],mappings[mapping_id]),0)</f>
        <v>0</v>
      </c>
      <c r="M49">
        <f>IF(ISNUMBER(MATCH(mappings[field],issuesfield[field],0)),COUNTIF(issuesfield[field],mappings[field]),0)</f>
        <v>1</v>
      </c>
    </row>
    <row r="50" spans="1:13" x14ac:dyDescent="0.25">
      <c r="A50" t="s">
        <v>36</v>
      </c>
      <c r="B50" t="s">
        <v>1</v>
      </c>
      <c r="C50" t="s">
        <v>3</v>
      </c>
      <c r="D50" t="s">
        <v>141</v>
      </c>
      <c r="E50" s="1">
        <v>648</v>
      </c>
      <c r="F50" t="s">
        <v>37</v>
      </c>
      <c r="G50" t="s">
        <v>8</v>
      </c>
      <c r="H50" t="s">
        <v>5</v>
      </c>
      <c r="I50" t="s">
        <v>6</v>
      </c>
      <c r="J50" t="s">
        <v>18</v>
      </c>
      <c r="K50" t="str">
        <f>mappings[field]&amp;mappings[institution]&amp;mappings[element/field]&amp;mappings[subelement/field(s)]&amp;mappings[constraints]</f>
        <v>subject_geographic_facetGEN648zi2=0 OR (i2=7 AND $2=~/lcsh|fast/)</v>
      </c>
      <c r="L50">
        <f>IF(ISNUMBER(MATCH(mappings[mapping_id],issuesmap[mappingID],0)),COUNTIF(issuesmap[mappingID],mappings[mapping_id]),0)</f>
        <v>0</v>
      </c>
      <c r="M50">
        <f>IF(ISNUMBER(MATCH(mappings[field],issuesfield[field],0)),COUNTIF(issuesfield[field],mappings[field]),0)</f>
        <v>1</v>
      </c>
    </row>
    <row r="51" spans="1:13" x14ac:dyDescent="0.25">
      <c r="A51" t="s">
        <v>38</v>
      </c>
      <c r="B51" t="s">
        <v>1</v>
      </c>
      <c r="C51" t="s">
        <v>2</v>
      </c>
      <c r="D51" t="s">
        <v>141</v>
      </c>
      <c r="E51" s="1">
        <v>600</v>
      </c>
      <c r="F51" t="s">
        <v>39</v>
      </c>
      <c r="G51" t="s">
        <v>4</v>
      </c>
      <c r="H51" t="s">
        <v>20</v>
      </c>
      <c r="I51" t="s">
        <v>6</v>
      </c>
      <c r="J51" t="s">
        <v>40</v>
      </c>
      <c r="K51" t="str">
        <f>mappings[field]&amp;mappings[institution]&amp;mappings[element/field]&amp;mappings[subelement/field(s)]&amp;mappings[constraints]</f>
        <v>subject_topic_lcsh_facetGEN600abcdfghjklmnopqrstui2=0 OR (i2=7 AND $2=lcsh)</v>
      </c>
      <c r="L51">
        <f>IF(ISNUMBER(MATCH(mappings[mapping_id],issuesmap[mappingID],0)),COUNTIF(issuesmap[mappingID],mappings[mapping_id]),0)</f>
        <v>0</v>
      </c>
      <c r="M51">
        <f>IF(ISNUMBER(MATCH(mappings[field],issuesfield[field],0)),COUNTIF(issuesfield[field],mappings[field]),0)</f>
        <v>1</v>
      </c>
    </row>
    <row r="52" spans="1:13" x14ac:dyDescent="0.25">
      <c r="A52" t="s">
        <v>38</v>
      </c>
      <c r="B52" t="s">
        <v>1</v>
      </c>
      <c r="C52" t="s">
        <v>2</v>
      </c>
      <c r="D52" t="s">
        <v>141</v>
      </c>
      <c r="E52" s="1">
        <v>600</v>
      </c>
      <c r="F52" t="s">
        <v>41</v>
      </c>
      <c r="G52" t="s">
        <v>4</v>
      </c>
      <c r="H52" t="s">
        <v>5</v>
      </c>
      <c r="I52" t="s">
        <v>6</v>
      </c>
      <c r="J52" t="s">
        <v>6</v>
      </c>
      <c r="K52" t="str">
        <f>mappings[field]&amp;mappings[institution]&amp;mappings[element/field]&amp;mappings[subelement/field(s)]&amp;mappings[constraints]</f>
        <v>subject_topic_lcsh_facetGEN600xi2=0 OR (i2=7 AND $2=lcsh)</v>
      </c>
      <c r="L52">
        <f>IF(ISNUMBER(MATCH(mappings[mapping_id],issuesmap[mappingID],0)),COUNTIF(issuesmap[mappingID],mappings[mapping_id]),0)</f>
        <v>0</v>
      </c>
      <c r="M52">
        <f>IF(ISNUMBER(MATCH(mappings[field],issuesfield[field],0)),COUNTIF(issuesfield[field],mappings[field]),0)</f>
        <v>1</v>
      </c>
    </row>
    <row r="53" spans="1:13" x14ac:dyDescent="0.25">
      <c r="A53" t="s">
        <v>38</v>
      </c>
      <c r="B53" t="s">
        <v>1</v>
      </c>
      <c r="C53" t="s">
        <v>2</v>
      </c>
      <c r="D53" t="s">
        <v>141</v>
      </c>
      <c r="E53" s="1">
        <v>610</v>
      </c>
      <c r="F53" t="s">
        <v>42</v>
      </c>
      <c r="G53" t="s">
        <v>4</v>
      </c>
      <c r="H53" t="s">
        <v>20</v>
      </c>
      <c r="I53" t="s">
        <v>6</v>
      </c>
      <c r="J53" t="s">
        <v>43</v>
      </c>
      <c r="K53" t="str">
        <f>mappings[field]&amp;mappings[institution]&amp;mappings[element/field]&amp;mappings[subelement/field(s)]&amp;mappings[constraints]</f>
        <v>subject_topic_lcsh_facetGEN610abcdfghklmnoprstui2=0 OR (i2=7 AND $2=lcsh)</v>
      </c>
      <c r="L53">
        <f>IF(ISNUMBER(MATCH(mappings[mapping_id],issuesmap[mappingID],0)),COUNTIF(issuesmap[mappingID],mappings[mapping_id]),0)</f>
        <v>0</v>
      </c>
      <c r="M53">
        <f>IF(ISNUMBER(MATCH(mappings[field],issuesfield[field],0)),COUNTIF(issuesfield[field],mappings[field]),0)</f>
        <v>1</v>
      </c>
    </row>
    <row r="54" spans="1:13" x14ac:dyDescent="0.25">
      <c r="A54" t="s">
        <v>38</v>
      </c>
      <c r="B54" t="s">
        <v>1</v>
      </c>
      <c r="C54" t="s">
        <v>2</v>
      </c>
      <c r="D54" t="s">
        <v>141</v>
      </c>
      <c r="E54" s="1">
        <v>610</v>
      </c>
      <c r="F54" t="s">
        <v>41</v>
      </c>
      <c r="G54" t="s">
        <v>4</v>
      </c>
      <c r="H54" t="s">
        <v>5</v>
      </c>
      <c r="I54" t="s">
        <v>6</v>
      </c>
      <c r="J54" t="s">
        <v>6</v>
      </c>
      <c r="K54" t="str">
        <f>mappings[field]&amp;mappings[institution]&amp;mappings[element/field]&amp;mappings[subelement/field(s)]&amp;mappings[constraints]</f>
        <v>subject_topic_lcsh_facetGEN610xi2=0 OR (i2=7 AND $2=lcsh)</v>
      </c>
      <c r="L54">
        <f>IF(ISNUMBER(MATCH(mappings[mapping_id],issuesmap[mappingID],0)),COUNTIF(issuesmap[mappingID],mappings[mapping_id]),0)</f>
        <v>0</v>
      </c>
      <c r="M54">
        <f>IF(ISNUMBER(MATCH(mappings[field],issuesfield[field],0)),COUNTIF(issuesfield[field],mappings[field]),0)</f>
        <v>1</v>
      </c>
    </row>
    <row r="55" spans="1:13" x14ac:dyDescent="0.25">
      <c r="A55" t="s">
        <v>38</v>
      </c>
      <c r="B55" t="s">
        <v>1</v>
      </c>
      <c r="C55" t="s">
        <v>2</v>
      </c>
      <c r="D55" t="s">
        <v>141</v>
      </c>
      <c r="E55" s="1">
        <v>611</v>
      </c>
      <c r="F55" t="s">
        <v>44</v>
      </c>
      <c r="G55" t="s">
        <v>4</v>
      </c>
      <c r="H55" t="s">
        <v>20</v>
      </c>
      <c r="I55" t="s">
        <v>6</v>
      </c>
      <c r="J55" t="s">
        <v>45</v>
      </c>
      <c r="K55" t="str">
        <f>mappings[field]&amp;mappings[institution]&amp;mappings[element/field]&amp;mappings[subelement/field(s)]&amp;mappings[constraints]</f>
        <v>subject_topic_lcsh_facetGEN611acdefghklnpqstui2=0 OR (i2=7 AND $2=lcsh)</v>
      </c>
      <c r="L55">
        <f>IF(ISNUMBER(MATCH(mappings[mapping_id],issuesmap[mappingID],0)),COUNTIF(issuesmap[mappingID],mappings[mapping_id]),0)</f>
        <v>0</v>
      </c>
      <c r="M55">
        <f>IF(ISNUMBER(MATCH(mappings[field],issuesfield[field],0)),COUNTIF(issuesfield[field],mappings[field]),0)</f>
        <v>1</v>
      </c>
    </row>
    <row r="56" spans="1:13" x14ac:dyDescent="0.25">
      <c r="A56" t="s">
        <v>38</v>
      </c>
      <c r="B56" t="s">
        <v>1</v>
      </c>
      <c r="C56" t="s">
        <v>2</v>
      </c>
      <c r="D56" t="s">
        <v>141</v>
      </c>
      <c r="E56" s="1">
        <v>611</v>
      </c>
      <c r="F56" t="s">
        <v>41</v>
      </c>
      <c r="G56" t="s">
        <v>4</v>
      </c>
      <c r="H56" t="s">
        <v>5</v>
      </c>
      <c r="I56" t="s">
        <v>6</v>
      </c>
      <c r="J56" t="s">
        <v>6</v>
      </c>
      <c r="K56" t="str">
        <f>mappings[field]&amp;mappings[institution]&amp;mappings[element/field]&amp;mappings[subelement/field(s)]&amp;mappings[constraints]</f>
        <v>subject_topic_lcsh_facetGEN611xi2=0 OR (i2=7 AND $2=lcsh)</v>
      </c>
      <c r="L56">
        <f>IF(ISNUMBER(MATCH(mappings[mapping_id],issuesmap[mappingID],0)),COUNTIF(issuesmap[mappingID],mappings[mapping_id]),0)</f>
        <v>0</v>
      </c>
      <c r="M56">
        <f>IF(ISNUMBER(MATCH(mappings[field],issuesfield[field],0)),COUNTIF(issuesfield[field],mappings[field]),0)</f>
        <v>1</v>
      </c>
    </row>
    <row r="57" spans="1:13" x14ac:dyDescent="0.25">
      <c r="A57" t="s">
        <v>38</v>
      </c>
      <c r="B57" t="s">
        <v>1</v>
      </c>
      <c r="C57" t="s">
        <v>2</v>
      </c>
      <c r="D57" t="s">
        <v>141</v>
      </c>
      <c r="E57" s="1">
        <v>630</v>
      </c>
      <c r="F57" t="s">
        <v>46</v>
      </c>
      <c r="G57" t="s">
        <v>4</v>
      </c>
      <c r="H57" t="s">
        <v>20</v>
      </c>
      <c r="I57" t="s">
        <v>6</v>
      </c>
      <c r="J57" t="s">
        <v>47</v>
      </c>
      <c r="K57" t="str">
        <f>mappings[field]&amp;mappings[institution]&amp;mappings[element/field]&amp;mappings[subelement/field(s)]&amp;mappings[constraints]</f>
        <v>subject_topic_lcsh_facetGEN630adfghklmnoprsti2=0 OR (i2=7 AND $2=lcsh)</v>
      </c>
      <c r="L57">
        <f>IF(ISNUMBER(MATCH(mappings[mapping_id],issuesmap[mappingID],0)),COUNTIF(issuesmap[mappingID],mappings[mapping_id]),0)</f>
        <v>0</v>
      </c>
      <c r="M57">
        <f>IF(ISNUMBER(MATCH(mappings[field],issuesfield[field],0)),COUNTIF(issuesfield[field],mappings[field]),0)</f>
        <v>1</v>
      </c>
    </row>
    <row r="58" spans="1:13" x14ac:dyDescent="0.25">
      <c r="A58" t="s">
        <v>38</v>
      </c>
      <c r="B58" t="s">
        <v>1</v>
      </c>
      <c r="C58" t="s">
        <v>2</v>
      </c>
      <c r="D58" t="s">
        <v>141</v>
      </c>
      <c r="E58" s="1">
        <v>630</v>
      </c>
      <c r="F58" t="s">
        <v>41</v>
      </c>
      <c r="G58" t="s">
        <v>4</v>
      </c>
      <c r="H58" t="s">
        <v>5</v>
      </c>
      <c r="I58" t="s">
        <v>6</v>
      </c>
      <c r="J58" t="s">
        <v>6</v>
      </c>
      <c r="K58" t="str">
        <f>mappings[field]&amp;mappings[institution]&amp;mappings[element/field]&amp;mappings[subelement/field(s)]&amp;mappings[constraints]</f>
        <v>subject_topic_lcsh_facetGEN630xi2=0 OR (i2=7 AND $2=lcsh)</v>
      </c>
      <c r="L58">
        <f>IF(ISNUMBER(MATCH(mappings[mapping_id],issuesmap[mappingID],0)),COUNTIF(issuesmap[mappingID],mappings[mapping_id]),0)</f>
        <v>0</v>
      </c>
      <c r="M58">
        <f>IF(ISNUMBER(MATCH(mappings[field],issuesfield[field],0)),COUNTIF(issuesfield[field],mappings[field]),0)</f>
        <v>1</v>
      </c>
    </row>
    <row r="59" spans="1:13" x14ac:dyDescent="0.25">
      <c r="A59" t="s">
        <v>38</v>
      </c>
      <c r="B59" t="s">
        <v>1</v>
      </c>
      <c r="C59" t="s">
        <v>2</v>
      </c>
      <c r="D59" t="s">
        <v>141</v>
      </c>
      <c r="E59" s="1">
        <v>650</v>
      </c>
      <c r="F59" t="s">
        <v>49</v>
      </c>
      <c r="G59" t="s">
        <v>4</v>
      </c>
      <c r="H59" t="s">
        <v>20</v>
      </c>
      <c r="I59" t="s">
        <v>6</v>
      </c>
      <c r="J59" t="s">
        <v>6</v>
      </c>
      <c r="K59" t="str">
        <f>mappings[field]&amp;mappings[institution]&amp;mappings[element/field]&amp;mappings[subelement/field(s)]&amp;mappings[constraints]</f>
        <v>subject_topic_lcsh_facetGEN650abcdgi2=0 OR (i2=7 AND $2=lcsh)</v>
      </c>
      <c r="L59">
        <f>IF(ISNUMBER(MATCH(mappings[mapping_id],issuesmap[mappingID],0)),COUNTIF(issuesmap[mappingID],mappings[mapping_id]),0)</f>
        <v>0</v>
      </c>
      <c r="M59">
        <f>IF(ISNUMBER(MATCH(mappings[field],issuesfield[field],0)),COUNTIF(issuesfield[field],mappings[field]),0)</f>
        <v>1</v>
      </c>
    </row>
    <row r="60" spans="1:13" x14ac:dyDescent="0.25">
      <c r="A60" t="s">
        <v>38</v>
      </c>
      <c r="B60" t="s">
        <v>1</v>
      </c>
      <c r="C60" t="s">
        <v>2</v>
      </c>
      <c r="D60" t="s">
        <v>141</v>
      </c>
      <c r="E60" s="1">
        <v>650</v>
      </c>
      <c r="F60" t="s">
        <v>41</v>
      </c>
      <c r="G60" t="s">
        <v>4</v>
      </c>
      <c r="H60" t="s">
        <v>5</v>
      </c>
      <c r="I60" t="s">
        <v>6</v>
      </c>
      <c r="J60" t="s">
        <v>6</v>
      </c>
      <c r="K60" t="str">
        <f>mappings[field]&amp;mappings[institution]&amp;mappings[element/field]&amp;mappings[subelement/field(s)]&amp;mappings[constraints]</f>
        <v>subject_topic_lcsh_facetGEN650xi2=0 OR (i2=7 AND $2=lcsh)</v>
      </c>
      <c r="L60">
        <f>IF(ISNUMBER(MATCH(mappings[mapping_id],issuesmap[mappingID],0)),COUNTIF(issuesmap[mappingID],mappings[mapping_id]),0)</f>
        <v>0</v>
      </c>
      <c r="M60">
        <f>IF(ISNUMBER(MATCH(mappings[field],issuesfield[field],0)),COUNTIF(issuesfield[field],mappings[field]),0)</f>
        <v>1</v>
      </c>
    </row>
    <row r="61" spans="1:13" x14ac:dyDescent="0.25">
      <c r="A61" t="s">
        <v>38</v>
      </c>
      <c r="B61" t="s">
        <v>1</v>
      </c>
      <c r="C61" t="s">
        <v>2</v>
      </c>
      <c r="D61" t="s">
        <v>141</v>
      </c>
      <c r="E61" s="1">
        <v>651</v>
      </c>
      <c r="F61" t="s">
        <v>41</v>
      </c>
      <c r="G61" t="s">
        <v>4</v>
      </c>
      <c r="H61" t="s">
        <v>5</v>
      </c>
      <c r="I61" t="s">
        <v>6</v>
      </c>
      <c r="J61" t="s">
        <v>6</v>
      </c>
      <c r="K61" t="str">
        <f>mappings[field]&amp;mappings[institution]&amp;mappings[element/field]&amp;mappings[subelement/field(s)]&amp;mappings[constraints]</f>
        <v>subject_topic_lcsh_facetGEN651xi2=0 OR (i2=7 AND $2=lcsh)</v>
      </c>
      <c r="L61">
        <f>IF(ISNUMBER(MATCH(mappings[mapping_id],issuesmap[mappingID],0)),COUNTIF(issuesmap[mappingID],mappings[mapping_id]),0)</f>
        <v>0</v>
      </c>
      <c r="M61">
        <f>IF(ISNUMBER(MATCH(mappings[field],issuesfield[field],0)),COUNTIF(issuesfield[field],mappings[field]),0)</f>
        <v>1</v>
      </c>
    </row>
    <row r="62" spans="1:13" x14ac:dyDescent="0.25">
      <c r="A62" t="s">
        <v>38</v>
      </c>
      <c r="B62" t="s">
        <v>1</v>
      </c>
      <c r="C62" t="s">
        <v>3</v>
      </c>
      <c r="D62" t="s">
        <v>141</v>
      </c>
      <c r="E62" s="1">
        <v>647</v>
      </c>
      <c r="F62" t="s">
        <v>48</v>
      </c>
      <c r="G62" t="s">
        <v>4</v>
      </c>
      <c r="H62" t="s">
        <v>20</v>
      </c>
      <c r="I62" t="s">
        <v>6</v>
      </c>
      <c r="J62" t="s">
        <v>17</v>
      </c>
      <c r="K62" t="str">
        <f>mappings[field]&amp;mappings[institution]&amp;mappings[element/field]&amp;mappings[subelement/field(s)]&amp;mappings[constraints]</f>
        <v>subject_topic_lcsh_facetGEN647acdgi2=0 OR (i2=7 AND $2=lcsh)</v>
      </c>
      <c r="L62">
        <f>IF(ISNUMBER(MATCH(mappings[mapping_id],issuesmap[mappingID],0)),COUNTIF(issuesmap[mappingID],mappings[mapping_id]),0)</f>
        <v>0</v>
      </c>
      <c r="M62">
        <f>IF(ISNUMBER(MATCH(mappings[field],issuesfield[field],0)),COUNTIF(issuesfield[field],mappings[field]),0)</f>
        <v>1</v>
      </c>
    </row>
    <row r="63" spans="1:13" x14ac:dyDescent="0.25">
      <c r="A63" t="s">
        <v>38</v>
      </c>
      <c r="B63" t="s">
        <v>1</v>
      </c>
      <c r="C63" t="s">
        <v>3</v>
      </c>
      <c r="D63" t="s">
        <v>141</v>
      </c>
      <c r="E63" s="1">
        <v>647</v>
      </c>
      <c r="F63" t="s">
        <v>41</v>
      </c>
      <c r="G63" t="s">
        <v>4</v>
      </c>
      <c r="H63" t="s">
        <v>5</v>
      </c>
      <c r="I63" t="s">
        <v>6</v>
      </c>
      <c r="J63" t="s">
        <v>17</v>
      </c>
      <c r="K63" t="str">
        <f>mappings[field]&amp;mappings[institution]&amp;mappings[element/field]&amp;mappings[subelement/field(s)]&amp;mappings[constraints]</f>
        <v>subject_topic_lcsh_facetGEN647xi2=0 OR (i2=7 AND $2=lcsh)</v>
      </c>
      <c r="L63">
        <f>IF(ISNUMBER(MATCH(mappings[mapping_id],issuesmap[mappingID],0)),COUNTIF(issuesmap[mappingID],mappings[mapping_id]),0)</f>
        <v>0</v>
      </c>
      <c r="M63">
        <f>IF(ISNUMBER(MATCH(mappings[field],issuesfield[field],0)),COUNTIF(issuesfield[field],mappings[field]),0)</f>
        <v>1</v>
      </c>
    </row>
    <row r="64" spans="1:13" x14ac:dyDescent="0.25">
      <c r="A64" t="s">
        <v>38</v>
      </c>
      <c r="B64" t="s">
        <v>1</v>
      </c>
      <c r="C64" t="s">
        <v>3</v>
      </c>
      <c r="D64" t="s">
        <v>141</v>
      </c>
      <c r="E64" s="1">
        <v>648</v>
      </c>
      <c r="F64" t="s">
        <v>41</v>
      </c>
      <c r="G64" t="s">
        <v>4</v>
      </c>
      <c r="H64" t="s">
        <v>5</v>
      </c>
      <c r="I64" t="s">
        <v>6</v>
      </c>
      <c r="J64" t="s">
        <v>18</v>
      </c>
      <c r="K64" t="str">
        <f>mappings[field]&amp;mappings[institution]&amp;mappings[element/field]&amp;mappings[subelement/field(s)]&amp;mappings[constraints]</f>
        <v>subject_topic_lcsh_facetGEN648xi2=0 OR (i2=7 AND $2=lcsh)</v>
      </c>
      <c r="L64">
        <f>IF(ISNUMBER(MATCH(mappings[mapping_id],issuesmap[mappingID],0)),COUNTIF(issuesmap[mappingID],mappings[mapping_id]),0)</f>
        <v>0</v>
      </c>
      <c r="M64">
        <f>IF(ISNUMBER(MATCH(mappings[field],issuesfield[field],0)),COUNTIF(issuesfield[field],mappings[field]),0)</f>
        <v>1</v>
      </c>
    </row>
    <row r="65" spans="1:13" x14ac:dyDescent="0.25">
      <c r="A65" t="s">
        <v>38</v>
      </c>
      <c r="B65" t="s">
        <v>1</v>
      </c>
      <c r="C65" t="s">
        <v>3</v>
      </c>
      <c r="D65" t="s">
        <v>141</v>
      </c>
      <c r="E65" s="1">
        <v>655</v>
      </c>
      <c r="F65" t="s">
        <v>41</v>
      </c>
      <c r="G65" t="s">
        <v>4</v>
      </c>
      <c r="H65" t="s">
        <v>5</v>
      </c>
      <c r="I65" t="s">
        <v>6</v>
      </c>
      <c r="J65" t="s">
        <v>6</v>
      </c>
      <c r="K65" s="8" t="str">
        <f>mappings[field]&amp;mappings[institution]&amp;mappings[element/field]&amp;mappings[subelement/field(s)]&amp;mappings[constraints]</f>
        <v>subject_topic_lcsh_facetGEN655xi2=0 OR (i2=7 AND $2=lcsh)</v>
      </c>
      <c r="L65">
        <f>IF(ISNUMBER(MATCH(mappings[mapping_id],issuesmap[mappingID],0)),COUNTIF(issuesmap[mappingID],mappings[mapping_id]),0)</f>
        <v>1</v>
      </c>
      <c r="M65">
        <f>IF(ISNUMBER(MATCH(mappings[field],issuesfield[field],0)),COUNTIF(issuesfield[field],mappings[field]),0)</f>
        <v>1</v>
      </c>
    </row>
    <row r="66" spans="1:13" x14ac:dyDescent="0.25">
      <c r="A66" t="s">
        <v>38</v>
      </c>
      <c r="B66" t="s">
        <v>1</v>
      </c>
      <c r="C66" t="s">
        <v>3</v>
      </c>
      <c r="D66" t="s">
        <v>141</v>
      </c>
      <c r="E66" s="1">
        <v>656</v>
      </c>
      <c r="F66" t="s">
        <v>7</v>
      </c>
      <c r="G66" t="s">
        <v>34</v>
      </c>
      <c r="H66" t="s">
        <v>5</v>
      </c>
      <c r="I66" t="s">
        <v>6</v>
      </c>
      <c r="J66" t="s">
        <v>50</v>
      </c>
      <c r="K66" t="str">
        <f>mappings[field]&amp;mappings[institution]&amp;mappings[element/field]&amp;mappings[subelement/field(s)]&amp;mappings[constraints]</f>
        <v>subject_topic_lcsh_facetGEN656ai2=7 AND $2=lcsh</v>
      </c>
      <c r="L66">
        <f>IF(ISNUMBER(MATCH(mappings[mapping_id],issuesmap[mappingID],0)),COUNTIF(issuesmap[mappingID],mappings[mapping_id]),0)</f>
        <v>0</v>
      </c>
      <c r="M66">
        <f>IF(ISNUMBER(MATCH(mappings[field],issuesfield[field],0)),COUNTIF(issuesfield[field],mappings[field]),0)</f>
        <v>1</v>
      </c>
    </row>
    <row r="67" spans="1:13" x14ac:dyDescent="0.25">
      <c r="A67" t="s">
        <v>38</v>
      </c>
      <c r="B67" t="s">
        <v>1</v>
      </c>
      <c r="C67" t="s">
        <v>3</v>
      </c>
      <c r="D67" t="s">
        <v>141</v>
      </c>
      <c r="E67" s="1">
        <v>656</v>
      </c>
      <c r="F67" t="s">
        <v>41</v>
      </c>
      <c r="G67" t="s">
        <v>34</v>
      </c>
      <c r="H67" t="s">
        <v>5</v>
      </c>
      <c r="I67" t="s">
        <v>6</v>
      </c>
      <c r="J67" t="s">
        <v>35</v>
      </c>
      <c r="K67" t="str">
        <f>mappings[field]&amp;mappings[institution]&amp;mappings[element/field]&amp;mappings[subelement/field(s)]&amp;mappings[constraints]</f>
        <v>subject_topic_lcsh_facetGEN656xi2=7 AND $2=lcsh</v>
      </c>
      <c r="L67">
        <f>IF(ISNUMBER(MATCH(mappings[mapping_id],issuesmap[mappingID],0)),COUNTIF(issuesmap[mappingID],mappings[mapping_id]),0)</f>
        <v>0</v>
      </c>
      <c r="M67">
        <f>IF(ISNUMBER(MATCH(mappings[field],issuesfield[field],0)),COUNTIF(issuesfield[field],mappings[field]),0)</f>
        <v>1</v>
      </c>
    </row>
    <row r="68" spans="1:13" x14ac:dyDescent="0.25">
      <c r="A68" t="s">
        <v>38</v>
      </c>
      <c r="B68" t="s">
        <v>1</v>
      </c>
      <c r="C68" t="s">
        <v>3</v>
      </c>
      <c r="D68" t="s">
        <v>141</v>
      </c>
      <c r="E68" s="1">
        <v>657</v>
      </c>
      <c r="F68" t="s">
        <v>7</v>
      </c>
      <c r="G68" t="s">
        <v>34</v>
      </c>
      <c r="H68" t="s">
        <v>5</v>
      </c>
      <c r="I68" t="s">
        <v>6</v>
      </c>
      <c r="J68" t="s">
        <v>51</v>
      </c>
      <c r="K68" t="str">
        <f>mappings[field]&amp;mappings[institution]&amp;mappings[element/field]&amp;mappings[subelement/field(s)]&amp;mappings[constraints]</f>
        <v>subject_topic_lcsh_facetGEN657ai2=7 AND $2=lcsh</v>
      </c>
      <c r="L68">
        <f>IF(ISNUMBER(MATCH(mappings[mapping_id],issuesmap[mappingID],0)),COUNTIF(issuesmap[mappingID],mappings[mapping_id]),0)</f>
        <v>0</v>
      </c>
      <c r="M68">
        <f>IF(ISNUMBER(MATCH(mappings[field],issuesfield[field],0)),COUNTIF(issuesfield[field],mappings[field]),0)</f>
        <v>1</v>
      </c>
    </row>
    <row r="69" spans="1:13" x14ac:dyDescent="0.25">
      <c r="A69" t="s">
        <v>38</v>
      </c>
      <c r="B69" t="s">
        <v>1</v>
      </c>
      <c r="C69" t="s">
        <v>3</v>
      </c>
      <c r="D69" t="s">
        <v>141</v>
      </c>
      <c r="E69" s="1">
        <v>657</v>
      </c>
      <c r="F69" t="s">
        <v>41</v>
      </c>
      <c r="G69" t="s">
        <v>34</v>
      </c>
      <c r="H69" t="s">
        <v>5</v>
      </c>
      <c r="I69" t="s">
        <v>6</v>
      </c>
      <c r="J69" t="s">
        <v>51</v>
      </c>
      <c r="K69" t="str">
        <f>mappings[field]&amp;mappings[institution]&amp;mappings[element/field]&amp;mappings[subelement/field(s)]&amp;mappings[constraints]</f>
        <v>subject_topic_lcsh_facetGEN657xi2=7 AND $2=lcsh</v>
      </c>
      <c r="L69">
        <f>IF(ISNUMBER(MATCH(mappings[mapping_id],issuesmap[mappingID],0)),COUNTIF(issuesmap[mappingID],mappings[mapping_id]),0)</f>
        <v>0</v>
      </c>
      <c r="M69">
        <f>IF(ISNUMBER(MATCH(mappings[field],issuesfield[field],0)),COUNTIF(issuesfield[field],mappings[field]),0)</f>
        <v>1</v>
      </c>
    </row>
  </sheetData>
  <conditionalFormatting sqref="K2:K60">
    <cfRule type="duplicateValues" dxfId="1" priority="2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defaultRowHeight="15" x14ac:dyDescent="0.25"/>
  <cols>
    <col min="1" max="1" width="18.7109375" customWidth="1"/>
    <col min="2" max="2" width="10.7109375" customWidth="1"/>
    <col min="3" max="3" width="13.85546875" customWidth="1"/>
    <col min="4" max="4" width="16.42578125" customWidth="1"/>
  </cols>
  <sheetData>
    <row r="1" spans="1:4" x14ac:dyDescent="0.25">
      <c r="A1" t="s">
        <v>144</v>
      </c>
      <c r="B1" t="s">
        <v>129</v>
      </c>
      <c r="C1" t="s">
        <v>130</v>
      </c>
      <c r="D1" t="s">
        <v>131</v>
      </c>
    </row>
    <row r="2" spans="1:4" x14ac:dyDescent="0.25">
      <c r="A2" s="8" t="s">
        <v>145</v>
      </c>
      <c r="B2">
        <v>655</v>
      </c>
      <c r="C2" t="s">
        <v>41</v>
      </c>
      <c r="D2" t="s">
        <v>132</v>
      </c>
    </row>
    <row r="3" spans="1:4" x14ac:dyDescent="0.25">
      <c r="A3" t="s">
        <v>10</v>
      </c>
      <c r="B3">
        <v>655</v>
      </c>
      <c r="C3" t="s">
        <v>41</v>
      </c>
      <c r="D3" t="s">
        <v>133</v>
      </c>
    </row>
    <row r="4" spans="1:4" x14ac:dyDescent="0.25">
      <c r="A4" t="s">
        <v>36</v>
      </c>
      <c r="B4">
        <v>43</v>
      </c>
      <c r="C4" t="s">
        <v>6</v>
      </c>
      <c r="D4" t="s">
        <v>137</v>
      </c>
    </row>
    <row r="5" spans="1:4" x14ac:dyDescent="0.25">
      <c r="A5" t="s">
        <v>0</v>
      </c>
      <c r="B5">
        <v>33</v>
      </c>
      <c r="C5" t="s">
        <v>6</v>
      </c>
      <c r="D5" t="s">
        <v>138</v>
      </c>
    </row>
    <row r="6" spans="1:4" x14ac:dyDescent="0.25">
      <c r="A6" t="s">
        <v>0</v>
      </c>
      <c r="B6">
        <v>46</v>
      </c>
      <c r="C6" t="s">
        <v>139</v>
      </c>
      <c r="D6" t="s">
        <v>140</v>
      </c>
    </row>
    <row r="7" spans="1:4" x14ac:dyDescent="0.25">
      <c r="A7" t="s">
        <v>0</v>
      </c>
      <c r="B7">
        <v>45</v>
      </c>
      <c r="C7" t="s">
        <v>6</v>
      </c>
      <c r="D7" t="s">
        <v>140</v>
      </c>
    </row>
    <row r="8" spans="1:4" x14ac:dyDescent="0.25">
      <c r="A8" t="s">
        <v>203</v>
      </c>
      <c r="B8" t="s">
        <v>6</v>
      </c>
      <c r="C8" t="s">
        <v>6</v>
      </c>
      <c r="D8" t="s">
        <v>204</v>
      </c>
    </row>
  </sheetData>
  <conditionalFormatting sqref="A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a c 4 c 7 7 - 6 a d 1 - 4 e 1 e - a 3 e e - a 2 7 3 c c 5 8 4 a 1 c "   x m l n s = " h t t p : / / s c h e m a s . m i c r o s o f t . c o m / D a t a M a s h u p " > A A A A A B c D A A B Q S w M E F A A C A A g A i 2 A X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2 A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g F 0 s o i k e 4 D g A A A B E A A A A T A B w A R m 9 y b X V s Y X M v U 2 V j d G l v b j E u b S C i G A A o o B Q A A A A A A A A A A A A A A A A A A A A A A A A A A A A r T k 0 u y c z P U w i G 0 I b W A F B L A Q I t A B Q A A g A I A I t g F 0 t u 4 T O / p w A A A P g A A A A S A A A A A A A A A A A A A A A A A A A A A A B D b 2 5 m a W c v U G F j a 2 F n Z S 5 4 b W x Q S w E C L Q A U A A I A C A C L Y B d L D 8 r p q 6 Q A A A D p A A A A E w A A A A A A A A A A A A A A A A D z A A A A W 0 N v b n R l b n R f V H l w Z X N d L n h t b F B L A Q I t A B Q A A g A I A I t g F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I Y L + V Z / h R 6 g Z v R K 9 G O 2 d A A A A A A I A A A A A A A N m A A D A A A A A E A A A A P 4 3 A E A d P X S d w o n E J Q i m J J U A A A A A B I A A A K A A A A A Q A A A A h u 0 p X D V G l N C I F F l W A z t T 1 V A A A A B 1 V g I v B M j 0 u o N 9 o U P 0 O 5 V 0 6 V F C 6 1 W j W b w N 1 j 8 S w J h z 1 5 Q s n p O o L b U U 6 f L G r C E 0 q C 9 R S q s p e M Q Z S S D x 7 W F A r n p / g O F l 0 u R Y w 8 n d m 1 A x C m 2 j C h Q A A A D M r B r U u D f m f R 8 H k + k m n F 8 4 J S t t e w = = < / D a t a M a s h u p > 
</file>

<file path=customXml/itemProps1.xml><?xml version="1.0" encoding="utf-8"?>
<ds:datastoreItem xmlns:ds="http://schemas.openxmlformats.org/officeDocument/2006/customXml" ds:itemID="{9866BAB0-65ED-4A58-A7F6-CD5A5D8DC2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fields_issues</vt:lpstr>
      <vt:lpstr>mappings</vt:lpstr>
      <vt:lpstr>mappings_issues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2017-08-19T01:28:12Z</dcterms:created>
  <dcterms:modified xsi:type="dcterms:W3CDTF">2017-08-23T23:39:57Z</dcterms:modified>
</cp:coreProperties>
</file>