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Kythuatvang\tinh toan cau truc\"/>
    </mc:Choice>
  </mc:AlternateContent>
  <bookViews>
    <workbookView xWindow="120" yWindow="45" windowWidth="15135" windowHeight="8130"/>
  </bookViews>
  <sheets>
    <sheet name="DAM-V" sheetId="1" r:id="rId1"/>
  </sheets>
  <calcPr calcId="162913"/>
</workbook>
</file>

<file path=xl/calcChain.xml><?xml version="1.0" encoding="utf-8"?>
<calcChain xmlns="http://schemas.openxmlformats.org/spreadsheetml/2006/main">
  <c r="B11" i="1" l="1"/>
  <c r="D10" i="1"/>
  <c r="B10" i="1"/>
  <c r="D9" i="1"/>
  <c r="D8" i="1"/>
  <c r="B4" i="1"/>
  <c r="D3" i="1"/>
  <c r="D4" i="1" s="1"/>
  <c r="D11" i="1" l="1"/>
  <c r="D5" i="1"/>
  <c r="D6" i="1" s="1"/>
  <c r="B9" i="1" l="1"/>
  <c r="D7" i="1"/>
  <c r="D12" i="1"/>
</calcChain>
</file>

<file path=xl/sharedStrings.xml><?xml version="1.0" encoding="utf-8"?>
<sst xmlns="http://schemas.openxmlformats.org/spreadsheetml/2006/main" count="24" uniqueCount="24">
  <si>
    <r>
      <t>b</t>
    </r>
    <r>
      <rPr>
        <vertAlign val="subscript"/>
        <sz val="14"/>
        <rFont val="VNI-Helve"/>
      </rPr>
      <t>1</t>
    </r>
  </si>
  <si>
    <r>
      <t>a</t>
    </r>
    <r>
      <rPr>
        <vertAlign val="subscript"/>
        <sz val="14"/>
        <color indexed="10"/>
        <rFont val="Symbol"/>
        <family val="1"/>
        <charset val="2"/>
      </rPr>
      <t>1</t>
    </r>
    <r>
      <rPr>
        <sz val="14"/>
        <color indexed="10"/>
        <rFont val="Symbol"/>
        <family val="1"/>
        <charset val="2"/>
      </rPr>
      <t xml:space="preserve"> = </t>
    </r>
  </si>
  <si>
    <r>
      <t>t</t>
    </r>
    <r>
      <rPr>
        <vertAlign val="subscript"/>
        <sz val="14"/>
        <rFont val="VNI-Helve"/>
      </rPr>
      <t>1</t>
    </r>
  </si>
  <si>
    <r>
      <t>a</t>
    </r>
    <r>
      <rPr>
        <vertAlign val="subscript"/>
        <sz val="14"/>
        <color indexed="10"/>
        <rFont val="Symbol"/>
        <family val="1"/>
        <charset val="2"/>
      </rPr>
      <t>2</t>
    </r>
    <r>
      <rPr>
        <sz val="14"/>
        <color indexed="10"/>
        <rFont val="Symbol"/>
        <family val="1"/>
        <charset val="2"/>
      </rPr>
      <t xml:space="preserve"> = </t>
    </r>
  </si>
  <si>
    <r>
      <t>h</t>
    </r>
    <r>
      <rPr>
        <vertAlign val="subscript"/>
        <sz val="14"/>
        <rFont val="VNI-Helve"/>
      </rPr>
      <t>1</t>
    </r>
  </si>
  <si>
    <r>
      <t>b</t>
    </r>
    <r>
      <rPr>
        <vertAlign val="subscript"/>
        <sz val="14"/>
        <rFont val="VNI-Helve"/>
      </rPr>
      <t>3</t>
    </r>
    <r>
      <rPr>
        <sz val="14"/>
        <rFont val="VNI-Helve"/>
      </rPr>
      <t>=</t>
    </r>
  </si>
  <si>
    <r>
      <t>h</t>
    </r>
    <r>
      <rPr>
        <vertAlign val="subscript"/>
        <sz val="14"/>
        <rFont val="VNI-Helve"/>
      </rPr>
      <t>2</t>
    </r>
  </si>
  <si>
    <r>
      <t>H</t>
    </r>
    <r>
      <rPr>
        <vertAlign val="subscript"/>
        <sz val="14"/>
        <rFont val="VNI-Helve"/>
      </rPr>
      <t>3</t>
    </r>
    <r>
      <rPr>
        <sz val="14"/>
        <rFont val="VNI-Helve"/>
      </rPr>
      <t xml:space="preserve"> =</t>
    </r>
  </si>
  <si>
    <r>
      <t>t</t>
    </r>
    <r>
      <rPr>
        <vertAlign val="subscript"/>
        <sz val="14"/>
        <rFont val="VNI-Helve"/>
      </rPr>
      <t>2</t>
    </r>
  </si>
  <si>
    <r>
      <t>t</t>
    </r>
    <r>
      <rPr>
        <vertAlign val="subscript"/>
        <sz val="14"/>
        <color indexed="10"/>
        <rFont val="VNI-Helve"/>
      </rPr>
      <t>3</t>
    </r>
  </si>
  <si>
    <r>
      <t>h</t>
    </r>
    <r>
      <rPr>
        <vertAlign val="subscript"/>
        <sz val="14"/>
        <color indexed="10"/>
        <rFont val="VNI-Helve"/>
      </rPr>
      <t>3</t>
    </r>
  </si>
  <si>
    <r>
      <t>t</t>
    </r>
    <r>
      <rPr>
        <vertAlign val="subscript"/>
        <sz val="14"/>
        <color indexed="10"/>
        <rFont val="VNI-Helve"/>
      </rPr>
      <t>4</t>
    </r>
    <r>
      <rPr>
        <sz val="14"/>
        <color indexed="10"/>
        <rFont val="VNI-Helve"/>
      </rPr>
      <t xml:space="preserve"> </t>
    </r>
  </si>
  <si>
    <r>
      <t>H</t>
    </r>
    <r>
      <rPr>
        <vertAlign val="subscript"/>
        <sz val="14"/>
        <rFont val="VNI-Helve"/>
      </rPr>
      <t>1</t>
    </r>
    <r>
      <rPr>
        <sz val="14"/>
        <rFont val="VNI-Helve"/>
      </rPr>
      <t xml:space="preserve"> =</t>
    </r>
  </si>
  <si>
    <r>
      <t>H</t>
    </r>
    <r>
      <rPr>
        <vertAlign val="subscript"/>
        <sz val="14"/>
        <rFont val="VNI-Helve"/>
      </rPr>
      <t>2</t>
    </r>
    <r>
      <rPr>
        <sz val="14"/>
        <rFont val="VNI-Helve"/>
      </rPr>
      <t xml:space="preserve"> =</t>
    </r>
  </si>
  <si>
    <t>a=</t>
  </si>
  <si>
    <r>
      <t>b</t>
    </r>
    <r>
      <rPr>
        <vertAlign val="subscript"/>
        <sz val="14"/>
        <rFont val="VNI-Helve"/>
      </rPr>
      <t>2</t>
    </r>
    <r>
      <rPr>
        <sz val="14"/>
        <rFont val="VNI-Helve"/>
      </rPr>
      <t>=</t>
    </r>
  </si>
  <si>
    <t xml:space="preserve">c = </t>
  </si>
  <si>
    <t>H =</t>
  </si>
  <si>
    <t>d =</t>
  </si>
  <si>
    <t xml:space="preserve">La= </t>
  </si>
  <si>
    <t>Ld=</t>
  </si>
  <si>
    <t>Lc=</t>
  </si>
  <si>
    <t>Lc</t>
  </si>
  <si>
    <t>Lb=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</si>
</sst>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4"/>
      <name val="VNI-Helve"/>
    </font>
    <font>
      <vertAlign val="subscript"/>
      <sz val="14"/>
      <name val="VNI-Helve"/>
    </font>
    <font>
      <sz val="14"/>
      <color indexed="12"/>
      <name val="VNI-Helve"/>
    </font>
    <font>
      <sz val="14"/>
      <color indexed="10"/>
      <name val="Symbol"/>
      <family val="1"/>
      <charset val="2"/>
    </font>
    <font>
      <vertAlign val="subscript"/>
      <sz val="14"/>
      <color indexed="10"/>
      <name val="Symbol"/>
      <family val="1"/>
      <charset val="2"/>
    </font>
    <font>
      <sz val="14"/>
      <color indexed="10"/>
      <name val="VNI-Helve"/>
    </font>
    <font>
      <u/>
      <sz val="14"/>
      <name val="VNI-Helve"/>
    </font>
    <font>
      <vertAlign val="subscript"/>
      <sz val="14"/>
      <color indexed="10"/>
      <name val="VNI-Helve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" fontId="3" fillId="0" borderId="0" xfId="0" applyNumberFormat="1" applyFont="1"/>
    <xf numFmtId="0" fontId="4" fillId="0" borderId="0" xfId="0" applyFont="1"/>
    <xf numFmtId="1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6" fillId="2" borderId="0" xfId="0" applyFont="1" applyFill="1"/>
    <xf numFmtId="1" fontId="6" fillId="0" borderId="0" xfId="0" applyNumberFormat="1" applyFont="1"/>
    <xf numFmtId="1" fontId="1" fillId="0" borderId="0" xfId="0" applyNumberFormat="1" applyFont="1" applyAlignment="1">
      <alignment horizontal="center"/>
    </xf>
    <xf numFmtId="41" fontId="6" fillId="0" borderId="0" xfId="1" applyNumberFormat="1" applyFont="1"/>
    <xf numFmtId="41" fontId="1" fillId="0" borderId="0" xfId="1" applyNumberFormat="1" applyFont="1"/>
    <xf numFmtId="0" fontId="6" fillId="0" borderId="0" xfId="0" applyFont="1"/>
    <xf numFmtId="41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5" zoomScaleNormal="85" workbookViewId="0">
      <selection activeCell="E10" sqref="E10"/>
    </sheetView>
  </sheetViews>
  <sheetFormatPr defaultRowHeight="15" x14ac:dyDescent="0.25"/>
  <cols>
    <col min="1" max="1" width="11.7109375" customWidth="1"/>
    <col min="2" max="2" width="12.140625" customWidth="1"/>
    <col min="3" max="3" width="15" customWidth="1"/>
    <col min="4" max="4" width="27.5703125" customWidth="1"/>
    <col min="5" max="5" width="32.85546875" customWidth="1"/>
    <col min="6" max="6" width="15.5703125" customWidth="1"/>
    <col min="7" max="7" width="21.28515625" customWidth="1"/>
  </cols>
  <sheetData>
    <row r="1" spans="1:7" ht="21" x14ac:dyDescent="0.35">
      <c r="A1" s="1" t="s">
        <v>0</v>
      </c>
      <c r="B1" s="2">
        <v>170</v>
      </c>
      <c r="C1" s="3" t="s">
        <v>1</v>
      </c>
      <c r="D1" s="4">
        <v>30</v>
      </c>
      <c r="E1" s="1"/>
      <c r="F1" s="1"/>
      <c r="G1" s="1"/>
    </row>
    <row r="2" spans="1:7" ht="21" x14ac:dyDescent="0.35">
      <c r="A2" s="1" t="s">
        <v>2</v>
      </c>
      <c r="B2" s="2">
        <v>16</v>
      </c>
      <c r="C2" s="3" t="s">
        <v>3</v>
      </c>
      <c r="D2" s="4">
        <v>10</v>
      </c>
      <c r="E2" s="1"/>
      <c r="F2" s="1"/>
      <c r="G2" s="1"/>
    </row>
    <row r="3" spans="1:7" ht="21" x14ac:dyDescent="0.35">
      <c r="A3" s="1" t="s">
        <v>4</v>
      </c>
      <c r="B3" s="2">
        <v>275</v>
      </c>
      <c r="C3" s="1" t="s">
        <v>5</v>
      </c>
      <c r="D3" s="5">
        <f>ROUND((SIN(D1*PI()/180)*B7+B5/2),1)</f>
        <v>506</v>
      </c>
      <c r="E3" s="6"/>
      <c r="F3" s="1"/>
      <c r="G3" s="1"/>
    </row>
    <row r="4" spans="1:7" ht="21" x14ac:dyDescent="0.35">
      <c r="A4" s="1" t="s">
        <v>6</v>
      </c>
      <c r="B4" s="2">
        <f>(B3-B2)</f>
        <v>259</v>
      </c>
      <c r="C4" s="1" t="s">
        <v>7</v>
      </c>
      <c r="D4" s="7">
        <f>ROUND((TAN($D$2*PI()/180)*$D$3+$B$8),2)</f>
        <v>99.22</v>
      </c>
      <c r="E4" s="1"/>
      <c r="F4" s="1"/>
      <c r="G4" s="1"/>
    </row>
    <row r="5" spans="1:7" ht="21" x14ac:dyDescent="0.35">
      <c r="A5" s="1" t="s">
        <v>8</v>
      </c>
      <c r="B5" s="2">
        <v>12</v>
      </c>
      <c r="C5" s="1" t="s">
        <v>20</v>
      </c>
      <c r="D5" s="8">
        <f>ROUND(($D$4-$B$8)/SIN($D$2*PI()/180),0)</f>
        <v>514</v>
      </c>
      <c r="E5" s="1"/>
      <c r="F5" s="1"/>
      <c r="G5" s="1"/>
    </row>
    <row r="6" spans="1:7" ht="21" x14ac:dyDescent="0.35">
      <c r="A6" s="9" t="s">
        <v>9</v>
      </c>
      <c r="B6" s="10">
        <v>6</v>
      </c>
      <c r="C6" s="1" t="s">
        <v>21</v>
      </c>
      <c r="D6" s="11">
        <f>ROUND((D5+B12),0)</f>
        <v>549</v>
      </c>
      <c r="E6" s="1"/>
      <c r="F6" s="1"/>
      <c r="G6" s="1"/>
    </row>
    <row r="7" spans="1:7" ht="21" x14ac:dyDescent="0.35">
      <c r="A7" s="9" t="s">
        <v>10</v>
      </c>
      <c r="B7" s="10">
        <v>1000</v>
      </c>
      <c r="C7" s="1" t="s">
        <v>19</v>
      </c>
      <c r="D7" s="11">
        <f>ROUND(((($D$6+2)*(COS($D$2*PI()/180)))*2),0)</f>
        <v>1085</v>
      </c>
      <c r="E7" s="1"/>
      <c r="F7" s="12"/>
      <c r="G7" s="1"/>
    </row>
    <row r="8" spans="1:7" ht="21" x14ac:dyDescent="0.35">
      <c r="A8" s="9" t="s">
        <v>11</v>
      </c>
      <c r="B8" s="10">
        <v>10</v>
      </c>
      <c r="C8" s="1" t="s">
        <v>12</v>
      </c>
      <c r="D8" s="11">
        <f>ROUND((B3-40),0)</f>
        <v>235</v>
      </c>
      <c r="E8" s="6"/>
      <c r="F8" s="12"/>
      <c r="G8" s="1"/>
    </row>
    <row r="9" spans="1:7" ht="21" x14ac:dyDescent="0.35">
      <c r="A9" s="1" t="s">
        <v>22</v>
      </c>
      <c r="B9" s="2">
        <f>ROUND(($D$6),0)</f>
        <v>549</v>
      </c>
      <c r="C9" s="1" t="s">
        <v>13</v>
      </c>
      <c r="D9" s="11">
        <f>ROUND((COS($D$1*PI()/180)*$B$7),0)</f>
        <v>866</v>
      </c>
      <c r="E9" s="1"/>
      <c r="F9" s="13"/>
      <c r="G9" s="1"/>
    </row>
    <row r="10" spans="1:7" ht="21" x14ac:dyDescent="0.35">
      <c r="A10" s="1" t="s">
        <v>14</v>
      </c>
      <c r="B10" s="2">
        <f>ROUND(((B1-B5)/2),0)</f>
        <v>79</v>
      </c>
      <c r="C10" s="1" t="s">
        <v>15</v>
      </c>
      <c r="D10" s="11">
        <f>ROUND((SIN(30*PI()/180)*$B$7+$B$6),0)</f>
        <v>506</v>
      </c>
      <c r="E10" s="1"/>
      <c r="F10" s="13"/>
      <c r="G10" s="1"/>
    </row>
    <row r="11" spans="1:7" ht="21" x14ac:dyDescent="0.35">
      <c r="A11" s="1" t="s">
        <v>16</v>
      </c>
      <c r="B11" s="2">
        <f>B12-B6</f>
        <v>29</v>
      </c>
      <c r="C11" s="1" t="s">
        <v>17</v>
      </c>
      <c r="D11" s="11">
        <f>ROUND(($D$4+$D$9+$D$8),0)</f>
        <v>1200</v>
      </c>
      <c r="E11" s="1"/>
      <c r="F11" s="13"/>
      <c r="G11" s="1"/>
    </row>
    <row r="12" spans="1:7" ht="21" x14ac:dyDescent="0.35">
      <c r="A12" s="14" t="s">
        <v>18</v>
      </c>
      <c r="B12" s="14">
        <v>35</v>
      </c>
      <c r="C12" s="1" t="s">
        <v>23</v>
      </c>
      <c r="D12" s="11">
        <f>ROUND(($D$6*(COS($D$2*PI()/180))),0)</f>
        <v>541</v>
      </c>
      <c r="E12" s="15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DAM-V</vt:lpstr>
    </vt:vector>
  </TitlesOfParts>
  <Company>Mobile: 0903848771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2012-09-14T03:02:18Z</cp:lastPrinted>
  <dcterms:created xsi:type="dcterms:W3CDTF">2009-11-17T01:51:35Z</dcterms:created>
  <dcterms:modified xsi:type="dcterms:W3CDTF">2025-10-01T08:39:12Z</dcterms:modified>
</cp:coreProperties>
</file>