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/>
  <mc:AlternateContent xmlns:mc="http://schemas.openxmlformats.org/markup-compatibility/2006">
    <mc:Choice Requires="x15">
      <x15ac:absPath xmlns:x15ac="http://schemas.microsoft.com/office/spreadsheetml/2010/11/ac" url="C:\Users\JOHN\Desktop\Data Anlyatics Intern\"/>
    </mc:Choice>
  </mc:AlternateContent>
  <xr:revisionPtr revIDLastSave="0" documentId="13_ncr:1_{565E6131-5D86-4698-BF81-51C906D0C3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ssignment" sheetId="3" r:id="rId1"/>
    <sheet name="Data1" sheetId="4" r:id="rId2"/>
    <sheet name="Data2" sheetId="5" r:id="rId3"/>
  </sheets>
  <definedNames>
    <definedName name="_xlnm._FilterDatabase" localSheetId="1" hidden="1">Data1!$E:$E</definedName>
    <definedName name="_xlnm._FilterDatabase" localSheetId="2" hidden="1">Data2!$A$1:$U$8400</definedName>
    <definedName name="Appliances" localSheetId="2">OFFSET(Data2!$E:$E,0,0,COUNTA(Data2!$E:$E)-1,1)</definedName>
    <definedName name="Binders_and_Binder_Accessories" localSheetId="2">OFFSET(Data2!$E:$E,0,0,COUNTA(Data2!$E:$E)-1,1)</definedName>
    <definedName name="Bookcases" localSheetId="2">OFFSET(Data2!$E:$E,0,0,COUNTA(Data2!$E$1)-1,1)</definedName>
    <definedName name="Chairs___Chairmats" localSheetId="2">OFFSET(Data2!$E:$E,0,0,COUNTA(Data2!$E:$E)-1,1)</definedName>
    <definedName name="Computer_Peripherals" localSheetId="2">OFFSET(Data2!$E:$E,0,0,COUNTA(Data2!$E:$E)-1,1)</definedName>
    <definedName name="Copiers_and_Fax" localSheetId="2">OFFSET(Data2!$E:$E,0,0,COUNTA(Data2!$E:$E)-1,1)</definedName>
    <definedName name="Envelopes" localSheetId="2">"OFFSET(Data2!$E:$E,0,0,COUNTA(Data2!$E:$E)-1,1)"</definedName>
    <definedName name="_xlnm.Extract" localSheetId="1">Data1!$N$10</definedName>
    <definedName name="Labels" localSheetId="2">OFFSET(Data2!$E:$E,0,0,COUNTA(Data2!$E:$E)-1,1)</definedName>
    <definedName name="Office_Machines" localSheetId="2">OFFSET(Data2!$E:$E,0,0,COUNTA(Data2!$E:$E)-1,1)</definedName>
    <definedName name="OfficeFurnishings">OFFSET(Data2!$F:$F,0,0,COUNTA(Data2!$F:$F)-1,1)</definedName>
    <definedName name="OrderQuantity" localSheetId="2">OFFSET(Data2!$E:$E,0,0,COUNTA(Data2!$E:$E)-1,1)</definedName>
    <definedName name="OrderQuantity">OFFSET(Data2!$E:$E,0,0,COUNTA(Data2!$E:$E)-1,1)</definedName>
    <definedName name="Paper" localSheetId="2">OFFSET(Data2!$E:$E,0,0,COUNTA(Data2!$E:$E)-1,1)</definedName>
    <definedName name="Pens___Art_Supplies" localSheetId="2">OFFSET(Data2!$E:$E,0,0,COUNTA(Data2!$E:$E)-1,1)</definedName>
    <definedName name="ProductCategory">OFFSET(Data2!$P:$P,0,0,COUNTA(Data2!$P:$P)-1,1)</definedName>
    <definedName name="Productsubcategory">OFFSET(Data2!$Q:$Q,0,0,COUNTA(Data2!$Q:$Q)-1,1)</definedName>
    <definedName name="profit">OFFSET(Data2!$I:$I,0,0,COUNTA(Data2!$I:$I)-1,1)</definedName>
    <definedName name="Rubber_Bands" localSheetId="2">OFFSET(Data2!$E:$E,0,0,COUNTA(Data2!$E:$E)-1,1)</definedName>
    <definedName name="Sales">OFFSET(Data2!$F:$F,0,0,COUNTA(Data2!$F:$F)-1,1)</definedName>
    <definedName name="Scissors__Rulers_and_Trimmers" localSheetId="2">OFFSET(Data2!$E:$E,0,0,COUNTA(Data2!$E:$E)-1,1)</definedName>
    <definedName name="Storage___Organization" localSheetId="2">OFFSET(Data2!$E:$E,0,0,COUNTA(Data2!$E:$E)-1,1)</definedName>
    <definedName name="Tables" localSheetId="2">OFFSET(Data2!$E:$E,0,0,COUNTA(Data2!$F:$F)-1,1)</definedName>
    <definedName name="Telephones_and_Communication" localSheetId="2">OFFSET(Data2!$E:$E,0,0,COUNTA(Data2!$E:$E)-1,1)</definedName>
  </definedNames>
  <calcPr calcId="191029"/>
</workbook>
</file>

<file path=xl/calcChain.xml><?xml version="1.0" encoding="utf-8"?>
<calcChain xmlns="http://schemas.openxmlformats.org/spreadsheetml/2006/main">
  <c r="E137" i="3" l="1"/>
  <c r="C115" i="3"/>
  <c r="B58" i="3"/>
  <c r="F159" i="3"/>
  <c r="F160" i="3"/>
  <c r="F158" i="3"/>
  <c r="E139" i="3" l="1"/>
  <c r="E138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C131" i="3" l="1"/>
  <c r="E129" i="3" l="1"/>
  <c r="E130" i="3"/>
  <c r="E131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B63" i="3"/>
  <c r="B64" i="3"/>
  <c r="B65" i="3"/>
  <c r="B66" i="3"/>
  <c r="B67" i="3"/>
  <c r="B68" i="3"/>
  <c r="B69" i="3"/>
  <c r="B70" i="3"/>
  <c r="B71" i="3"/>
  <c r="B72" i="3"/>
  <c r="B62" i="3"/>
  <c r="B59" i="3"/>
</calcChain>
</file>

<file path=xl/sharedStrings.xml><?xml version="1.0" encoding="utf-8"?>
<sst xmlns="http://schemas.openxmlformats.org/spreadsheetml/2006/main" count="85851" uniqueCount="2173">
  <si>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</si>
  <si>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</si>
  <si>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</si>
  <si>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</si>
  <si>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</si>
  <si>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</si>
  <si>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</si>
  <si>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</si>
  <si>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</si>
  <si>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</si>
  <si>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</si>
  <si>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</si>
  <si>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</si>
  <si>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</si>
  <si>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</si>
  <si>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</si>
  <si>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</si>
  <si>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</si>
  <si>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</si>
  <si>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</si>
  <si>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</si>
  <si>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</si>
  <si>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</si>
  <si>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</si>
  <si>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</si>
  <si>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</si>
  <si>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</si>
  <si>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</si>
  <si>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</si>
  <si>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</si>
  <si>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</si>
  <si>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</si>
  <si>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</si>
  <si>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</si>
  <si>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</si>
  <si>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</si>
  <si>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</si>
  <si>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</si>
  <si>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</si>
  <si>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</si>
  <si>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</si>
  <si>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</si>
  <si>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</si>
  <si>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</si>
  <si>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</si>
  <si>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</si>
  <si>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</si>
  <si>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</si>
  <si>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</si>
  <si>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</si>
  <si>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</si>
  <si>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</si>
  <si>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</si>
  <si>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</si>
  <si>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</si>
  <si>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</si>
  <si>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</si>
  <si>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</si>
  <si>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</si>
  <si>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</si>
  <si>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</si>
  <si>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</si>
  <si>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</si>
  <si>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</si>
  <si>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</si>
  <si>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</si>
  <si>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</si>
  <si>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</si>
  <si>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</si>
  <si>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</si>
  <si>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</si>
  <si>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</si>
  <si>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</si>
  <si>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</si>
  <si>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</si>
  <si>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</si>
  <si>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</si>
  <si>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</si>
  <si>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</si>
  <si>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</si>
  <si>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</si>
  <si>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</si>
  <si>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</si>
  <si>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</si>
  <si>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</si>
  <si>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</si>
  <si>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</si>
  <si>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</si>
  <si>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</si>
  <si>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</si>
  <si>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</si>
  <si>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</si>
  <si>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</si>
  <si>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</si>
  <si>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</si>
  <si>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</si>
  <si>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</si>
  <si>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</si>
  <si>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</si>
  <si>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</si>
  <si>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</si>
  <si>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</si>
  <si>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</si>
  <si>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</si>
  <si>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</si>
  <si>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</si>
  <si>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</si>
  <si>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</si>
  <si>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</si>
  <si>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</si>
  <si>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</si>
  <si>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</si>
  <si>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</si>
  <si>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</si>
  <si>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</si>
  <si>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</si>
  <si>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</si>
  <si>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</si>
  <si>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</si>
  <si>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</si>
  <si>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</si>
  <si>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</si>
  <si>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</si>
  <si>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</si>
  <si>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</si>
  <si>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</si>
  <si>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</si>
  <si>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</si>
  <si>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</si>
  <si>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</si>
  <si>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</si>
  <si>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</si>
  <si>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</si>
  <si>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</si>
  <si>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</si>
  <si>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</si>
  <si>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</si>
  <si>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</si>
  <si>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</si>
  <si>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</si>
  <si>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</si>
  <si>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</si>
  <si>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</si>
  <si>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</si>
  <si>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</si>
  <si>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</si>
  <si>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</si>
  <si>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</si>
  <si>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</si>
  <si>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</si>
  <si>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</si>
  <si>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</si>
  <si>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</si>
  <si>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</si>
  <si>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</si>
  <si>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</si>
  <si>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</si>
  <si>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</si>
  <si>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</si>
  <si>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</si>
  <si>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</si>
  <si>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</si>
  <si>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</si>
  <si>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</si>
  <si>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</si>
  <si>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</si>
  <si>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</si>
  <si>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</si>
  <si>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</si>
  <si>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</si>
  <si>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</si>
  <si>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</si>
  <si>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</si>
  <si>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</si>
  <si>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</si>
  <si>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</si>
  <si>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</si>
  <si>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</si>
  <si>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</si>
  <si>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</si>
  <si>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</si>
  <si>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</si>
  <si>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</si>
  <si>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</si>
  <si>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</si>
  <si>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</si>
  <si>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</si>
  <si>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</si>
  <si>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</si>
  <si>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</si>
  <si>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</si>
  <si>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</si>
  <si>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</si>
  <si>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</si>
  <si>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</si>
  <si>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</si>
  <si>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</si>
  <si>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</si>
  <si>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</si>
  <si>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</si>
  <si>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</si>
  <si>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</si>
  <si>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</si>
  <si>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</si>
  <si>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</si>
  <si>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</si>
  <si>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</si>
  <si>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</si>
  <si>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</si>
  <si>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</si>
  <si>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</si>
  <si>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</si>
  <si>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</si>
  <si>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</si>
  <si>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</si>
  <si>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</si>
  <si>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</si>
  <si>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</si>
  <si>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</si>
  <si>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</si>
  <si>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</si>
  <si>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</si>
  <si>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</si>
  <si>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</si>
  <si>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</si>
  <si>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</si>
  <si>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</si>
  <si>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</si>
  <si>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</si>
  <si>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</si>
  <si>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</si>
  <si>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</si>
  <si>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</si>
  <si>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</si>
  <si>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</si>
  <si>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</si>
  <si>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</si>
  <si>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</si>
  <si>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</si>
  <si>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</si>
  <si>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</si>
  <si>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</si>
  <si>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</si>
  <si>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</si>
  <si>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</si>
  <si>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</si>
  <si>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</si>
  <si>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</si>
  <si>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</si>
  <si>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</si>
  <si>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</si>
  <si>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</si>
  <si>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</si>
  <si>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</si>
  <si>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</si>
  <si>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</si>
  <si>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</si>
  <si>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</si>
  <si>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</si>
  <si>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</si>
  <si>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</si>
  <si>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</si>
  <si>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</si>
  <si>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</si>
  <si>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</si>
  <si>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</si>
  <si>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</si>
  <si>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</si>
  <si>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</si>
  <si>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</si>
  <si>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</si>
  <si>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</si>
  <si>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</si>
  <si>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</si>
  <si>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</si>
  <si>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</si>
  <si>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</si>
  <si>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</si>
  <si>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</si>
  <si>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</si>
  <si>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</si>
  <si>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</si>
  <si>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</si>
  <si>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</si>
  <si>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</si>
  <si>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</si>
  <si>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</si>
  <si>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</si>
  <si>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</si>
  <si>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</si>
  <si>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</si>
  <si>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</si>
  <si>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</si>
  <si>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</si>
  <si>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</si>
  <si>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</si>
  <si>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</si>
  <si>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</si>
  <si>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</si>
  <si>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</si>
  <si>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</si>
  <si>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</si>
  <si>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</si>
  <si>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</si>
  <si>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</si>
  <si>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</si>
  <si>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</si>
  <si>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</si>
  <si>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</si>
  <si>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</si>
  <si>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</si>
  <si>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</si>
  <si>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</si>
  <si>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</si>
  <si>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</si>
  <si>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</si>
  <si>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</si>
  <si>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</si>
  <si>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</si>
  <si>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</si>
  <si>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</si>
  <si>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</si>
  <si>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</si>
  <si>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</si>
  <si>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</si>
  <si>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</si>
  <si>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</si>
  <si>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</si>
  <si>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</si>
  <si>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</si>
  <si>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</si>
  <si>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</si>
  <si>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</si>
  <si>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</si>
  <si>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</si>
  <si>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</si>
  <si>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</si>
  <si>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</si>
  <si>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</si>
  <si>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</si>
  <si>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</si>
  <si>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</si>
  <si>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</si>
  <si>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</si>
  <si>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</si>
  <si>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</si>
  <si>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</si>
  <si>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</si>
  <si>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</si>
  <si>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</si>
  <si>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</si>
  <si>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</si>
  <si>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</si>
  <si>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</si>
  <si>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</si>
  <si>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</si>
  <si>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</si>
  <si>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</si>
  <si>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</si>
  <si>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</si>
  <si>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</si>
  <si>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</si>
  <si>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</si>
  <si>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</si>
  <si>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</si>
  <si>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</si>
  <si>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</si>
  <si>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</si>
  <si>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</si>
  <si>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</si>
  <si>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</si>
  <si>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</si>
  <si>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</si>
  <si>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</si>
  <si>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</si>
  <si>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</si>
  <si>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</si>
  <si>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</si>
  <si>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</si>
  <si>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</si>
  <si>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</si>
  <si>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</si>
  <si>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</si>
  <si>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</si>
  <si>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</si>
  <si>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</si>
  <si>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</si>
  <si>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</si>
  <si>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</si>
  <si>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</si>
  <si>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</si>
  <si>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</si>
  <si>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</si>
  <si>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</si>
  <si>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</si>
  <si>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</si>
  <si>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</si>
  <si>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</si>
  <si>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</si>
  <si>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</si>
  <si>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</si>
  <si>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</si>
  <si>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</si>
  <si>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</si>
  <si>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</si>
  <si>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</si>
  <si>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</si>
  <si>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</si>
  <si>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</si>
  <si>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</si>
  <si>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</si>
  <si>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</si>
  <si>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</si>
  <si>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</si>
  <si>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</si>
  <si>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</si>
  <si>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</si>
  <si>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</si>
  <si>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</si>
  <si>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</si>
  <si>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</si>
  <si>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</si>
  <si>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</si>
  <si>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</si>
  <si>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</si>
  <si>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</si>
  <si>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</si>
  <si>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</si>
  <si>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</si>
  <si>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</si>
  <si>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</si>
  <si>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</si>
  <si>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</si>
  <si>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</si>
  <si>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</si>
  <si>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</si>
  <si>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</si>
  <si>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</si>
  <si>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</si>
  <si>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</si>
  <si>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</si>
  <si>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</si>
  <si>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</si>
  <si>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</si>
  <si>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</si>
  <si>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</si>
  <si>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</si>
  <si>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</si>
  <si>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</si>
  <si>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</si>
  <si>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</si>
  <si>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</si>
  <si>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</si>
  <si>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</si>
  <si>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</si>
  <si>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</si>
  <si>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</si>
  <si>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</si>
  <si>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</si>
  <si>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</si>
  <si>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</si>
  <si>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</si>
  <si>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</si>
  <si>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</si>
  <si>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</si>
  <si>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</si>
  <si>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</si>
  <si>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</si>
  <si>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</si>
  <si>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</si>
  <si>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</si>
  <si>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</si>
  <si>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</si>
  <si>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</si>
  <si>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</si>
  <si>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</si>
  <si>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</si>
  <si>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</si>
  <si>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</si>
  <si>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</si>
  <si>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</si>
  <si>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</si>
  <si>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</si>
  <si>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</si>
  <si>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</si>
  <si>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</si>
  <si>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</si>
  <si>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</si>
  <si>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</si>
  <si>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</si>
  <si>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</si>
  <si>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</si>
  <si>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</si>
  <si>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</si>
  <si>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</si>
  <si>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</si>
  <si>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</si>
  <si>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</si>
  <si>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</si>
  <si>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</si>
  <si>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</si>
  <si>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</si>
  <si>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</si>
  <si>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</si>
  <si>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</si>
  <si>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</si>
  <si>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</si>
  <si>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</si>
  <si>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</si>
  <si>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</si>
  <si>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</si>
  <si>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</si>
  <si>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</si>
  <si>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</si>
  <si>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</si>
  <si>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</si>
  <si>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</si>
  <si>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</si>
  <si>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</si>
  <si>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</si>
  <si>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</si>
  <si>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</si>
  <si>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</si>
  <si>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</si>
  <si>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</si>
  <si>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</si>
  <si>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</si>
  <si>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</si>
  <si>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</si>
  <si>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</si>
  <si>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</si>
  <si>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</si>
  <si>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</si>
  <si>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</si>
  <si>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</si>
  <si>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</si>
  <si>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</si>
  <si>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</si>
  <si>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</si>
  <si>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</si>
  <si>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</si>
  <si>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</si>
  <si>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</si>
  <si>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</si>
  <si>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</si>
  <si>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</si>
  <si>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</si>
  <si>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</si>
  <si>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</si>
  <si>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</si>
  <si>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</si>
  <si>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</si>
  <si>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</si>
  <si>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</si>
  <si>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</si>
  <si>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</si>
  <si>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</si>
  <si>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</si>
  <si>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</si>
  <si>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</si>
  <si>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</si>
  <si>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</si>
  <si>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</si>
  <si>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</si>
  <si>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</si>
  <si>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</si>
  <si>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</si>
  <si>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</si>
  <si>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</si>
  <si>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</si>
  <si>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</si>
  <si>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</si>
  <si>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</si>
  <si>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</si>
  <si>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</si>
  <si>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</si>
  <si>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</si>
  <si>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</si>
  <si>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</si>
  <si>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</si>
  <si>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</si>
  <si>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</si>
  <si>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</si>
  <si>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</si>
  <si>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</si>
  <si>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</si>
  <si>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</si>
  <si>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</si>
  <si>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</si>
  <si>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</si>
  <si>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</si>
  <si>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</si>
  <si>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</si>
  <si>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</si>
  <si>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</si>
  <si>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</si>
  <si>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</si>
  <si>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</si>
  <si>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</si>
  <si>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</si>
  <si>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</si>
  <si>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</si>
  <si>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</si>
  <si>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</si>
  <si>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</si>
  <si>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</si>
  <si>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</si>
  <si>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</si>
  <si>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</si>
  <si>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</si>
  <si>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</si>
  <si>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</si>
  <si>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</si>
  <si>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</si>
  <si>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</si>
  <si>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</si>
  <si>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</si>
  <si>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</si>
  <si>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</si>
  <si>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</si>
  <si>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</si>
  <si>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</si>
  <si>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</si>
  <si>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</si>
  <si>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</si>
  <si>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</si>
  <si>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</si>
  <si>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</si>
  <si>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</si>
  <si>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</si>
  <si>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</si>
  <si>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</si>
  <si>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</si>
  <si>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</si>
  <si>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</si>
  <si>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</si>
  <si>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</si>
  <si>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</si>
  <si>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</si>
  <si>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</si>
  <si>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</si>
  <si>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</si>
  <si>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</si>
  <si>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</si>
  <si>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</si>
  <si>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</si>
  <si>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</si>
  <si>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</si>
  <si>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</si>
  <si>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</si>
  <si>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</si>
  <si>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</si>
  <si>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</si>
  <si>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</si>
  <si>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</si>
  <si>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</si>
  <si>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</si>
  <si>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</si>
  <si>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</si>
  <si>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</si>
  <si>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</si>
  <si>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</si>
  <si>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</si>
  <si>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</si>
  <si>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</si>
  <si>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</si>
  <si>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</si>
  <si>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</si>
  <si>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</si>
  <si>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</si>
  <si>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</si>
  <si>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</si>
  <si>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</si>
  <si>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</si>
  <si>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</si>
  <si>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</si>
  <si>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</si>
  <si>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</si>
  <si>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</si>
  <si>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</si>
  <si>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</si>
  <si>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</si>
  <si>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</si>
  <si>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</si>
  <si>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</si>
  <si>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</si>
  <si>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</si>
  <si>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</si>
  <si>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</si>
  <si>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</si>
  <si>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</si>
  <si>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</si>
  <si>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</si>
  <si>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</si>
  <si>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</si>
  <si>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</si>
  <si>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</si>
  <si>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</si>
  <si>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</si>
  <si>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</si>
  <si>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</si>
  <si>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</si>
  <si>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</si>
  <si>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</si>
  <si>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</si>
  <si>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</si>
  <si>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</si>
  <si>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</si>
  <si>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</si>
  <si>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</si>
  <si>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</si>
  <si>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</si>
  <si>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</si>
  <si>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</si>
  <si>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</si>
  <si>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</si>
  <si>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</si>
  <si>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</si>
  <si>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</si>
  <si>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</si>
  <si>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</si>
  <si>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</si>
  <si>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</si>
  <si>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</si>
  <si>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</si>
  <si>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</si>
  <si>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</si>
  <si>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</si>
  <si>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</si>
  <si>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</si>
  <si>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</si>
  <si>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</si>
  <si>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</si>
  <si>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</si>
  <si>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</si>
  <si>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</si>
  <si>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</si>
  <si>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</si>
  <si>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</si>
  <si>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</si>
  <si>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</si>
  <si>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</si>
  <si>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</si>
  <si>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</si>
  <si>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</si>
  <si>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</si>
  <si>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</si>
  <si>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</si>
  <si>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</si>
  <si>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</si>
  <si>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</si>
  <si>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</si>
  <si>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</si>
  <si>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</si>
  <si>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</si>
  <si>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</si>
  <si>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</si>
  <si>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</si>
  <si>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</si>
  <si>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</si>
  <si>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</si>
  <si>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</si>
  <si>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</si>
  <si>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</si>
  <si>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</si>
  <si>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</si>
  <si>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</si>
  <si>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</si>
  <si>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</si>
  <si>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</si>
  <si>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</si>
  <si>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</si>
  <si>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</si>
  <si>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</si>
  <si>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</si>
  <si>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</si>
  <si>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</si>
  <si>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</si>
  <si>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</si>
  <si>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</si>
  <si>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</si>
  <si>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</si>
  <si>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</si>
  <si>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</si>
  <si>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</si>
  <si>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</si>
  <si>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</si>
  <si>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</si>
  <si>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</si>
  <si>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</si>
  <si>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</si>
  <si>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</si>
  <si>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</si>
  <si>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</si>
  <si>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</si>
  <si>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</si>
  <si>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</si>
  <si>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</si>
  <si>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</si>
  <si>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</si>
  <si>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</si>
  <si>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</si>
  <si>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</si>
  <si>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</si>
  <si>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</si>
  <si>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</si>
  <si>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</si>
  <si>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</si>
  <si>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</si>
  <si>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</si>
  <si>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</si>
  <si>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</si>
  <si>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</si>
  <si>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</si>
  <si>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</si>
  <si>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</si>
  <si>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</si>
  <si>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</si>
  <si>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</si>
  <si>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</si>
  <si>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</si>
  <si>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</si>
  <si>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</si>
  <si>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</si>
  <si>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</si>
  <si>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</si>
  <si>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</si>
  <si>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</si>
  <si>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</si>
  <si>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</si>
  <si>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</si>
  <si>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</si>
  <si>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</si>
  <si>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</si>
  <si>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</si>
  <si>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</si>
  <si>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</si>
  <si>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</si>
  <si>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</si>
  <si>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</si>
  <si>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</si>
  <si>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</si>
  <si>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</si>
  <si>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</si>
  <si>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</si>
  <si>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</si>
  <si>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</si>
  <si>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</si>
  <si>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</si>
  <si>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</si>
  <si>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</si>
  <si>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</si>
  <si>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</si>
  <si>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</si>
  <si>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</si>
  <si>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</si>
  <si>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</si>
  <si>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</si>
  <si>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</si>
  <si>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</si>
  <si>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</si>
  <si>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</si>
  <si>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</si>
  <si>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</si>
  <si>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</si>
  <si>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</si>
  <si>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</si>
  <si>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</si>
  <si>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</si>
  <si>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</si>
  <si>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</si>
  <si>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</si>
  <si>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</si>
  <si>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</si>
  <si>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</si>
  <si>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</si>
  <si>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</si>
  <si>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</si>
  <si>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</si>
  <si>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</si>
  <si>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</si>
  <si>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</si>
  <si>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</si>
  <si>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</si>
  <si>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</si>
  <si>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</si>
  <si>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</si>
  <si>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</si>
  <si>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</si>
  <si>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</si>
  <si>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</si>
  <si>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</si>
  <si>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</si>
  <si>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</si>
  <si>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</si>
  <si>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</si>
  <si>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</si>
  <si>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</si>
  <si>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</si>
  <si>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</si>
  <si>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</si>
  <si>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</si>
  <si>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</si>
  <si>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</si>
  <si>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</si>
  <si>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</si>
  <si>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</si>
  <si>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</si>
  <si>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</si>
  <si>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</si>
  <si>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</si>
  <si>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</si>
  <si>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</si>
  <si>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</si>
  <si>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</si>
  <si>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</si>
  <si>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</si>
  <si>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</si>
  <si>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</si>
  <si>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</si>
  <si>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</si>
  <si>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</si>
  <si>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</si>
  <si>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</si>
  <si>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</si>
  <si>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</si>
  <si>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</si>
  <si>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</si>
  <si>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</si>
  <si>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</si>
  <si>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</si>
  <si>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</si>
  <si>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</si>
  <si>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</si>
  <si>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</si>
  <si>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</si>
  <si>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</si>
  <si>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</si>
  <si>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</si>
  <si>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</si>
  <si>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</si>
  <si>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</si>
  <si>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</si>
  <si>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</si>
  <si>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</si>
  <si>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</si>
  <si>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</si>
  <si>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</si>
  <si>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</si>
  <si>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</si>
  <si>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</si>
  <si>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</si>
  <si>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</si>
  <si>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</si>
  <si>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</si>
  <si>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</si>
  <si>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</si>
  <si>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</si>
  <si>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</si>
  <si>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</si>
  <si>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</si>
  <si>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</si>
  <si>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</si>
  <si>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</si>
  <si>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</si>
  <si>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</si>
  <si>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</si>
  <si>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</si>
  <si>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</si>
  <si>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</si>
  <si>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</si>
  <si>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</si>
  <si>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</si>
  <si>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</si>
  <si>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</si>
  <si>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</si>
  <si>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</si>
  <si>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</si>
  <si>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</si>
  <si>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</si>
  <si>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</si>
  <si>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</si>
  <si>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</si>
  <si>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</si>
  <si>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</si>
  <si>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</si>
  <si>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</si>
  <si>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</si>
  <si>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</si>
  <si>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</si>
  <si>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</si>
  <si>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</si>
  <si>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</si>
  <si>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</si>
  <si>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</si>
  <si>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</si>
  <si>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</si>
  <si>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</si>
  <si>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</si>
  <si>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</si>
  <si>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</si>
  <si>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</si>
  <si>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</si>
  <si>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</si>
  <si>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</si>
  <si>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</si>
  <si>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</si>
  <si>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</si>
  <si>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</si>
  <si>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</si>
  <si>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</si>
  <si>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</si>
  <si>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</si>
  <si>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</si>
  <si>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</si>
  <si>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</si>
  <si>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</si>
  <si>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</si>
  <si>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</si>
  <si>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</si>
  <si>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</si>
  <si>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</si>
  <si>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</si>
  <si>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</si>
  <si>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</si>
  <si>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</si>
  <si>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</si>
  <si>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</si>
  <si>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</si>
  <si>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</si>
  <si>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</si>
  <si>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</si>
  <si>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</si>
  <si>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</si>
  <si>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</si>
  <si>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</si>
  <si>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</si>
  <si>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</si>
  <si>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</si>
  <si>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</si>
  <si>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</si>
  <si>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</si>
  <si>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</si>
  <si>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</si>
  <si>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</si>
  <si>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</si>
  <si>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</si>
  <si>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</si>
  <si>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</si>
  <si>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</si>
  <si>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</si>
  <si>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</si>
  <si>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</si>
  <si>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</si>
  <si>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</si>
  <si>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</si>
  <si>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</si>
  <si>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</si>
  <si>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</si>
  <si>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</si>
  <si>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</si>
  <si>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</si>
  <si>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</si>
  <si>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</si>
  <si>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</si>
  <si>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</si>
  <si>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</si>
  <si>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</si>
  <si>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</si>
  <si>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</si>
  <si>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</si>
  <si>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</si>
  <si>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</si>
  <si>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</si>
  <si>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</si>
  <si>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</si>
  <si>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</si>
  <si>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</si>
  <si>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</si>
  <si>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</si>
  <si>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</si>
  <si>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</si>
  <si>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</si>
  <si>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</si>
  <si>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</si>
  <si>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</si>
  <si>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</si>
  <si>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</si>
  <si>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</si>
  <si>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</si>
  <si>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</si>
  <si>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</si>
  <si>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</si>
  <si>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</si>
  <si>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</si>
  <si>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</si>
  <si>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</si>
  <si>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</si>
  <si>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</si>
  <si>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</si>
  <si>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</si>
  <si>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</si>
  <si>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</si>
  <si>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</si>
  <si>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</si>
  <si>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</si>
  <si>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</si>
  <si>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</si>
  <si>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</si>
  <si>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</si>
  <si>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</si>
  <si>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</si>
  <si>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</si>
  <si>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</si>
  <si>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</si>
  <si>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</si>
  <si>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</si>
  <si>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</si>
  <si>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</si>
  <si>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</si>
  <si>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</si>
  <si>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</si>
  <si>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</si>
  <si>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</si>
  <si>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</si>
  <si>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</si>
  <si>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</si>
  <si>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</si>
  <si>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</si>
  <si>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</si>
  <si>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</si>
  <si>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</si>
  <si>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</si>
  <si>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</si>
  <si>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</si>
  <si>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</si>
  <si>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</si>
  <si>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</si>
  <si>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</si>
  <si>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</si>
  <si>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</si>
  <si>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</si>
  <si>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</si>
  <si>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</si>
  <si>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</si>
  <si>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</si>
  <si>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</si>
  <si>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</si>
  <si>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</si>
  <si>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</si>
  <si>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</si>
  <si>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</si>
  <si>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</si>
  <si>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</si>
  <si>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</si>
  <si>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</si>
  <si>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</si>
  <si>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</si>
  <si>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</si>
  <si>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</si>
  <si>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</si>
  <si>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</si>
  <si>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</si>
  <si>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</si>
  <si>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</si>
  <si>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</si>
  <si>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</si>
  <si>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</si>
  <si>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</si>
  <si>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</si>
  <si>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</si>
  <si>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</si>
  <si>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</si>
  <si>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</si>
  <si>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</si>
  <si>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</si>
  <si>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</si>
  <si>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</si>
  <si>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</si>
  <si>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</si>
  <si>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</si>
  <si>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</si>
  <si>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</si>
  <si>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</si>
  <si>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</si>
  <si>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</si>
  <si>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</si>
  <si>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</si>
  <si>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</si>
  <si>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</si>
  <si>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</si>
  <si>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</si>
  <si>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</si>
  <si>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</si>
  <si>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</si>
  <si>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</si>
  <si>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</si>
  <si>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</si>
  <si>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</si>
  <si>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</si>
  <si>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</si>
  <si>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</si>
  <si>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</si>
  <si>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</si>
  <si>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</si>
  <si>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</si>
  <si>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</si>
  <si>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</si>
  <si>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</si>
  <si>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</si>
  <si>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</si>
  <si>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</si>
  <si>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</si>
  <si>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</si>
  <si>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</si>
  <si>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</si>
  <si>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</si>
  <si>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</si>
  <si>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</si>
  <si>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</si>
  <si>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</si>
  <si>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</si>
  <si>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</si>
  <si>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</si>
  <si>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</si>
  <si>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</si>
  <si>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</si>
  <si>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</si>
  <si>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</si>
  <si>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</si>
  <si>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</si>
  <si>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</si>
  <si>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</si>
  <si>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</si>
  <si>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</si>
  <si>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</si>
  <si>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</si>
  <si>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</si>
  <si>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</si>
  <si>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</si>
  <si>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</si>
  <si>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</si>
  <si>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</si>
  <si>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</si>
  <si>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</si>
  <si>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</si>
  <si>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</si>
  <si>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</si>
  <si>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</si>
  <si>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</si>
  <si>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</si>
  <si>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</si>
  <si>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</si>
  <si>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</si>
  <si>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</si>
  <si>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</si>
  <si>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</si>
  <si>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</si>
  <si>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</si>
  <si>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</si>
  <si>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</si>
  <si>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</si>
  <si>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</si>
  <si>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</si>
  <si>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</si>
  <si>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</si>
  <si>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</si>
  <si>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</si>
  <si>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</si>
  <si>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</si>
  <si>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</si>
  <si>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</si>
  <si>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</si>
  <si>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</si>
  <si>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</si>
  <si>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</si>
  <si>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</si>
  <si>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</si>
  <si>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</si>
  <si>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</si>
  <si>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</si>
  <si>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</si>
  <si>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</si>
  <si>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</si>
  <si>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</si>
  <si>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</si>
  <si>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</si>
  <si>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</si>
  <si>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</si>
  <si>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</si>
  <si>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</si>
  <si>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</si>
  <si>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</si>
  <si>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</si>
  <si>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</si>
  <si>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</si>
  <si>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</si>
  <si>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</si>
  <si>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</si>
  <si>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</si>
  <si>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</si>
  <si>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</si>
  <si>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</si>
  <si>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</si>
  <si>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</si>
  <si>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</si>
  <si>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</si>
  <si>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</si>
  <si>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</si>
  <si>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</si>
  <si>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</si>
  <si>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</si>
  <si>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</si>
  <si>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</si>
  <si>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</si>
  <si>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</si>
  <si>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</si>
  <si>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</si>
  <si>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</si>
  <si>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</si>
  <si>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</si>
  <si>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</si>
  <si>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</si>
  <si>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</si>
  <si>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</si>
  <si>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</si>
  <si>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</si>
  <si>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</si>
  <si>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</si>
  <si>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</si>
  <si>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</si>
  <si>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</si>
  <si>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</si>
  <si>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</si>
  <si>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</si>
  <si>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</si>
  <si>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</si>
  <si>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</si>
  <si>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</si>
  <si>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</si>
  <si>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</si>
  <si>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</si>
  <si>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</si>
  <si>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</si>
  <si>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</si>
  <si>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</si>
  <si>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</si>
  <si>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</si>
  <si>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</si>
  <si>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</si>
  <si>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</si>
  <si>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</si>
  <si>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</si>
  <si>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</si>
  <si>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</si>
  <si>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</si>
  <si>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</si>
  <si>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</si>
  <si>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</si>
  <si>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</si>
  <si>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</si>
  <si>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</si>
  <si>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</si>
  <si>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</si>
  <si>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</si>
  <si>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</si>
  <si>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</si>
  <si>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</si>
  <si>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</si>
  <si>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</si>
  <si>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</si>
  <si>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</si>
  <si>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</si>
  <si>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</si>
  <si>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</si>
  <si>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</si>
  <si>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</si>
  <si>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</si>
  <si>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</si>
  <si>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</si>
  <si>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</si>
  <si>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</si>
  <si>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</si>
  <si>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</si>
  <si>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</si>
  <si>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</si>
  <si>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</si>
  <si>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</si>
  <si>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</si>
  <si>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</si>
  <si>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</si>
  <si>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</si>
  <si>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</si>
  <si>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</si>
  <si>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</si>
  <si>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</si>
  <si>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</si>
  <si>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</si>
  <si>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</si>
  <si>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</si>
  <si>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</si>
  <si>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</si>
  <si>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</si>
  <si>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</si>
  <si>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</si>
  <si>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</si>
  <si>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</si>
  <si>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</si>
  <si>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</si>
  <si>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</si>
  <si>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</si>
  <si>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</si>
  <si>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</si>
  <si>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</si>
  <si>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</si>
  <si>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</si>
  <si>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</si>
  <si>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</si>
  <si>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</si>
  <si>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</si>
  <si>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</si>
  <si>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</si>
  <si>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</si>
  <si>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</si>
  <si>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</si>
  <si>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</si>
  <si>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</si>
  <si>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</si>
  <si>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</si>
  <si>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</si>
  <si>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</si>
  <si>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</si>
  <si>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</si>
  <si>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</si>
  <si>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</si>
  <si>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</si>
  <si>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</si>
  <si>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</si>
  <si>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</si>
  <si>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</si>
  <si>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</si>
  <si>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</si>
  <si>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</si>
  <si>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</si>
  <si>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</si>
  <si>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</si>
  <si>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</si>
  <si>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</si>
  <si>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</si>
  <si>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</si>
  <si>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</si>
  <si>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</si>
  <si>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</si>
  <si>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</si>
  <si>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</si>
  <si>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</si>
  <si>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</si>
  <si>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</si>
  <si>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</si>
  <si>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</si>
  <si>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</si>
  <si>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</si>
  <si>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</si>
  <si>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</si>
  <si>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</si>
  <si>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</si>
  <si>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</si>
  <si>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</si>
  <si>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</si>
  <si>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</si>
  <si>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</si>
  <si>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</si>
  <si>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</si>
  <si>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</si>
  <si>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</si>
  <si>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</si>
  <si>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</si>
  <si>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</si>
  <si>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</si>
  <si>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</si>
  <si>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</si>
  <si>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</si>
  <si>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</si>
  <si>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</si>
  <si>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</si>
  <si>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</si>
  <si>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</si>
  <si>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</si>
  <si>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</si>
  <si>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</si>
  <si>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</si>
  <si>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</si>
  <si>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</si>
  <si>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</si>
  <si>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</si>
  <si>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</si>
  <si>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</si>
  <si>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</si>
  <si>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</si>
  <si>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</si>
  <si>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</si>
  <si>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</si>
  <si>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</si>
  <si>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</si>
  <si>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</si>
  <si>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</si>
  <si>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</si>
  <si>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</si>
  <si>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</si>
  <si>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</si>
  <si>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</si>
  <si>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</si>
  <si>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</si>
  <si>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</si>
  <si>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</si>
  <si>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</si>
  <si>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</si>
  <si>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</si>
  <si>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</si>
  <si>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</si>
  <si>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</si>
  <si>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</si>
  <si>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</si>
  <si>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</si>
  <si>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</si>
  <si>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</si>
  <si>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</si>
  <si>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</si>
  <si>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</si>
  <si>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</si>
  <si>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</si>
  <si>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</si>
  <si>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</si>
  <si>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</si>
  <si>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</si>
  <si>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</si>
  <si>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</si>
  <si>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</si>
  <si>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</si>
  <si>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</si>
  <si>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</si>
  <si>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</si>
  <si>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</si>
  <si>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</si>
  <si>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</si>
  <si>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</si>
  <si>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</si>
  <si>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</si>
  <si>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</si>
  <si>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</si>
  <si>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</si>
  <si>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</si>
  <si>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</si>
  <si>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</si>
  <si>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</si>
  <si>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</si>
  <si>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</si>
  <si>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</si>
  <si>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</si>
  <si>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</si>
  <si>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</si>
  <si>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</si>
  <si>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</si>
  <si>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</si>
  <si>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</si>
  <si>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</si>
  <si>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</si>
  <si>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</si>
  <si>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</si>
  <si>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</si>
  <si>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</si>
  <si>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</si>
  <si>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</si>
  <si>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</si>
  <si>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</si>
  <si>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</si>
  <si>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</si>
  <si>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</si>
  <si>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</si>
  <si>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</si>
  <si>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</si>
  <si>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</si>
  <si>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</si>
  <si>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</si>
  <si>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</si>
  <si>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</si>
  <si>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</si>
  <si>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</si>
  <si>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</si>
  <si>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</si>
  <si>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</si>
  <si>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</si>
  <si>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</si>
  <si>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</si>
  <si>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</si>
  <si>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</si>
  <si>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</si>
  <si>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</si>
  <si>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</si>
  <si>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</si>
  <si>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</si>
  <si>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</si>
  <si>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</si>
  <si>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</si>
  <si>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</si>
  <si>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</si>
  <si>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</si>
  <si>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</si>
  <si>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</si>
  <si>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</si>
  <si>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</si>
  <si>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</si>
  <si>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</si>
  <si>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</si>
  <si>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</si>
  <si>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</si>
  <si>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</si>
  <si>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</si>
  <si>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</si>
  <si>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</si>
  <si>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</si>
  <si>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</si>
  <si>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</si>
  <si>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</si>
  <si>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</si>
  <si>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</si>
  <si>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</si>
  <si>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</si>
  <si>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</si>
  <si>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</si>
  <si>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</si>
  <si>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</si>
  <si>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</si>
  <si>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</si>
  <si>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</si>
  <si>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</si>
  <si>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</si>
  <si>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</si>
  <si>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</si>
  <si>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</si>
  <si>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</si>
  <si>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</si>
  <si>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</si>
  <si>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</si>
  <si>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</si>
  <si>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</si>
  <si>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</si>
  <si>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</si>
  <si>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</si>
  <si>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</si>
  <si>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</si>
  <si>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</si>
  <si>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</si>
  <si>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</si>
  <si>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</si>
  <si>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</si>
  <si>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</si>
  <si>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</si>
  <si>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</si>
  <si>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</si>
  <si>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</si>
  <si>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</si>
  <si>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</si>
  <si>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</si>
  <si>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</si>
  <si>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</si>
  <si>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</si>
  <si>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</si>
  <si>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</si>
  <si>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</si>
  <si>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</si>
  <si>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</si>
  <si>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</si>
  <si>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</si>
  <si>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</si>
  <si>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</si>
  <si>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</si>
  <si>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</si>
  <si>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</si>
  <si>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</si>
  <si>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</si>
  <si>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</si>
  <si>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</si>
  <si>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</si>
  <si>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</si>
  <si>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</si>
  <si>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</si>
  <si>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</si>
  <si>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</si>
  <si>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</si>
  <si>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</si>
  <si>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</si>
  <si>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</si>
  <si>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</si>
  <si>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</si>
  <si>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</si>
  <si>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</si>
  <si>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</si>
  <si>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</si>
  <si>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</si>
  <si>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</si>
  <si>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</si>
  <si>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</si>
  <si>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</si>
  <si>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</si>
  <si>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</si>
  <si>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</si>
  <si>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</si>
  <si>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</si>
  <si>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</si>
  <si>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</si>
  <si>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</si>
  <si>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</si>
  <si>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</si>
  <si>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</si>
  <si>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</si>
  <si>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</si>
  <si>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</si>
  <si>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</si>
  <si>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</si>
  <si>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</si>
  <si>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</si>
  <si>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</si>
  <si>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</si>
  <si>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</si>
  <si>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</si>
  <si>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</si>
  <si>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</si>
  <si>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</si>
  <si>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</si>
  <si>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</si>
  <si>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</si>
  <si>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</si>
  <si>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</si>
  <si>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</si>
  <si>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</si>
  <si>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</si>
  <si>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</si>
  <si>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</si>
  <si>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</si>
  <si>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</si>
  <si>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</si>
  <si>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</si>
  <si>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</si>
  <si>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</si>
  <si>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</si>
  <si>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</si>
  <si>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</si>
  <si>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</si>
  <si>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</si>
  <si>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</si>
  <si>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</si>
  <si>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</si>
  <si>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</si>
  <si>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</si>
  <si>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</si>
  <si>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</si>
  <si>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</si>
  <si>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</si>
  <si>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</si>
  <si>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</si>
  <si>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</si>
  <si>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</si>
  <si>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</si>
  <si>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</si>
  <si>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</si>
  <si>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</si>
  <si>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</si>
  <si>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</si>
  <si>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</si>
  <si>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</si>
  <si>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</si>
  <si>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</si>
  <si>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</si>
  <si>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</si>
  <si>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</si>
  <si>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</si>
  <si>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</si>
  <si>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</si>
  <si>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</si>
  <si>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</si>
  <si>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</si>
  <si>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</si>
  <si>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</si>
  <si>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</si>
  <si>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</si>
  <si>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</si>
  <si>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</si>
  <si>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</si>
  <si>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</si>
  <si>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</si>
  <si>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</si>
  <si>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</si>
  <si>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</si>
  <si>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</si>
  <si>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</si>
  <si>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</si>
  <si>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</si>
  <si>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</si>
  <si>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</si>
  <si>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</si>
  <si>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</si>
  <si>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</si>
  <si>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</si>
  <si>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</si>
  <si>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</si>
  <si>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</si>
  <si>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</si>
  <si>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</si>
  <si>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</si>
  <si>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</si>
  <si>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</si>
  <si>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</si>
  <si>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</si>
  <si>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</si>
  <si>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</si>
  <si>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</si>
  <si>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</si>
  <si>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</si>
  <si>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</si>
  <si>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</si>
  <si>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</si>
  <si>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</si>
  <si>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</si>
  <si>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</si>
  <si>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</si>
  <si>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</si>
  <si>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</si>
  <si>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</si>
  <si>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</si>
  <si>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</si>
  <si>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</si>
  <si>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</si>
  <si>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</si>
  <si>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</si>
  <si>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</si>
  <si>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</si>
  <si>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</si>
  <si>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</si>
  <si>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</si>
  <si>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</si>
  <si>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</si>
  <si>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</si>
  <si>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</si>
  <si>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</si>
  <si>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</si>
  <si>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</si>
  <si>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</si>
  <si>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</si>
  <si>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</si>
  <si>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</si>
  <si>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</si>
  <si>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</si>
  <si>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</si>
  <si>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</si>
  <si>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</si>
  <si>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</si>
  <si>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</si>
  <si>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</si>
  <si>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</si>
  <si>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</si>
  <si>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</si>
  <si>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</si>
  <si>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</si>
  <si>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</si>
  <si>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</si>
  <si>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</si>
  <si>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</si>
  <si>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</si>
  <si>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</si>
  <si>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</si>
  <si>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</si>
  <si>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</si>
  <si>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</si>
  <si>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</si>
  <si>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</si>
  <si>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</si>
  <si>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</si>
  <si>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</si>
  <si>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</si>
  <si>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</si>
  <si>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</si>
  <si>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</si>
  <si>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</si>
  <si>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</si>
  <si>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</si>
  <si>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</si>
  <si>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</si>
  <si>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</si>
  <si>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</si>
  <si>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</si>
  <si>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</si>
  <si>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</si>
  <si>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</si>
  <si>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</si>
  <si>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</si>
  <si>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</si>
  <si>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</si>
  <si>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</si>
  <si>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</si>
  <si>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</si>
  <si>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</si>
  <si>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</si>
  <si>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</si>
  <si>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</si>
  <si>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</si>
  <si>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</si>
  <si>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</si>
  <si>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</si>
  <si>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</si>
  <si>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</si>
  <si>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</si>
  <si>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</si>
  <si>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</si>
  <si>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</si>
  <si>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</si>
  <si>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</si>
  <si>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</si>
  <si>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</si>
  <si>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</si>
  <si>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</si>
  <si>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</si>
  <si>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</si>
  <si>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</si>
  <si>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</si>
  <si>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</si>
  <si>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</si>
  <si>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</si>
  <si>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</si>
  <si>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</si>
  <si>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</si>
  <si>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</si>
  <si>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</si>
  <si>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</si>
  <si>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</si>
  <si>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</si>
  <si>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</si>
  <si>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</si>
  <si>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</si>
  <si>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</si>
  <si>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</si>
  <si>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</si>
  <si>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</si>
  <si>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</si>
  <si>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</si>
  <si>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</si>
  <si>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</si>
  <si>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</si>
  <si>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</si>
  <si>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</si>
  <si>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</si>
  <si>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</si>
  <si>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</si>
  <si>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</si>
  <si>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</si>
  <si>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</si>
  <si>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</si>
  <si>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</si>
  <si>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</si>
  <si>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</si>
  <si>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</si>
  <si>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</si>
  <si>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</si>
  <si>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</si>
  <si>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</si>
  <si>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</si>
  <si>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</si>
  <si>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</si>
  <si>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</si>
  <si>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</si>
  <si>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</si>
  <si>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</si>
  <si>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</si>
  <si>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</si>
  <si>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</si>
  <si>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</si>
  <si>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</si>
  <si>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</si>
  <si>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</si>
  <si>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</si>
  <si>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</si>
  <si>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</si>
  <si>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</si>
  <si>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</si>
  <si>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</si>
  <si>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</si>
  <si>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</si>
  <si>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</si>
  <si>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</si>
  <si>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</si>
  <si>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</si>
  <si>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</si>
  <si>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</si>
  <si>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</si>
  <si>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</si>
  <si>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</si>
  <si>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</si>
  <si>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</si>
  <si>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</si>
  <si>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</si>
  <si>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</si>
  <si>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</si>
  <si>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</si>
  <si>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</si>
  <si>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</si>
  <si>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</si>
  <si>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</si>
  <si>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</si>
  <si>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</si>
  <si>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</si>
  <si>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</si>
  <si>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</si>
  <si>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</si>
  <si>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</si>
  <si>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</si>
  <si>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</si>
  <si>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</si>
  <si>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</si>
  <si>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</si>
  <si>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</si>
  <si>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</si>
  <si>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</si>
  <si>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</si>
  <si>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</si>
  <si>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</si>
  <si>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</si>
  <si>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</si>
  <si>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</si>
  <si>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</si>
  <si>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</si>
  <si>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</si>
  <si>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</si>
  <si>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</si>
  <si>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</si>
  <si>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</si>
  <si>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</si>
  <si>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</si>
  <si>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</si>
  <si>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</si>
  <si>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</si>
  <si>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</si>
  <si>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</si>
  <si>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</si>
  <si>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</si>
  <si>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</si>
  <si>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</si>
  <si>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</si>
  <si>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</si>
  <si>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</si>
  <si>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</si>
  <si>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</si>
  <si>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</si>
  <si>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</si>
  <si>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</si>
  <si>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</si>
  <si>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</si>
  <si>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</si>
  <si>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</si>
  <si>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</si>
  <si>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</si>
  <si>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</si>
  <si>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</si>
  <si>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</si>
  <si>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</si>
  <si>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</si>
  <si>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</si>
  <si>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</si>
  <si>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</si>
  <si>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</si>
  <si>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</si>
  <si>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</si>
  <si>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</si>
  <si>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</si>
  <si>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</si>
  <si>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</si>
  <si>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</si>
  <si>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</si>
  <si>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</si>
  <si>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</si>
  <si>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</si>
  <si>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</si>
  <si>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</si>
  <si>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</si>
  <si>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</si>
  <si>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</si>
  <si>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</si>
  <si>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</si>
  <si>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</si>
  <si>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</si>
  <si>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</si>
  <si>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</si>
  <si>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</si>
  <si>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</si>
  <si>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</si>
  <si>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</si>
  <si>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</si>
  <si>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</si>
  <si>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</si>
  <si>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</si>
  <si>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</si>
  <si>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</si>
  <si>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</si>
  <si>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</si>
  <si>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</si>
  <si>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</si>
  <si>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</si>
  <si>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</si>
  <si>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</si>
  <si>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</si>
  <si>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</si>
  <si>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</si>
  <si>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</si>
  <si>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</si>
  <si>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</si>
  <si>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</si>
  <si>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</si>
  <si>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</si>
  <si>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</si>
  <si>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</si>
  <si>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</si>
  <si>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</si>
  <si>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</si>
  <si>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</si>
  <si>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</si>
  <si>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</si>
  <si>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</si>
  <si>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</si>
  <si>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</si>
  <si>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</si>
  <si>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</si>
  <si>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</si>
  <si>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</si>
  <si>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</si>
  <si>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</si>
  <si>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</si>
  <si>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</si>
  <si>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</si>
  <si>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</si>
  <si>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</si>
  <si>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</si>
  <si>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</si>
  <si>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</si>
  <si>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</si>
  <si>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</si>
  <si>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</si>
  <si>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</si>
  <si>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</si>
  <si>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</si>
  <si>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</si>
  <si>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</si>
  <si>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</si>
  <si>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</si>
  <si>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</si>
  <si>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</si>
  <si>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</si>
  <si>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</si>
  <si>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</si>
  <si>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</si>
  <si>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</si>
  <si>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</si>
  <si>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</si>
  <si>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</si>
  <si>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</si>
  <si>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</si>
  <si>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</si>
  <si>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</si>
  <si>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</si>
  <si>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</si>
  <si>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</si>
  <si>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</si>
  <si>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</si>
  <si>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</si>
  <si>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Advance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</si>
</sst>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/>
    <xf numFmtId="0" fontId="1" fillId="8" borderId="1" xfId="0" applyFont="1" applyFill="1" applyBorder="1"/>
    <xf numFmtId="0" fontId="4" fillId="3" borderId="1" xfId="0" applyFont="1" applyFill="1" applyBorder="1"/>
    <xf numFmtId="0" fontId="2" fillId="7" borderId="1" xfId="0" applyFont="1" applyFill="1" applyBorder="1" applyProtection="1">
      <protection locked="0"/>
    </xf>
    <xf numFmtId="0" fontId="0" fillId="0" borderId="1" xfId="0" applyBorder="1" applyProtection="1">
      <protection locked="0"/>
    </xf>
    <xf numFmtId="0" fontId="0" fillId="3" borderId="1" xfId="0" applyFill="1" applyBorder="1" applyProtection="1">
      <protection locked="0"/>
    </xf>
    <xf numFmtId="0" fontId="1" fillId="4" borderId="1" xfId="0" applyFont="1" applyFill="1" applyBorder="1" applyProtection="1">
      <protection locked="0"/>
    </xf>
    <xf numFmtId="0" fontId="0" fillId="2" borderId="1" xfId="0" applyFill="1" applyBorder="1" applyProtection="1">
      <protection locked="0"/>
    </xf>
    <xf numFmtId="0" fontId="2" fillId="5" borderId="1" xfId="0" applyFont="1" applyFill="1" applyBorder="1" applyProtection="1">
      <protection locked="0"/>
    </xf>
    <xf numFmtId="4" fontId="1" fillId="4" borderId="1" xfId="0" applyNumberFormat="1" applyFont="1" applyFill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right"/>
      <protection locked="0"/>
    </xf>
    <xf numFmtId="4" fontId="0" fillId="0" borderId="1" xfId="0" applyNumberFormat="1" applyBorder="1" applyProtection="1">
      <protection locked="0"/>
    </xf>
    <xf numFmtId="4" fontId="0" fillId="3" borderId="1" xfId="0" applyNumberFormat="1" applyFill="1" applyBorder="1"/>
    <xf numFmtId="4" fontId="0" fillId="3" borderId="1" xfId="0" applyNumberFormat="1" applyFill="1" applyBorder="1" applyProtection="1">
      <protection locked="0"/>
    </xf>
    <xf numFmtId="0" fontId="0" fillId="2" borderId="1" xfId="0" applyFill="1" applyBorder="1" applyAlignment="1" applyProtection="1">
      <alignment horizontal="center"/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64" zoomScale="130" zoomScaleNormal="130" workbookViewId="0">
      <selection activeCell="E69" sqref="E69"/>
    </sheetView>
  </sheetViews>
  <sheetFormatPr defaultColWidth="16.5703125" defaultRowHeight="15" x14ac:dyDescent="0.25"/>
  <cols>
    <col min="1" max="1" width="31.7109375" style="16" bestFit="1" customWidth="1"/>
    <col min="2" max="2" width="30.28515625" style="16" bestFit="1" customWidth="1"/>
    <col min="3" max="3" width="16.5703125" style="16"/>
    <col min="4" max="4" width="29" style="16" bestFit="1" customWidth="1"/>
    <col min="5" max="16384" width="16.5703125" style="16"/>
  </cols>
  <sheetData>
    <row r="1" spans="1:7" x14ac:dyDescent="0.25">
      <c r="A1" s="15" t="s">
        <v>0</v>
      </c>
      <c r="B1" s="15"/>
      <c r="C1" s="15"/>
      <c r="D1" s="15"/>
      <c r="E1" s="15"/>
      <c r="F1" s="15"/>
    </row>
    <row r="2" spans="1:7" x14ac:dyDescent="0.25">
      <c r="A2" s="17" t="s">
        <v>1</v>
      </c>
      <c r="B2" s="17"/>
      <c r="C2" s="17"/>
      <c r="D2" s="17"/>
      <c r="E2" s="17"/>
      <c r="F2" s="17"/>
    </row>
    <row r="3" spans="1:7" x14ac:dyDescent="0.25">
      <c r="A3" s="17" t="s">
        <v>2</v>
      </c>
      <c r="B3" s="17"/>
      <c r="C3" s="17"/>
      <c r="D3" s="17"/>
      <c r="E3" s="17"/>
      <c r="F3" s="17"/>
    </row>
    <row r="4" spans="1:7" x14ac:dyDescent="0.25">
      <c r="A4" s="17" t="s">
        <v>3</v>
      </c>
      <c r="B4" s="17"/>
      <c r="C4" s="17"/>
      <c r="D4" s="17"/>
      <c r="E4" s="17"/>
      <c r="F4" s="17"/>
    </row>
    <row r="5" spans="1:7" x14ac:dyDescent="0.25">
      <c r="A5" s="17" t="s">
        <v>4</v>
      </c>
      <c r="B5" s="17"/>
      <c r="C5" s="17"/>
      <c r="D5" s="17"/>
      <c r="E5" s="17"/>
      <c r="F5" s="17"/>
    </row>
    <row r="6" spans="1:7" x14ac:dyDescent="0.25">
      <c r="A6" s="17" t="s">
        <v>5</v>
      </c>
      <c r="B6" s="17"/>
      <c r="C6" s="17"/>
      <c r="D6" s="17"/>
      <c r="E6" s="17"/>
      <c r="F6" s="17"/>
    </row>
    <row r="7" spans="1:7" x14ac:dyDescent="0.25">
      <c r="A7" s="17" t="s">
        <v>6</v>
      </c>
      <c r="B7" s="17"/>
      <c r="C7" s="17"/>
      <c r="D7" s="17"/>
      <c r="E7" s="17"/>
      <c r="F7" s="17"/>
    </row>
    <row r="13" spans="1:7" x14ac:dyDescent="0.25">
      <c r="A13" s="15" t="s">
        <v>2159</v>
      </c>
      <c r="B13" s="15"/>
      <c r="C13" s="15"/>
      <c r="D13" s="15"/>
      <c r="E13" s="15"/>
      <c r="F13" s="15"/>
      <c r="G13" s="16" t="s">
        <v>25</v>
      </c>
    </row>
    <row r="15" spans="1:7" x14ac:dyDescent="0.25">
      <c r="A15" s="27" t="s">
        <v>23</v>
      </c>
      <c r="B15" s="27"/>
    </row>
    <row r="16" spans="1:7" x14ac:dyDescent="0.25">
      <c r="A16" s="18" t="s">
        <v>7</v>
      </c>
      <c r="B16" s="18" t="s">
        <v>8</v>
      </c>
    </row>
    <row r="17" spans="1:9" x14ac:dyDescent="0.25">
      <c r="A17" s="17" t="s">
        <v>15</v>
      </c>
      <c r="B17" s="17" t="s">
        <v>21</v>
      </c>
    </row>
    <row r="18" spans="1:9" x14ac:dyDescent="0.25">
      <c r="A18" s="17" t="s">
        <v>12</v>
      </c>
      <c r="B18" s="17" t="s">
        <v>19</v>
      </c>
      <c r="H18" s="17"/>
      <c r="I18" s="17"/>
    </row>
    <row r="19" spans="1:9" x14ac:dyDescent="0.25">
      <c r="A19" s="17"/>
      <c r="B19" s="17" t="s">
        <v>22</v>
      </c>
    </row>
    <row r="20" spans="1:9" x14ac:dyDescent="0.25">
      <c r="A20" s="17"/>
      <c r="B20" s="17" t="s">
        <v>18</v>
      </c>
    </row>
    <row r="21" spans="1:9" x14ac:dyDescent="0.25">
      <c r="A21" s="17"/>
      <c r="B21" s="17" t="s">
        <v>16</v>
      </c>
    </row>
    <row r="22" spans="1:9" x14ac:dyDescent="0.25">
      <c r="A22" s="17"/>
      <c r="B22" s="17" t="s">
        <v>17</v>
      </c>
    </row>
    <row r="23" spans="1:9" x14ac:dyDescent="0.25">
      <c r="A23" s="17"/>
      <c r="B23" s="17" t="s">
        <v>13</v>
      </c>
    </row>
    <row r="24" spans="1:9" x14ac:dyDescent="0.25">
      <c r="A24" s="17"/>
      <c r="B24" s="17" t="s">
        <v>20</v>
      </c>
    </row>
    <row r="25" spans="1:9" x14ac:dyDescent="0.25">
      <c r="A25" s="17"/>
      <c r="B25" s="17" t="s">
        <v>14</v>
      </c>
    </row>
    <row r="26" spans="1:9" x14ac:dyDescent="0.25">
      <c r="A26" s="19" t="s">
        <v>2160</v>
      </c>
      <c r="B26" s="19"/>
      <c r="C26" s="19"/>
      <c r="D26" s="19"/>
      <c r="E26" s="19"/>
      <c r="F26" s="19"/>
      <c r="G26" s="16" t="s">
        <v>25</v>
      </c>
    </row>
    <row r="28" spans="1:9" x14ac:dyDescent="0.25">
      <c r="A28" s="16" t="s">
        <v>24</v>
      </c>
    </row>
    <row r="31" spans="1:9" x14ac:dyDescent="0.25">
      <c r="A31" s="20"/>
      <c r="B31" s="20"/>
      <c r="C31" s="20"/>
      <c r="D31" s="20"/>
      <c r="H31" s="17"/>
    </row>
    <row r="32" spans="1:9" x14ac:dyDescent="0.25">
      <c r="A32" s="20"/>
      <c r="B32" s="20"/>
      <c r="C32" s="20"/>
      <c r="D32" s="20"/>
    </row>
    <row r="33" spans="1:7" x14ac:dyDescent="0.25">
      <c r="A33" s="20"/>
      <c r="B33" s="20"/>
      <c r="C33" s="20"/>
      <c r="D33" s="20"/>
    </row>
    <row r="34" spans="1:7" x14ac:dyDescent="0.25">
      <c r="A34" s="20"/>
      <c r="B34" s="20"/>
      <c r="C34" s="20"/>
      <c r="D34" s="20"/>
    </row>
    <row r="35" spans="1:7" x14ac:dyDescent="0.25">
      <c r="A35" s="25">
        <v>16387.5</v>
      </c>
    </row>
    <row r="36" spans="1:7" x14ac:dyDescent="0.25">
      <c r="A36" s="25">
        <v>15810</v>
      </c>
    </row>
    <row r="37" spans="1:7" x14ac:dyDescent="0.25">
      <c r="A37" s="25">
        <v>12615.05</v>
      </c>
    </row>
    <row r="38" spans="1:7" x14ac:dyDescent="0.25">
      <c r="A38" s="25">
        <v>11380</v>
      </c>
    </row>
    <row r="39" spans="1:7" x14ac:dyDescent="0.25">
      <c r="A39" s="25">
        <v>11188.4</v>
      </c>
    </row>
    <row r="40" spans="1:7" x14ac:dyDescent="0.25">
      <c r="A40" s="25">
        <v>10952.84</v>
      </c>
    </row>
    <row r="41" spans="1:7" x14ac:dyDescent="0.25">
      <c r="A41" s="25">
        <v>10835.24</v>
      </c>
    </row>
    <row r="42" spans="1:7" x14ac:dyDescent="0.25">
      <c r="A42" s="25">
        <v>10495.6</v>
      </c>
    </row>
    <row r="43" spans="1:7" x14ac:dyDescent="0.25">
      <c r="A43" s="25">
        <v>10191.700000000001</v>
      </c>
    </row>
    <row r="44" spans="1:7" x14ac:dyDescent="0.25">
      <c r="A44" s="25">
        <v>10164.799999999999</v>
      </c>
    </row>
    <row r="46" spans="1:7" x14ac:dyDescent="0.25">
      <c r="A46" s="19" t="s">
        <v>2161</v>
      </c>
      <c r="B46" s="19"/>
      <c r="C46" s="19"/>
      <c r="D46" s="19"/>
      <c r="E46" s="19"/>
      <c r="F46" s="19"/>
      <c r="G46" s="16" t="s">
        <v>25</v>
      </c>
    </row>
    <row r="48" spans="1:7" x14ac:dyDescent="0.25">
      <c r="A48" s="17"/>
      <c r="C48" s="17"/>
      <c r="E48" s="17"/>
    </row>
    <row r="49" spans="1:7" x14ac:dyDescent="0.25">
      <c r="B49" s="17"/>
      <c r="D49" s="17"/>
    </row>
    <row r="55" spans="1:7" x14ac:dyDescent="0.25">
      <c r="A55" s="19" t="s">
        <v>2162</v>
      </c>
      <c r="B55" s="19"/>
      <c r="C55" s="19"/>
      <c r="D55" s="19"/>
      <c r="E55" s="19"/>
      <c r="F55" s="19"/>
      <c r="G55" s="16" t="s">
        <v>25</v>
      </c>
    </row>
    <row r="57" spans="1:7" x14ac:dyDescent="0.25">
      <c r="A57" s="18" t="s">
        <v>7</v>
      </c>
      <c r="B57" s="21" t="s">
        <v>11</v>
      </c>
    </row>
    <row r="58" spans="1:7" x14ac:dyDescent="0.25">
      <c r="A58" s="16" t="s">
        <v>15</v>
      </c>
      <c r="B58" s="17">
        <f ca="1">OFFSET(Data1!E:E,0,0,COUNTA(Data1!A:A)-1,1)</f>
        <v>4109.6899999999996</v>
      </c>
    </row>
    <row r="59" spans="1:7" x14ac:dyDescent="0.25">
      <c r="A59" s="16" t="s">
        <v>12</v>
      </c>
      <c r="B59" s="17">
        <f ca="1">OFFSET(Data1!E:E,0,0,COUNTA(Data1!A:A)-1,1)</f>
        <v>4011.75</v>
      </c>
    </row>
    <row r="61" spans="1:7" x14ac:dyDescent="0.25">
      <c r="A61" s="18" t="s">
        <v>8</v>
      </c>
      <c r="B61" s="21" t="s">
        <v>11</v>
      </c>
    </row>
    <row r="62" spans="1:7" x14ac:dyDescent="0.25">
      <c r="A62" s="16" t="s">
        <v>21</v>
      </c>
      <c r="B62" s="17">
        <f ca="1">OFFSET(Data1!E:E,0,0,COUNTA(Data1!B:B)-1,1)</f>
        <v>3849.66</v>
      </c>
    </row>
    <row r="63" spans="1:7" x14ac:dyDescent="0.25">
      <c r="A63" s="16" t="s">
        <v>19</v>
      </c>
      <c r="B63" s="17">
        <f ca="1">OFFSET(Data1!E:E,0,0,COUNTA(Data1!B:B)-1,1)</f>
        <v>3815.25</v>
      </c>
    </row>
    <row r="64" spans="1:7" x14ac:dyDescent="0.25">
      <c r="A64" s="16" t="s">
        <v>22</v>
      </c>
      <c r="B64" s="17">
        <f ca="1">OFFSET(Data1!E:E,0,0,COUNTA(Data1!B:B)-1,1)</f>
        <v>3812.7</v>
      </c>
    </row>
    <row r="65" spans="1:6" x14ac:dyDescent="0.25">
      <c r="A65" s="16" t="s">
        <v>18</v>
      </c>
      <c r="B65" s="17">
        <f ca="1">OFFSET(Data1!E:E,0,0,COUNTA(Data1!B:B)-1,1)</f>
        <v>3741.3</v>
      </c>
    </row>
    <row r="66" spans="1:6" x14ac:dyDescent="0.25">
      <c r="A66" s="16" t="s">
        <v>16</v>
      </c>
      <c r="B66" s="17">
        <f ca="1">OFFSET(Data1!E:E,0,0,COUNTA(Data1!B:B)-1,1)</f>
        <v>3740</v>
      </c>
    </row>
    <row r="67" spans="1:6" x14ac:dyDescent="0.25">
      <c r="A67" s="16" t="s">
        <v>17</v>
      </c>
      <c r="B67" s="17">
        <f ca="1">OFFSET(Data1!E:E,0,0,COUNTA(Data1!B:B)-1,1)</f>
        <v>3687</v>
      </c>
    </row>
    <row r="68" spans="1:6" x14ac:dyDescent="0.25">
      <c r="A68" s="16" t="s">
        <v>13</v>
      </c>
      <c r="B68" s="17">
        <f ca="1">OFFSET(Data1!E:E,0,0,COUNTA(Data1!B:B)-1,1)</f>
        <v>3603.22</v>
      </c>
    </row>
    <row r="69" spans="1:6" x14ac:dyDescent="0.25">
      <c r="A69" s="16" t="s">
        <v>20</v>
      </c>
      <c r="B69" s="17">
        <f ca="1">OFFSET(Data1!E:E,0,0,COUNTA(Data1!B:B)-1,1)</f>
        <v>3597.9</v>
      </c>
    </row>
    <row r="70" spans="1:6" x14ac:dyDescent="0.25">
      <c r="A70" s="16" t="s">
        <v>14</v>
      </c>
      <c r="B70" s="17">
        <f ca="1">OFFSET(Data1!E:E,0,0,COUNTA(Data1!B:B)-1,1)</f>
        <v>3584</v>
      </c>
    </row>
    <row r="71" spans="1:6" x14ac:dyDescent="0.25">
      <c r="B71" s="17">
        <f ca="1">OFFSET(Data1!E:E,0,0,COUNTA(Data1!B:B)-1,1)</f>
        <v>3574.8</v>
      </c>
    </row>
    <row r="72" spans="1:6" x14ac:dyDescent="0.25">
      <c r="B72" s="17">
        <f ca="1">OFFSET(Data1!E:E,0,0,COUNTA(Data1!B:B)-1,1)</f>
        <v>3554.27</v>
      </c>
    </row>
    <row r="73" spans="1:6" x14ac:dyDescent="0.25">
      <c r="A73" s="19" t="s">
        <v>2163</v>
      </c>
      <c r="B73" s="19"/>
      <c r="C73" s="19"/>
      <c r="D73" s="19"/>
      <c r="E73" s="19"/>
      <c r="F73" s="19"/>
    </row>
    <row r="75" spans="1:6" x14ac:dyDescent="0.25">
      <c r="A75" s="22" t="s">
        <v>2164</v>
      </c>
      <c r="B75" s="22" t="s">
        <v>2165</v>
      </c>
      <c r="C75" s="22" t="s">
        <v>2166</v>
      </c>
      <c r="D75" s="22" t="s">
        <v>2167</v>
      </c>
    </row>
    <row r="76" spans="1:6" x14ac:dyDescent="0.25">
      <c r="A76" s="22">
        <v>254</v>
      </c>
      <c r="B76" s="22">
        <v>678</v>
      </c>
      <c r="C76" s="22">
        <v>817</v>
      </c>
      <c r="D76" s="22">
        <v>163</v>
      </c>
    </row>
    <row r="77" spans="1:6" x14ac:dyDescent="0.25">
      <c r="A77" s="22">
        <v>392</v>
      </c>
      <c r="B77" s="22">
        <v>499</v>
      </c>
      <c r="C77" s="22">
        <v>534</v>
      </c>
      <c r="D77" s="22">
        <v>306</v>
      </c>
    </row>
    <row r="78" spans="1:6" x14ac:dyDescent="0.25">
      <c r="A78" s="22">
        <v>906</v>
      </c>
      <c r="B78" s="22">
        <v>361</v>
      </c>
      <c r="C78" s="22">
        <v>226</v>
      </c>
      <c r="D78" s="22">
        <v>829</v>
      </c>
      <c r="F78" s="16" t="s">
        <v>2164</v>
      </c>
    </row>
    <row r="79" spans="1:6" x14ac:dyDescent="0.25">
      <c r="A79" s="22">
        <v>347</v>
      </c>
      <c r="B79" s="22">
        <v>345</v>
      </c>
      <c r="C79" s="22">
        <v>946</v>
      </c>
      <c r="D79" s="22">
        <v>988</v>
      </c>
      <c r="E79" s="23" t="s">
        <v>1326</v>
      </c>
      <c r="F79" s="17" t="s">
        <v>2165</v>
      </c>
    </row>
    <row r="80" spans="1:6" x14ac:dyDescent="0.25">
      <c r="A80" s="22">
        <v>483</v>
      </c>
      <c r="B80" s="22">
        <v>75</v>
      </c>
      <c r="C80" s="22">
        <v>556</v>
      </c>
      <c r="D80" s="22">
        <v>400</v>
      </c>
    </row>
    <row r="81" spans="1:6" x14ac:dyDescent="0.25">
      <c r="A81" s="22">
        <v>613</v>
      </c>
      <c r="B81" s="22">
        <v>850</v>
      </c>
      <c r="C81" s="22">
        <v>165</v>
      </c>
      <c r="D81" s="22">
        <v>949</v>
      </c>
    </row>
    <row r="82" spans="1:6" x14ac:dyDescent="0.25">
      <c r="A82" s="22">
        <v>375</v>
      </c>
      <c r="B82" s="22">
        <v>802</v>
      </c>
      <c r="C82" s="22">
        <v>110</v>
      </c>
      <c r="D82" s="22">
        <v>184</v>
      </c>
    </row>
    <row r="83" spans="1:6" x14ac:dyDescent="0.25">
      <c r="A83" s="22">
        <v>825</v>
      </c>
      <c r="B83" s="22">
        <v>60</v>
      </c>
      <c r="C83" s="22">
        <v>718</v>
      </c>
      <c r="D83" s="22">
        <v>469</v>
      </c>
    </row>
    <row r="84" spans="1:6" x14ac:dyDescent="0.25">
      <c r="A84" s="22">
        <v>737</v>
      </c>
      <c r="B84" s="22">
        <v>449</v>
      </c>
      <c r="C84" s="22">
        <v>506</v>
      </c>
      <c r="D84" s="22">
        <v>858</v>
      </c>
    </row>
    <row r="85" spans="1:6" x14ac:dyDescent="0.25">
      <c r="A85" s="22">
        <v>378</v>
      </c>
      <c r="B85" s="22">
        <v>637</v>
      </c>
      <c r="C85" s="22">
        <v>380</v>
      </c>
      <c r="D85" s="22">
        <v>544</v>
      </c>
    </row>
    <row r="86" spans="1:6" x14ac:dyDescent="0.25">
      <c r="A86" s="22">
        <v>575</v>
      </c>
      <c r="B86" s="22">
        <v>55</v>
      </c>
      <c r="C86" s="22">
        <v>520</v>
      </c>
      <c r="D86" s="22">
        <v>133</v>
      </c>
    </row>
    <row r="87" spans="1:6" x14ac:dyDescent="0.25">
      <c r="A87" s="22">
        <v>662</v>
      </c>
      <c r="B87" s="22">
        <v>524</v>
      </c>
      <c r="C87" s="22">
        <v>789</v>
      </c>
      <c r="D87" s="22">
        <v>241</v>
      </c>
    </row>
    <row r="90" spans="1:6" x14ac:dyDescent="0.25">
      <c r="A90" s="19" t="s">
        <v>2168</v>
      </c>
      <c r="B90" s="19"/>
      <c r="C90" s="19"/>
      <c r="D90" s="19"/>
      <c r="E90" s="19"/>
      <c r="F90" s="19"/>
    </row>
    <row r="92" spans="1:6" x14ac:dyDescent="0.25">
      <c r="A92" s="15" t="s">
        <v>26</v>
      </c>
      <c r="B92" s="15" t="s">
        <v>27</v>
      </c>
    </row>
    <row r="93" spans="1:6" x14ac:dyDescent="0.25">
      <c r="A93" s="16" t="s">
        <v>47</v>
      </c>
      <c r="B93" s="16" t="s">
        <v>48</v>
      </c>
    </row>
    <row r="94" spans="1:6" x14ac:dyDescent="0.25">
      <c r="A94" s="16" t="s">
        <v>47</v>
      </c>
      <c r="B94" s="16" t="s">
        <v>66</v>
      </c>
    </row>
    <row r="95" spans="1:6" x14ac:dyDescent="0.25">
      <c r="A95" s="16" t="s">
        <v>47</v>
      </c>
      <c r="B95" s="16" t="s">
        <v>69</v>
      </c>
      <c r="D95" s="15" t="s">
        <v>26</v>
      </c>
      <c r="E95" s="17" t="s">
        <v>47</v>
      </c>
    </row>
    <row r="96" spans="1:6" x14ac:dyDescent="0.25">
      <c r="A96" s="16" t="s">
        <v>47</v>
      </c>
      <c r="B96" s="16" t="s">
        <v>90</v>
      </c>
      <c r="D96" s="15" t="s">
        <v>27</v>
      </c>
      <c r="E96" s="17" t="s">
        <v>69</v>
      </c>
    </row>
    <row r="97" spans="1:7" x14ac:dyDescent="0.25">
      <c r="A97" s="16" t="s">
        <v>32</v>
      </c>
      <c r="B97" s="16" t="s">
        <v>33</v>
      </c>
    </row>
    <row r="98" spans="1:7" x14ac:dyDescent="0.25">
      <c r="A98" s="16" t="s">
        <v>32</v>
      </c>
      <c r="B98" s="16" t="s">
        <v>36</v>
      </c>
    </row>
    <row r="99" spans="1:7" x14ac:dyDescent="0.25">
      <c r="A99" s="16" t="s">
        <v>32</v>
      </c>
      <c r="B99" s="16" t="s">
        <v>39</v>
      </c>
    </row>
    <row r="100" spans="1:7" x14ac:dyDescent="0.25">
      <c r="A100" s="16" t="s">
        <v>32</v>
      </c>
      <c r="B100" s="16" t="s">
        <v>54</v>
      </c>
    </row>
    <row r="101" spans="1:7" x14ac:dyDescent="0.25">
      <c r="A101" s="16" t="s">
        <v>32</v>
      </c>
      <c r="B101" s="16" t="s">
        <v>57</v>
      </c>
    </row>
    <row r="102" spans="1:7" x14ac:dyDescent="0.25">
      <c r="A102" s="16" t="s">
        <v>32</v>
      </c>
      <c r="B102" s="16" t="s">
        <v>64</v>
      </c>
    </row>
    <row r="103" spans="1:7" x14ac:dyDescent="0.25">
      <c r="A103" s="16" t="s">
        <v>32</v>
      </c>
      <c r="B103" s="16" t="s">
        <v>73</v>
      </c>
    </row>
    <row r="104" spans="1:7" x14ac:dyDescent="0.25">
      <c r="A104" s="16" t="s">
        <v>32</v>
      </c>
      <c r="B104" s="16" t="s">
        <v>78</v>
      </c>
    </row>
    <row r="105" spans="1:7" x14ac:dyDescent="0.25">
      <c r="A105" s="16" t="s">
        <v>32</v>
      </c>
      <c r="B105" s="16" t="s">
        <v>114</v>
      </c>
    </row>
    <row r="106" spans="1:7" x14ac:dyDescent="0.25">
      <c r="A106" s="16" t="s">
        <v>42</v>
      </c>
      <c r="B106" s="16" t="s">
        <v>43</v>
      </c>
    </row>
    <row r="107" spans="1:7" x14ac:dyDescent="0.25">
      <c r="A107" s="16" t="s">
        <v>42</v>
      </c>
      <c r="B107" s="16" t="s">
        <v>60</v>
      </c>
    </row>
    <row r="108" spans="1:7" x14ac:dyDescent="0.25">
      <c r="A108" s="16" t="s">
        <v>42</v>
      </c>
      <c r="B108" s="16" t="s">
        <v>81</v>
      </c>
    </row>
    <row r="109" spans="1:7" x14ac:dyDescent="0.25">
      <c r="A109" s="16" t="s">
        <v>42</v>
      </c>
      <c r="B109" s="16" t="s">
        <v>163</v>
      </c>
    </row>
    <row r="112" spans="1:7" x14ac:dyDescent="0.25">
      <c r="A112" s="19" t="s">
        <v>2169</v>
      </c>
      <c r="B112" s="19"/>
      <c r="C112" s="19"/>
      <c r="D112" s="19"/>
      <c r="E112" s="19"/>
      <c r="F112" s="19"/>
      <c r="G112" s="19"/>
    </row>
    <row r="114" spans="1:5" x14ac:dyDescent="0.25">
      <c r="A114" s="15" t="s">
        <v>26</v>
      </c>
      <c r="B114" s="15" t="s">
        <v>27</v>
      </c>
      <c r="C114" s="15" t="s">
        <v>1325</v>
      </c>
      <c r="D114" s="15" t="s">
        <v>1326</v>
      </c>
      <c r="E114" s="15" t="s">
        <v>1329</v>
      </c>
    </row>
    <row r="115" spans="1:5" x14ac:dyDescent="0.25">
      <c r="A115" s="16" t="s">
        <v>47</v>
      </c>
      <c r="B115" s="16" t="s">
        <v>48</v>
      </c>
      <c r="C115" s="17">
        <f ca="1">SUMIFS(OrderQuantity,ProductCategory,"Furniture",Productsubcategory,"Office Furnishings")</f>
        <v>20648</v>
      </c>
      <c r="D115" s="26">
        <f ca="1">SUMIFS(Sales,ProductCategory,"Furniture",Productsubcategory,"Office Furnishings")</f>
        <v>698093.81000000029</v>
      </c>
      <c r="E115" s="17">
        <f ca="1">SUMIFS(profit,ProductCategory,"Furniture",Productsubcategory,"Office Furnishings")</f>
        <v>100427.92400000013</v>
      </c>
    </row>
    <row r="116" spans="1:5" x14ac:dyDescent="0.25">
      <c r="A116" s="16" t="s">
        <v>47</v>
      </c>
      <c r="B116" s="16" t="s">
        <v>66</v>
      </c>
      <c r="C116" s="17">
        <f ca="1">SUMIFS(OrderQuantity,ProductCategory,"Furniture",Productsubcategory,"Bookcases")</f>
        <v>4891</v>
      </c>
      <c r="D116" s="26">
        <f ca="1">SUMIFS(Sales,ProductCategory,"Furniture",Productsubcategory,"Bookcases")</f>
        <v>822652.04000000027</v>
      </c>
      <c r="E116" s="17">
        <f ca="1">SUMIFS(profit,ProductCategory,"Furniture",Productsubcategory,"Bookcases")</f>
        <v>-33582.133499999982</v>
      </c>
    </row>
    <row r="117" spans="1:5" x14ac:dyDescent="0.25">
      <c r="A117" s="16" t="s">
        <v>47</v>
      </c>
      <c r="B117" s="16" t="s">
        <v>69</v>
      </c>
      <c r="C117" s="17">
        <f ca="1">SUMIFS(OrderQuantity,ProductCategory,"Furniture",Productsubcategory,"Tables")</f>
        <v>9285</v>
      </c>
      <c r="D117" s="26">
        <f ca="1">SUMIFS(Sales,ProductCategory,"Furniture",Productsubcategory,"Tables")</f>
        <v>1896008.1420000009</v>
      </c>
      <c r="E117" s="17">
        <f ca="1">SUMIFS(profit,ProductCategory,"Furniture",Productsubcategory,"Tables")</f>
        <v>-99062.529219000076</v>
      </c>
    </row>
    <row r="118" spans="1:5" x14ac:dyDescent="0.25">
      <c r="A118" s="16" t="s">
        <v>47</v>
      </c>
      <c r="B118" s="16" t="s">
        <v>90</v>
      </c>
      <c r="C118" s="17">
        <f ca="1">SUMIFS(OrderQuantity,ProductCategory,"Furniture",Productsubcategory,"Chairs &amp; Chairmats")</f>
        <v>9590</v>
      </c>
      <c r="D118" s="26">
        <f ca="1">SUMIFS(Sales,ProductCategory,"Furniture",Productsubcategory,"Chairs &amp; Chairmats")</f>
        <v>1761836.5499999996</v>
      </c>
      <c r="E118" s="17">
        <f ca="1">SUMIFS(profit,ProductCategory,"Furniture",Productsubcategory,"Chairs &amp; Chairmats")</f>
        <v>149649.72500000003</v>
      </c>
    </row>
    <row r="119" spans="1:5" x14ac:dyDescent="0.25">
      <c r="A119" s="16" t="s">
        <v>32</v>
      </c>
      <c r="B119" s="16" t="s">
        <v>33</v>
      </c>
      <c r="C119" s="17">
        <f ca="1">SUMIFS(OrderQuantity,ProductCategory,"Office Supplies",Productsubcategory,"Storage &amp; Organization")</f>
        <v>13804</v>
      </c>
      <c r="D119" s="26">
        <f ca="1">SUMIFS(Sales,ProductCategory,"Office Supplies",Productsubcategory,"Storage &amp; Organization")</f>
        <v>1070182.6000000017</v>
      </c>
      <c r="E119" s="17">
        <f ca="1">SUMIFS(profit,ProductCategory,"Office Supplies",Productsubcategory,"Storage &amp;Organization")</f>
        <v>0</v>
      </c>
    </row>
    <row r="120" spans="1:5" x14ac:dyDescent="0.25">
      <c r="A120" s="16" t="s">
        <v>32</v>
      </c>
      <c r="B120" s="16" t="s">
        <v>36</v>
      </c>
      <c r="C120" s="17">
        <f ca="1">SUMIFS(OrderQuantity,ProductCategory,"Office Supplies",Productsubcategory,"Appliances")</f>
        <v>10901</v>
      </c>
      <c r="D120" s="26">
        <f ca="1">SUMIFS(Sales,ProductCategory,"Office Supplies",Productsubcategory,"Appliances")</f>
        <v>736991.53999999899</v>
      </c>
      <c r="E120" s="17">
        <f ca="1">SUMIFS(profit,ProductCategory,"Office Supplies",Productsubcategory,"Appliances")</f>
        <v>97158.059999999808</v>
      </c>
    </row>
    <row r="121" spans="1:5" x14ac:dyDescent="0.25">
      <c r="A121" s="16" t="s">
        <v>32</v>
      </c>
      <c r="B121" s="16" t="s">
        <v>39</v>
      </c>
      <c r="C121" s="17">
        <f ca="1">SUMIFS(OrderQuantity,ProductCategory,"Office Supplies",Productsubcategory,"Binders and Binder Accessories")</f>
        <v>22992</v>
      </c>
      <c r="D121" s="26">
        <f ca="1">SUMIFS(Sales,ProductCategory,"Office Supplies",Productsubcategory,"Binders and Binder Accessories")</f>
        <v>1022957.5900000001</v>
      </c>
      <c r="E121" s="17">
        <f ca="1">SUMIFS(profit,ProductCategory,"Office Supplies",Productsubcategory,"Binders and Binder Accessories")</f>
        <v>307413.4179999996</v>
      </c>
    </row>
    <row r="122" spans="1:5" x14ac:dyDescent="0.25">
      <c r="A122" s="16" t="s">
        <v>32</v>
      </c>
      <c r="B122" s="16" t="s">
        <v>54</v>
      </c>
      <c r="C122" s="17">
        <f ca="1">SUMIFS(OrderQuantity,ProductCategory,"Office Supplies",Productsubcategory,"Paper")</f>
        <v>30871</v>
      </c>
      <c r="D122" s="26">
        <f ca="1">SUMIFS(Sales,ProductCategory,"Office Supplies",Productsubcategory,"Paper")</f>
        <v>446452.86000000068</v>
      </c>
      <c r="E122" s="17">
        <f ca="1">SUMIFS(profit,ProductCategory,"Office Supplies",Productsubcategory,"Paper")</f>
        <v>45263.200000000012</v>
      </c>
    </row>
    <row r="123" spans="1:5" x14ac:dyDescent="0.25">
      <c r="A123" s="16" t="s">
        <v>32</v>
      </c>
      <c r="B123" s="16" t="s">
        <v>57</v>
      </c>
      <c r="C123" s="17">
        <f ca="1">SUMIFS(OrderQuantity,ProductCategory,"Office Supplies",Productsubcategory,"Rubber Bands")</f>
        <v>4920</v>
      </c>
      <c r="D123" s="26">
        <f ca="1">SUMIFS(Sales,ProductCategory,"Office Supplies",Productsubcategory,"Rubber Bands")</f>
        <v>15006.630000000005</v>
      </c>
      <c r="E123" s="17">
        <f ca="1">SUMIFS(profit,ProductCategory,"Office Supplies",Productsubcategory,"Rubber Bands")</f>
        <v>-102.67000000000004</v>
      </c>
    </row>
    <row r="124" spans="1:5" x14ac:dyDescent="0.25">
      <c r="A124" s="16" t="s">
        <v>32</v>
      </c>
      <c r="B124" s="16" t="s">
        <v>64</v>
      </c>
      <c r="C124" s="17">
        <f ca="1">SUMIFS(OrderQuantity,ProductCategory,"Office Supplies",Productsubcategory,"Envelopes")</f>
        <v>6578</v>
      </c>
      <c r="D124" s="26">
        <f ca="1">SUMIFS(Sales,ProductCategory,"Office Supplies",Productsubcategory,"Envelopes")</f>
        <v>174085.8</v>
      </c>
      <c r="E124" s="17">
        <f ca="1">SUMIFS(profit,ProductCategory,"Office Supplies",Productsubcategory,"Envelopes")</f>
        <v>48182.600000000013</v>
      </c>
    </row>
    <row r="125" spans="1:5" x14ac:dyDescent="0.25">
      <c r="A125" s="16" t="s">
        <v>32</v>
      </c>
      <c r="B125" s="16" t="s">
        <v>73</v>
      </c>
      <c r="C125" s="17">
        <f ca="1">SUMIFS(OrderQuantity,ProductCategory,"Office Supplies",Productsubcategory,"Pens &amp; Art Supplies")</f>
        <v>16980</v>
      </c>
      <c r="D125" s="26">
        <f ca="1">SUMIFS(Sales,ProductCategory,"Office Supplies",Productsubcategory,"Labels")</f>
        <v>38981.550000000017</v>
      </c>
      <c r="E125" s="17">
        <f ca="1">SUMIFS(profit,ProductCategory,"Office Supplies",Productsubcategory,"Labels")</f>
        <v>13677.169999999995</v>
      </c>
    </row>
    <row r="126" spans="1:5" x14ac:dyDescent="0.25">
      <c r="A126" s="16" t="s">
        <v>32</v>
      </c>
      <c r="B126" s="16" t="s">
        <v>78</v>
      </c>
      <c r="C126" s="17">
        <f ca="1">SUMIFS(OrderQuantity,ProductCategory,"Office Supplies",Productsubcategory,"Storage &amp; Organization")</f>
        <v>13804</v>
      </c>
      <c r="D126" s="26">
        <f ca="1">SUMIFS(Sales,ProductCategory,"Office Supplies",Productsubcategory,"Pens &amp; Art Supplies")</f>
        <v>167107.21999999988</v>
      </c>
      <c r="E126" s="17">
        <f ca="1">SUMIFS(profit,ProductCategory,"Office Supplies",Productsubcategory,"Pens &amp; Art Supplies")</f>
        <v>7564.78</v>
      </c>
    </row>
    <row r="127" spans="1:5" x14ac:dyDescent="0.25">
      <c r="A127" s="16" t="s">
        <v>32</v>
      </c>
      <c r="B127" s="16" t="s">
        <v>114</v>
      </c>
      <c r="C127" s="17">
        <f ca="1">SUMIFS(OrderQuantity,ProductCategory,"Office Supplies",Productsubcategory,"Scissors, Rulers and Trimmers")</f>
        <v>3931</v>
      </c>
      <c r="D127" s="26">
        <f ca="1">SUMIFS(Sales,ProductCategory,"Technology",Productsubcategory,"Telephones and Communication")</f>
        <v>1889313.8019999999</v>
      </c>
      <c r="E127" s="17">
        <f ca="1">SUMIFS(profit,ProductCategory,"Office Supplies",Productsubcategory,"Scissors, Rulers and Trimmers")</f>
        <v>-7799.2499999999991</v>
      </c>
    </row>
    <row r="128" spans="1:5" x14ac:dyDescent="0.25">
      <c r="A128" s="16" t="s">
        <v>42</v>
      </c>
      <c r="B128" s="16" t="s">
        <v>43</v>
      </c>
      <c r="C128" s="17">
        <f ca="1">SUMIFS(OrderQuantity,ProductCategory,"Technology",Productsubcategory,"Telephones and Communication")</f>
        <v>22969</v>
      </c>
      <c r="D128" s="26">
        <f ca="1">SUMIFS(Sales,ProductCategory,"Office Supplies",Productsubcategory,"Scissors, Rulers and Trimmers")</f>
        <v>80996.31</v>
      </c>
      <c r="E128" s="17">
        <f ca="1">SUMIFS(profit,ProductCategory,"Technology",Productsubcategory,"Telephones and Communication")</f>
        <v>316951.64100000006</v>
      </c>
    </row>
    <row r="129" spans="1:7" x14ac:dyDescent="0.25">
      <c r="A129" s="16" t="s">
        <v>42</v>
      </c>
      <c r="B129" s="16" t="s">
        <v>60</v>
      </c>
      <c r="C129" s="17">
        <f ca="1">SUMIFS(OrderQuantity,ProductCategory,"Technology",Productsubcategory,"Computer Peripherals")</f>
        <v>19222</v>
      </c>
      <c r="D129" s="26">
        <f ca="1">SUMIFS(Sales,ProductCategory,"Technology",Productsubcategory,"Telephones and Communication")</f>
        <v>1889313.8019999999</v>
      </c>
      <c r="E129" s="17">
        <f ca="1">SUMIFS(profit,ProductCategory,"Technology",Productsubcategory,"Computer Peripherals")</f>
        <v>94287.48000000001</v>
      </c>
    </row>
    <row r="130" spans="1:7" x14ac:dyDescent="0.25">
      <c r="A130" s="16" t="s">
        <v>42</v>
      </c>
      <c r="B130" s="16" t="s">
        <v>81</v>
      </c>
      <c r="C130" s="17">
        <f ca="1">SUMIFS(OrderQuantity,ProductCategory,"Technology",Productsubcategory,"Copiers and Fax")</f>
        <v>2128</v>
      </c>
      <c r="D130" s="26">
        <f ca="1">SUMIFS(Sales,ProductCategory,"Technology",Productsubcategory,"Computer Peripherals")</f>
        <v>795875.94000000018</v>
      </c>
      <c r="E130" s="17">
        <f ca="1">SUMIFS(profit,ProductCategory,"Technology",Productsubcategory,"Copiers and Fax")</f>
        <v>167361.46399999992</v>
      </c>
    </row>
    <row r="131" spans="1:7" x14ac:dyDescent="0.25">
      <c r="A131" s="16" t="s">
        <v>42</v>
      </c>
      <c r="B131" s="16" t="s">
        <v>163</v>
      </c>
      <c r="C131" s="17">
        <f ca="1">SUMIFS(OrderQuantity,ProductCategory,"Technology",Productsubcategory,"Office Machines")</f>
        <v>7856</v>
      </c>
      <c r="D131" s="26">
        <f ca="1">SUMIFS(Sales,ProductCategory,"Technology",Productsubcategory,"Office Machines")</f>
        <v>2168697.14</v>
      </c>
      <c r="E131" s="17">
        <f ca="1">SUMIFS(profit,ProductCategory,"Technology",Productsubcategory,"Office Machines")</f>
        <v>307712.93030000012</v>
      </c>
    </row>
    <row r="132" spans="1:7" x14ac:dyDescent="0.25">
      <c r="D132" s="24"/>
    </row>
    <row r="133" spans="1:7" x14ac:dyDescent="0.25">
      <c r="A133" s="19" t="s">
        <v>2170</v>
      </c>
      <c r="B133" s="19"/>
      <c r="C133" s="19"/>
      <c r="D133" s="19"/>
      <c r="E133" s="19"/>
      <c r="F133" s="19"/>
      <c r="G133" s="19"/>
    </row>
    <row r="136" spans="1:7" x14ac:dyDescent="0.25">
      <c r="A136" s="15" t="s">
        <v>27</v>
      </c>
      <c r="B136" s="15" t="s">
        <v>1326</v>
      </c>
      <c r="D136" s="15" t="s">
        <v>27</v>
      </c>
      <c r="E136" s="15" t="s">
        <v>1326</v>
      </c>
    </row>
    <row r="137" spans="1:7" x14ac:dyDescent="0.25">
      <c r="A137" s="16" t="s">
        <v>48</v>
      </c>
      <c r="B137" s="24">
        <v>22596643</v>
      </c>
      <c r="D137" s="16" t="s">
        <v>39</v>
      </c>
      <c r="E137" s="17">
        <f ca="1">SUMIFS(Sales,Productsubcategory,"Binders and Binder Accessories")</f>
        <v>1022957.5900000001</v>
      </c>
    </row>
    <row r="138" spans="1:7" x14ac:dyDescent="0.25">
      <c r="A138" s="16" t="s">
        <v>66</v>
      </c>
      <c r="B138" s="24">
        <v>4409130</v>
      </c>
      <c r="D138" s="16" t="s">
        <v>57</v>
      </c>
      <c r="E138" s="17">
        <f ca="1">SUMIFS(Sales,Productsubcategory,"Rubber Bands")</f>
        <v>15006.630000000005</v>
      </c>
    </row>
    <row r="139" spans="1:7" x14ac:dyDescent="0.25">
      <c r="A139" s="16" t="s">
        <v>69</v>
      </c>
      <c r="B139" s="24">
        <v>18310609</v>
      </c>
      <c r="D139" s="16" t="s">
        <v>64</v>
      </c>
      <c r="E139" s="17">
        <f ca="1">SUMIFS(Sales,Productsubcategory,"Envelopes")</f>
        <v>174085.8</v>
      </c>
    </row>
    <row r="140" spans="1:7" x14ac:dyDescent="0.25">
      <c r="A140" s="16" t="s">
        <v>90</v>
      </c>
      <c r="B140" s="24">
        <v>20051950</v>
      </c>
    </row>
    <row r="141" spans="1:7" x14ac:dyDescent="0.25">
      <c r="A141" s="16" t="s">
        <v>33</v>
      </c>
      <c r="B141" s="24">
        <v>17598432</v>
      </c>
    </row>
    <row r="142" spans="1:7" x14ac:dyDescent="0.25">
      <c r="A142" s="16" t="s">
        <v>36</v>
      </c>
      <c r="B142" s="24">
        <v>22170978</v>
      </c>
    </row>
    <row r="143" spans="1:7" x14ac:dyDescent="0.25">
      <c r="A143" s="16" t="s">
        <v>39</v>
      </c>
      <c r="B143" s="24">
        <v>24291275</v>
      </c>
    </row>
    <row r="144" spans="1:7" x14ac:dyDescent="0.25">
      <c r="A144" s="16" t="s">
        <v>54</v>
      </c>
      <c r="B144" s="24">
        <v>7204489</v>
      </c>
    </row>
    <row r="145" spans="1:7" x14ac:dyDescent="0.25">
      <c r="A145" s="16" t="s">
        <v>57</v>
      </c>
      <c r="B145" s="24">
        <v>23074303</v>
      </c>
    </row>
    <row r="146" spans="1:7" x14ac:dyDescent="0.25">
      <c r="A146" s="16" t="s">
        <v>64</v>
      </c>
      <c r="B146" s="24">
        <v>7643014</v>
      </c>
    </row>
    <row r="147" spans="1:7" x14ac:dyDescent="0.25">
      <c r="A147" s="16" t="s">
        <v>73</v>
      </c>
      <c r="B147" s="24">
        <v>16995319</v>
      </c>
    </row>
    <row r="148" spans="1:7" x14ac:dyDescent="0.25">
      <c r="A148" s="16" t="s">
        <v>78</v>
      </c>
      <c r="B148" s="24">
        <v>23364089</v>
      </c>
    </row>
    <row r="149" spans="1:7" x14ac:dyDescent="0.25">
      <c r="A149" s="16" t="s">
        <v>114</v>
      </c>
      <c r="B149" s="24">
        <v>23748549</v>
      </c>
    </row>
    <row r="150" spans="1:7" x14ac:dyDescent="0.25">
      <c r="A150" s="16" t="s">
        <v>43</v>
      </c>
      <c r="B150" s="24">
        <v>17290131</v>
      </c>
    </row>
    <row r="151" spans="1:7" x14ac:dyDescent="0.25">
      <c r="A151" s="16" t="s">
        <v>60</v>
      </c>
      <c r="B151" s="24">
        <v>14549851</v>
      </c>
    </row>
    <row r="152" spans="1:7" x14ac:dyDescent="0.25">
      <c r="A152" s="16" t="s">
        <v>81</v>
      </c>
      <c r="B152" s="24">
        <v>19218290</v>
      </c>
    </row>
    <row r="153" spans="1:7" x14ac:dyDescent="0.25">
      <c r="A153" s="16" t="s">
        <v>163</v>
      </c>
      <c r="B153" s="24">
        <v>21376305</v>
      </c>
    </row>
    <row r="155" spans="1:7" x14ac:dyDescent="0.25">
      <c r="A155" s="19" t="s">
        <v>2171</v>
      </c>
      <c r="B155" s="19"/>
      <c r="C155" s="19"/>
      <c r="D155" s="19"/>
      <c r="E155" s="19"/>
      <c r="F155" s="19"/>
      <c r="G155" s="19"/>
    </row>
    <row r="157" spans="1:7" x14ac:dyDescent="0.25">
      <c r="A157" s="15" t="s">
        <v>26</v>
      </c>
      <c r="B157" s="15" t="s">
        <v>27</v>
      </c>
      <c r="C157" s="15" t="s">
        <v>1325</v>
      </c>
      <c r="E157" s="15" t="s">
        <v>26</v>
      </c>
      <c r="F157" s="15" t="s">
        <v>1325</v>
      </c>
    </row>
    <row r="158" spans="1:7" x14ac:dyDescent="0.25">
      <c r="A158" s="16" t="s">
        <v>47</v>
      </c>
      <c r="B158" s="16" t="s">
        <v>48</v>
      </c>
      <c r="C158" s="16">
        <v>224</v>
      </c>
      <c r="E158" s="16" t="s">
        <v>47</v>
      </c>
      <c r="F158" s="17">
        <f ca="1">SUM(OFFSET(C157,MATCH(E158,A158:A174,0),0,COUNTIFS(A158:A174,E158),1))</f>
        <v>2004</v>
      </c>
    </row>
    <row r="159" spans="1:7" x14ac:dyDescent="0.25">
      <c r="A159" s="16" t="s">
        <v>47</v>
      </c>
      <c r="B159" s="16" t="s">
        <v>66</v>
      </c>
      <c r="C159" s="16">
        <v>727</v>
      </c>
      <c r="E159" s="16" t="s">
        <v>32</v>
      </c>
      <c r="F159" s="17">
        <f t="shared" ref="F159:F160" ca="1" si="0">SUM(OFFSET(C158,MATCH(E159,A159:A175,0),0,COUNTIFS(A159:A175,E159),1))</f>
        <v>5136</v>
      </c>
      <c r="G159" s="17"/>
    </row>
    <row r="160" spans="1:7" x14ac:dyDescent="0.25">
      <c r="A160" s="16" t="s">
        <v>47</v>
      </c>
      <c r="B160" s="16" t="s">
        <v>69</v>
      </c>
      <c r="C160" s="16">
        <v>307</v>
      </c>
      <c r="E160" s="16" t="s">
        <v>42</v>
      </c>
      <c r="F160" s="17">
        <f t="shared" ca="1" si="0"/>
        <v>2068</v>
      </c>
    </row>
    <row r="161" spans="1:3" x14ac:dyDescent="0.25">
      <c r="A161" s="16" t="s">
        <v>47</v>
      </c>
      <c r="B161" s="16" t="s">
        <v>90</v>
      </c>
      <c r="C161" s="16">
        <v>746</v>
      </c>
    </row>
    <row r="162" spans="1:3" x14ac:dyDescent="0.25">
      <c r="A162" s="16" t="s">
        <v>32</v>
      </c>
      <c r="B162" s="16" t="s">
        <v>33</v>
      </c>
      <c r="C162" s="16">
        <v>609</v>
      </c>
    </row>
    <row r="163" spans="1:3" x14ac:dyDescent="0.25">
      <c r="A163" s="16" t="s">
        <v>32</v>
      </c>
      <c r="B163" s="16" t="s">
        <v>36</v>
      </c>
      <c r="C163" s="16">
        <v>633</v>
      </c>
    </row>
    <row r="164" spans="1:3" x14ac:dyDescent="0.25">
      <c r="A164" s="16" t="s">
        <v>32</v>
      </c>
      <c r="B164" s="16" t="s">
        <v>39</v>
      </c>
      <c r="C164" s="16">
        <v>652</v>
      </c>
    </row>
    <row r="165" spans="1:3" x14ac:dyDescent="0.25">
      <c r="A165" s="16" t="s">
        <v>32</v>
      </c>
      <c r="B165" s="16" t="s">
        <v>54</v>
      </c>
      <c r="C165" s="16">
        <v>849</v>
      </c>
    </row>
    <row r="166" spans="1:3" x14ac:dyDescent="0.25">
      <c r="A166" s="16" t="s">
        <v>32</v>
      </c>
      <c r="B166" s="16" t="s">
        <v>57</v>
      </c>
      <c r="C166" s="16">
        <v>361</v>
      </c>
    </row>
    <row r="167" spans="1:3" x14ac:dyDescent="0.25">
      <c r="A167" s="16" t="s">
        <v>32</v>
      </c>
      <c r="B167" s="16" t="s">
        <v>64</v>
      </c>
      <c r="C167" s="16">
        <v>716</v>
      </c>
    </row>
    <row r="168" spans="1:3" x14ac:dyDescent="0.25">
      <c r="A168" s="16" t="s">
        <v>32</v>
      </c>
      <c r="B168" s="16" t="s">
        <v>73</v>
      </c>
      <c r="C168" s="16">
        <v>252</v>
      </c>
    </row>
    <row r="169" spans="1:3" x14ac:dyDescent="0.25">
      <c r="A169" s="16" t="s">
        <v>32</v>
      </c>
      <c r="B169" s="16" t="s">
        <v>78</v>
      </c>
      <c r="C169" s="16">
        <v>895</v>
      </c>
    </row>
    <row r="170" spans="1:3" x14ac:dyDescent="0.25">
      <c r="A170" s="16" t="s">
        <v>32</v>
      </c>
      <c r="B170" s="16" t="s">
        <v>114</v>
      </c>
      <c r="C170" s="16">
        <v>169</v>
      </c>
    </row>
    <row r="171" spans="1:3" x14ac:dyDescent="0.25">
      <c r="A171" s="16" t="s">
        <v>42</v>
      </c>
      <c r="B171" s="16" t="s">
        <v>43</v>
      </c>
      <c r="C171" s="16">
        <v>570</v>
      </c>
    </row>
    <row r="172" spans="1:3" x14ac:dyDescent="0.25">
      <c r="A172" s="16" t="s">
        <v>42</v>
      </c>
      <c r="B172" s="16" t="s">
        <v>60</v>
      </c>
      <c r="C172" s="16">
        <v>368</v>
      </c>
    </row>
    <row r="173" spans="1:3" x14ac:dyDescent="0.25">
      <c r="A173" s="16" t="s">
        <v>42</v>
      </c>
      <c r="B173" s="16" t="s">
        <v>81</v>
      </c>
      <c r="C173" s="16">
        <v>283</v>
      </c>
    </row>
    <row r="174" spans="1:3" x14ac:dyDescent="0.25">
      <c r="A174" s="16" t="s">
        <v>42</v>
      </c>
      <c r="B174" s="16" t="s">
        <v>163</v>
      </c>
      <c r="C174" s="16">
        <v>847</v>
      </c>
    </row>
  </sheetData>
  <sheetProtection selectLockedCells="1" selectUnlockedCells="1"/>
  <mergeCells count="1">
    <mergeCell ref="A15:B15"/>
  </mergeCells>
  <dataValidations count="4">
    <dataValidation type="list" allowBlank="1" showInputMessage="1" showErrorMessage="1" sqref="F78" xr:uid="{00000000-0002-0000-0000-000000000000}">
      <formula1>$A$75:$D$75</formula1>
    </dataValidation>
    <dataValidation type="list" allowBlank="1" showInputMessage="1" showErrorMessage="1" sqref="F79" xr:uid="{1B07DD44-B09F-4F26-A594-367111D4B1EB}">
      <formula1>"Q1,Q2,Q3,Q4"</formula1>
    </dataValidation>
    <dataValidation type="list" allowBlank="1" showInputMessage="1" showErrorMessage="1" sqref="E95" xr:uid="{2F052C18-2E2F-4F5E-885B-5CDFF8767D4C}">
      <formula1>$A$93:$A$109</formula1>
    </dataValidation>
    <dataValidation type="list" allowBlank="1" showInputMessage="1" showErrorMessage="1" sqref="E96" xr:uid="{6CD9AC6C-C20F-4809-AAEF-0A806B0A787E}">
      <formula1>$B$93:$B$109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00"/>
  <sheetViews>
    <sheetView showGridLines="0" zoomScale="85" zoomScaleNormal="85" workbookViewId="0">
      <selection activeCell="N11" sqref="N11:N20"/>
    </sheetView>
  </sheetViews>
  <sheetFormatPr defaultColWidth="8.7109375" defaultRowHeight="15" x14ac:dyDescent="0.25"/>
  <cols>
    <col min="1" max="1" width="8" style="1" bestFit="1" customWidth="1"/>
    <col min="2" max="2" width="11.7109375" style="1" bestFit="1" customWidth="1"/>
    <col min="3" max="3" width="10.7109375" style="6" bestFit="1" customWidth="1"/>
    <col min="4" max="4" width="8" style="1" bestFit="1" customWidth="1"/>
    <col min="5" max="5" width="13.85546875" style="4" bestFit="1" customWidth="1"/>
    <col min="6" max="8" width="8.7109375" style="1"/>
    <col min="9" max="9" width="12.5703125" style="1" bestFit="1" customWidth="1"/>
    <col min="10" max="11" width="8.7109375" style="1"/>
    <col min="12" max="12" width="11.7109375" style="1" bestFit="1" customWidth="1"/>
    <col min="13" max="13" width="8.7109375" style="1"/>
    <col min="14" max="14" width="13.5703125" style="1" customWidth="1"/>
    <col min="15" max="16384" width="8.7109375" style="1"/>
  </cols>
  <sheetData>
    <row r="1" spans="1:14" x14ac:dyDescent="0.25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14" x14ac:dyDescent="0.25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14" x14ac:dyDescent="0.25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14" x14ac:dyDescent="0.25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  <c r="L4" s="2"/>
    </row>
    <row r="5" spans="1:14" x14ac:dyDescent="0.25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14" x14ac:dyDescent="0.25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14" x14ac:dyDescent="0.25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14" x14ac:dyDescent="0.25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  <c r="K8" s="14" t="s">
        <v>2172</v>
      </c>
      <c r="L8" s="14"/>
    </row>
    <row r="9" spans="1:14" x14ac:dyDescent="0.25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14" x14ac:dyDescent="0.25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  <c r="K10" s="13" t="s">
        <v>7</v>
      </c>
      <c r="L10" s="13" t="s">
        <v>8</v>
      </c>
      <c r="N10" s="3" t="s">
        <v>11</v>
      </c>
    </row>
    <row r="11" spans="1:14" x14ac:dyDescent="0.25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  <c r="K11" s="12" t="s">
        <v>15</v>
      </c>
      <c r="L11" s="12" t="s">
        <v>21</v>
      </c>
      <c r="N11" s="4">
        <v>16387.5</v>
      </c>
    </row>
    <row r="12" spans="1:14" x14ac:dyDescent="0.25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  <c r="K12" s="12" t="s">
        <v>12</v>
      </c>
      <c r="L12" s="12" t="s">
        <v>19</v>
      </c>
      <c r="N12" s="4">
        <v>15810</v>
      </c>
    </row>
    <row r="13" spans="1:14" x14ac:dyDescent="0.25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  <c r="K13" s="12"/>
      <c r="L13" s="12" t="s">
        <v>22</v>
      </c>
      <c r="N13" s="7">
        <v>12615.05</v>
      </c>
    </row>
    <row r="14" spans="1:14" x14ac:dyDescent="0.25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  <c r="K14" s="12"/>
      <c r="L14" s="12" t="s">
        <v>18</v>
      </c>
      <c r="N14" s="4">
        <v>11380</v>
      </c>
    </row>
    <row r="15" spans="1:14" x14ac:dyDescent="0.25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  <c r="K15" s="12"/>
      <c r="L15" s="12" t="s">
        <v>16</v>
      </c>
      <c r="N15" s="4">
        <v>11188.4</v>
      </c>
    </row>
    <row r="16" spans="1:14" x14ac:dyDescent="0.25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  <c r="K16" s="12"/>
      <c r="L16" s="12" t="s">
        <v>17</v>
      </c>
      <c r="N16" s="4">
        <v>10952.84</v>
      </c>
    </row>
    <row r="17" spans="1:14" x14ac:dyDescent="0.25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  <c r="K17" s="12"/>
      <c r="L17" s="12" t="s">
        <v>13</v>
      </c>
      <c r="N17" s="4">
        <v>10835.24</v>
      </c>
    </row>
    <row r="18" spans="1:14" x14ac:dyDescent="0.25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  <c r="K18" s="12"/>
      <c r="L18" s="12" t="s">
        <v>20</v>
      </c>
      <c r="N18" s="4">
        <v>10495.6</v>
      </c>
    </row>
    <row r="19" spans="1:14" x14ac:dyDescent="0.25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  <c r="K19" s="12"/>
      <c r="L19" s="12" t="s">
        <v>14</v>
      </c>
      <c r="N19" s="4">
        <v>10191.700000000001</v>
      </c>
    </row>
    <row r="20" spans="1:14" x14ac:dyDescent="0.25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  <c r="N20" s="4">
        <v>10164.799999999999</v>
      </c>
    </row>
    <row r="21" spans="1:14" x14ac:dyDescent="0.25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  <c r="N21" s="4">
        <v>9921.2999999999993</v>
      </c>
    </row>
    <row r="22" spans="1:14" x14ac:dyDescent="0.25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  <c r="N22" s="4">
        <v>9210.9</v>
      </c>
    </row>
    <row r="23" spans="1:14" x14ac:dyDescent="0.25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  <c r="N23" s="4">
        <v>9194.56</v>
      </c>
    </row>
    <row r="24" spans="1:14" x14ac:dyDescent="0.25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  <c r="N24" s="4">
        <v>8902.5</v>
      </c>
    </row>
    <row r="25" spans="1:14" x14ac:dyDescent="0.25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  <c r="N25" s="4">
        <v>8623.4500000000007</v>
      </c>
    </row>
    <row r="26" spans="1:14" x14ac:dyDescent="0.25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  <c r="N26" s="4">
        <v>8593.2800000000007</v>
      </c>
    </row>
    <row r="27" spans="1:14" x14ac:dyDescent="0.25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  <c r="N27" s="4">
        <v>8446.4500000000007</v>
      </c>
    </row>
    <row r="28" spans="1:14" x14ac:dyDescent="0.25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  <c r="N28" s="4">
        <v>7390.2</v>
      </c>
    </row>
    <row r="29" spans="1:14" x14ac:dyDescent="0.25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  <c r="N29" s="4">
        <v>6750</v>
      </c>
    </row>
    <row r="30" spans="1:14" x14ac:dyDescent="0.25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  <c r="N30" s="4">
        <v>6635.27</v>
      </c>
    </row>
    <row r="31" spans="1:14" x14ac:dyDescent="0.25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  <c r="N31" s="4">
        <v>6475.4</v>
      </c>
    </row>
    <row r="32" spans="1:14" x14ac:dyDescent="0.25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  <c r="N32" s="4">
        <v>6379.4</v>
      </c>
    </row>
    <row r="33" spans="1:14" x14ac:dyDescent="0.25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  <c r="N33" s="4">
        <v>6375</v>
      </c>
    </row>
    <row r="34" spans="1:14" x14ac:dyDescent="0.25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  <c r="N34" s="4">
        <v>6306.24</v>
      </c>
    </row>
    <row r="35" spans="1:14" x14ac:dyDescent="0.25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  <c r="N35" s="4">
        <v>6200.55</v>
      </c>
    </row>
    <row r="36" spans="1:14" x14ac:dyDescent="0.25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  <c r="N36" s="4">
        <v>5560</v>
      </c>
    </row>
    <row r="37" spans="1:14" x14ac:dyDescent="0.25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  <c r="N37" s="4">
        <v>5510.59</v>
      </c>
    </row>
    <row r="38" spans="1:14" x14ac:dyDescent="0.25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  <c r="N38" s="4">
        <v>5502.11</v>
      </c>
    </row>
    <row r="39" spans="1:14" x14ac:dyDescent="0.25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  <c r="N39" s="4">
        <v>5398.72</v>
      </c>
    </row>
    <row r="40" spans="1:14" x14ac:dyDescent="0.25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  <c r="N40" s="4">
        <v>5275.71</v>
      </c>
    </row>
    <row r="41" spans="1:14" x14ac:dyDescent="0.25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  <c r="N41" s="4">
        <v>5256.5</v>
      </c>
    </row>
    <row r="42" spans="1:14" x14ac:dyDescent="0.25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  <c r="N42" s="4">
        <v>4985.5</v>
      </c>
    </row>
    <row r="43" spans="1:14" x14ac:dyDescent="0.25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  <c r="N43" s="4">
        <v>4960.8999999999996</v>
      </c>
    </row>
    <row r="44" spans="1:14" x14ac:dyDescent="0.25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  <c r="N44" s="4">
        <v>4931.92</v>
      </c>
    </row>
    <row r="45" spans="1:14" x14ac:dyDescent="0.25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  <c r="N45" s="4">
        <v>4924.13</v>
      </c>
    </row>
    <row r="46" spans="1:14" x14ac:dyDescent="0.25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  <c r="N46" s="4">
        <v>4899.2</v>
      </c>
    </row>
    <row r="47" spans="1:14" x14ac:dyDescent="0.25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  <c r="N47" s="4">
        <v>4895.4399999999996</v>
      </c>
    </row>
    <row r="48" spans="1:14" x14ac:dyDescent="0.25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  <c r="N48" s="4">
        <v>4825</v>
      </c>
    </row>
    <row r="49" spans="1:14" x14ac:dyDescent="0.25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  <c r="N49" s="4">
        <v>4813.5</v>
      </c>
    </row>
    <row r="50" spans="1:14" x14ac:dyDescent="0.25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  <c r="N50" s="4">
        <v>4806.99</v>
      </c>
    </row>
    <row r="51" spans="1:14" x14ac:dyDescent="0.25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  <c r="N51" s="4">
        <v>4725</v>
      </c>
    </row>
    <row r="52" spans="1:14" x14ac:dyDescent="0.25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  <c r="N52" s="4">
        <v>4707.54</v>
      </c>
    </row>
    <row r="53" spans="1:14" x14ac:dyDescent="0.25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  <c r="N53" s="4">
        <v>4705.5</v>
      </c>
    </row>
    <row r="54" spans="1:14" x14ac:dyDescent="0.25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  <c r="N54" s="4">
        <v>4666.9399999999996</v>
      </c>
    </row>
    <row r="55" spans="1:14" x14ac:dyDescent="0.25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  <c r="N55" s="4">
        <v>4581</v>
      </c>
    </row>
    <row r="56" spans="1:14" x14ac:dyDescent="0.25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  <c r="N56" s="4">
        <v>4578.43</v>
      </c>
    </row>
    <row r="57" spans="1:14" x14ac:dyDescent="0.25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  <c r="N57" s="4">
        <v>4529.8</v>
      </c>
    </row>
    <row r="58" spans="1:14" x14ac:dyDescent="0.25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  <c r="N58" s="4">
        <v>4464.6000000000004</v>
      </c>
    </row>
    <row r="59" spans="1:14" x14ac:dyDescent="0.25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  <c r="N59" s="4">
        <v>4451.7</v>
      </c>
    </row>
    <row r="60" spans="1:14" x14ac:dyDescent="0.25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  <c r="N60" s="4">
        <v>4441.25</v>
      </c>
    </row>
    <row r="61" spans="1:14" x14ac:dyDescent="0.25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  <c r="N61" s="4">
        <v>4422</v>
      </c>
    </row>
    <row r="62" spans="1:14" x14ac:dyDescent="0.25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  <c r="N62" s="4">
        <v>4371.6000000000004</v>
      </c>
    </row>
    <row r="63" spans="1:14" x14ac:dyDescent="0.25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  <c r="N63" s="4">
        <v>4337</v>
      </c>
    </row>
    <row r="64" spans="1:14" x14ac:dyDescent="0.25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  <c r="N64" s="4">
        <v>4288.8500000000004</v>
      </c>
    </row>
    <row r="65" spans="1:14" x14ac:dyDescent="0.25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  <c r="N65" s="4">
        <v>4180</v>
      </c>
    </row>
    <row r="66" spans="1:14" x14ac:dyDescent="0.25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  <c r="N66" s="4">
        <v>4150.05</v>
      </c>
    </row>
    <row r="67" spans="1:14" x14ac:dyDescent="0.25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  <c r="N67" s="4">
        <v>4109.6899999999996</v>
      </c>
    </row>
    <row r="68" spans="1:14" x14ac:dyDescent="0.25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  <c r="N68" s="4">
        <v>4011.75</v>
      </c>
    </row>
    <row r="69" spans="1:14" x14ac:dyDescent="0.25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  <c r="N69" s="4">
        <v>3891</v>
      </c>
    </row>
    <row r="70" spans="1:14" x14ac:dyDescent="0.25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  <c r="N70" s="4">
        <v>3868.6</v>
      </c>
    </row>
    <row r="71" spans="1:14" x14ac:dyDescent="0.25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  <c r="N71" s="4">
        <v>3849.66</v>
      </c>
    </row>
    <row r="72" spans="1:14" x14ac:dyDescent="0.25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  <c r="N72" s="4">
        <v>3815.25</v>
      </c>
    </row>
    <row r="73" spans="1:14" x14ac:dyDescent="0.25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  <c r="N73" s="4">
        <v>3812.7</v>
      </c>
    </row>
    <row r="74" spans="1:14" x14ac:dyDescent="0.25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  <c r="N74" s="4">
        <v>3741.3</v>
      </c>
    </row>
    <row r="75" spans="1:14" x14ac:dyDescent="0.25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  <c r="N75" s="4">
        <v>3740</v>
      </c>
    </row>
    <row r="76" spans="1:14" x14ac:dyDescent="0.25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  <c r="N76" s="4">
        <v>3687</v>
      </c>
    </row>
    <row r="77" spans="1:14" x14ac:dyDescent="0.25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  <c r="N77" s="4">
        <v>3603.22</v>
      </c>
    </row>
    <row r="78" spans="1:14" x14ac:dyDescent="0.25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  <c r="N78" s="4">
        <v>3597.9</v>
      </c>
    </row>
    <row r="79" spans="1:14" x14ac:dyDescent="0.25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  <c r="N79" s="4">
        <v>3584</v>
      </c>
    </row>
    <row r="80" spans="1:14" x14ac:dyDescent="0.25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  <c r="N80" s="4">
        <v>3574.8</v>
      </c>
    </row>
    <row r="81" spans="1:14" x14ac:dyDescent="0.25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  <c r="N81" s="4">
        <v>3554.27</v>
      </c>
    </row>
    <row r="82" spans="1:14" x14ac:dyDescent="0.25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  <c r="N82" s="4">
        <v>3536.6</v>
      </c>
    </row>
    <row r="83" spans="1:14" x14ac:dyDescent="0.25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  <c r="N83" s="4">
        <v>3523.4</v>
      </c>
    </row>
    <row r="84" spans="1:14" x14ac:dyDescent="0.25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  <c r="N84" s="4">
        <v>3471.68</v>
      </c>
    </row>
    <row r="85" spans="1:14" x14ac:dyDescent="0.25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  <c r="N85" s="4">
        <v>3463</v>
      </c>
    </row>
    <row r="86" spans="1:14" x14ac:dyDescent="0.25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  <c r="N86" s="4">
        <v>3436.45</v>
      </c>
    </row>
    <row r="87" spans="1:14" x14ac:dyDescent="0.25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  <c r="N87" s="4">
        <v>3424</v>
      </c>
    </row>
    <row r="88" spans="1:14" x14ac:dyDescent="0.25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  <c r="N88" s="4">
        <v>3354</v>
      </c>
    </row>
    <row r="89" spans="1:14" x14ac:dyDescent="0.25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  <c r="N89" s="4">
        <v>3232.8</v>
      </c>
    </row>
    <row r="90" spans="1:14" x14ac:dyDescent="0.25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  <c r="N90" s="4">
        <v>3192.65</v>
      </c>
    </row>
    <row r="91" spans="1:14" x14ac:dyDescent="0.25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  <c r="N91" s="4">
        <v>3163.2</v>
      </c>
    </row>
    <row r="92" spans="1:14" x14ac:dyDescent="0.25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  <c r="N92" s="4">
        <v>3160.6</v>
      </c>
    </row>
    <row r="93" spans="1:14" x14ac:dyDescent="0.25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  <c r="N93" s="4">
        <v>3127.5</v>
      </c>
    </row>
    <row r="94" spans="1:14" x14ac:dyDescent="0.25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  <c r="N94" s="4">
        <v>3120</v>
      </c>
    </row>
    <row r="95" spans="1:14" x14ac:dyDescent="0.25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  <c r="N95" s="4">
        <v>3118</v>
      </c>
    </row>
    <row r="96" spans="1:14" x14ac:dyDescent="0.25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  <c r="N96" s="4">
        <v>3082</v>
      </c>
    </row>
    <row r="97" spans="1:14" x14ac:dyDescent="0.25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  <c r="N97" s="4">
        <v>3063</v>
      </c>
    </row>
    <row r="98" spans="1:14" x14ac:dyDescent="0.25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  <c r="N98" s="4">
        <v>3055</v>
      </c>
    </row>
    <row r="99" spans="1:14" x14ac:dyDescent="0.25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  <c r="N99" s="4">
        <v>3026.85</v>
      </c>
    </row>
    <row r="100" spans="1:14" x14ac:dyDescent="0.25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  <c r="N100" s="4">
        <v>3016</v>
      </c>
    </row>
    <row r="101" spans="1:14" x14ac:dyDescent="0.25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  <c r="N101" s="4">
        <v>2984</v>
      </c>
    </row>
    <row r="102" spans="1:14" x14ac:dyDescent="0.25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  <c r="N102" s="4">
        <v>2966.5</v>
      </c>
    </row>
    <row r="103" spans="1:14" x14ac:dyDescent="0.25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  <c r="N103" s="4">
        <v>2944.4</v>
      </c>
    </row>
    <row r="104" spans="1:14" x14ac:dyDescent="0.25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  <c r="N104" s="4">
        <v>2942.81</v>
      </c>
    </row>
    <row r="105" spans="1:14" x14ac:dyDescent="0.25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  <c r="N105" s="4">
        <v>2924.8</v>
      </c>
    </row>
    <row r="106" spans="1:14" x14ac:dyDescent="0.25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  <c r="N106" s="4">
        <v>2917</v>
      </c>
    </row>
    <row r="107" spans="1:14" x14ac:dyDescent="0.25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  <c r="N107" s="4">
        <v>2900</v>
      </c>
    </row>
    <row r="108" spans="1:14" x14ac:dyDescent="0.25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  <c r="N108" s="4">
        <v>2864.5</v>
      </c>
    </row>
    <row r="109" spans="1:14" x14ac:dyDescent="0.25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  <c r="N109" s="4">
        <v>2851.2</v>
      </c>
    </row>
    <row r="110" spans="1:14" x14ac:dyDescent="0.25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  <c r="N110" s="4">
        <v>2844.5</v>
      </c>
    </row>
    <row r="111" spans="1:14" x14ac:dyDescent="0.25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  <c r="N111" s="4">
        <v>2835</v>
      </c>
    </row>
    <row r="112" spans="1:14" x14ac:dyDescent="0.25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  <c r="N112" s="4">
        <v>2827.9</v>
      </c>
    </row>
    <row r="113" spans="1:14" x14ac:dyDescent="0.25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  <c r="N113" s="4">
        <v>2826</v>
      </c>
    </row>
    <row r="114" spans="1:14" x14ac:dyDescent="0.25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  <c r="N114" s="4">
        <v>2825.3</v>
      </c>
    </row>
    <row r="115" spans="1:14" x14ac:dyDescent="0.25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  <c r="N115" s="4">
        <v>2812</v>
      </c>
    </row>
    <row r="116" spans="1:14" x14ac:dyDescent="0.25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  <c r="N116" s="4">
        <v>2775.05</v>
      </c>
    </row>
    <row r="117" spans="1:14" x14ac:dyDescent="0.25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  <c r="N117" s="4">
        <v>2775</v>
      </c>
    </row>
    <row r="118" spans="1:14" x14ac:dyDescent="0.25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  <c r="N118" s="4">
        <v>2772</v>
      </c>
    </row>
    <row r="119" spans="1:14" x14ac:dyDescent="0.25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  <c r="N119" s="4">
        <v>2769</v>
      </c>
    </row>
    <row r="120" spans="1:14" x14ac:dyDescent="0.25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  <c r="N120" s="4">
        <v>2761.94</v>
      </c>
    </row>
    <row r="121" spans="1:14" x14ac:dyDescent="0.25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  <c r="N121" s="4">
        <v>2753.1</v>
      </c>
    </row>
    <row r="122" spans="1:14" x14ac:dyDescent="0.25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  <c r="N122" s="4">
        <v>2731.87</v>
      </c>
    </row>
    <row r="123" spans="1:14" x14ac:dyDescent="0.25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  <c r="N123" s="4">
        <v>2720.05</v>
      </c>
    </row>
    <row r="124" spans="1:14" x14ac:dyDescent="0.25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  <c r="N124" s="4">
        <v>2713.5</v>
      </c>
    </row>
    <row r="125" spans="1:14" x14ac:dyDescent="0.25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  <c r="N125" s="4">
        <v>2708.8</v>
      </c>
    </row>
    <row r="126" spans="1:14" x14ac:dyDescent="0.25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  <c r="N126" s="4">
        <v>2697.5</v>
      </c>
    </row>
    <row r="127" spans="1:14" x14ac:dyDescent="0.25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  <c r="N127" s="4">
        <v>2684.4</v>
      </c>
    </row>
    <row r="128" spans="1:14" x14ac:dyDescent="0.25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  <c r="N128" s="4">
        <v>2684</v>
      </c>
    </row>
    <row r="129" spans="1:14" x14ac:dyDescent="0.25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  <c r="N129" s="4">
        <v>2645</v>
      </c>
    </row>
    <row r="130" spans="1:14" x14ac:dyDescent="0.25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  <c r="N130" s="4">
        <v>2633.9</v>
      </c>
    </row>
    <row r="131" spans="1:14" x14ac:dyDescent="0.25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  <c r="N131" s="4">
        <v>2622.76</v>
      </c>
    </row>
    <row r="132" spans="1:14" x14ac:dyDescent="0.25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  <c r="N132" s="4">
        <v>2603</v>
      </c>
    </row>
    <row r="133" spans="1:14" x14ac:dyDescent="0.25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  <c r="N133" s="4">
        <v>2556.9499999999998</v>
      </c>
    </row>
    <row r="134" spans="1:14" x14ac:dyDescent="0.25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  <c r="N134" s="4">
        <v>2550</v>
      </c>
    </row>
    <row r="135" spans="1:14" x14ac:dyDescent="0.25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  <c r="N135" s="4">
        <v>2545</v>
      </c>
    </row>
    <row r="136" spans="1:14" x14ac:dyDescent="0.25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  <c r="N136" s="4">
        <v>2519</v>
      </c>
    </row>
    <row r="137" spans="1:14" x14ac:dyDescent="0.25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  <c r="N137" s="4">
        <v>2518</v>
      </c>
    </row>
    <row r="138" spans="1:14" x14ac:dyDescent="0.25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  <c r="N138" s="4">
        <v>2505.6</v>
      </c>
    </row>
    <row r="139" spans="1:14" x14ac:dyDescent="0.25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  <c r="N139" s="4">
        <v>2490.5</v>
      </c>
    </row>
    <row r="140" spans="1:14" x14ac:dyDescent="0.25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  <c r="N140" s="4">
        <v>2467</v>
      </c>
    </row>
    <row r="141" spans="1:14" x14ac:dyDescent="0.25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  <c r="N141" s="4">
        <v>2465.25</v>
      </c>
    </row>
    <row r="142" spans="1:14" x14ac:dyDescent="0.25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  <c r="N142" s="4">
        <v>2444.31</v>
      </c>
    </row>
    <row r="143" spans="1:14" x14ac:dyDescent="0.25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  <c r="N143" s="4">
        <v>2436.1799999999998</v>
      </c>
    </row>
    <row r="144" spans="1:14" x14ac:dyDescent="0.25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  <c r="N144" s="4">
        <v>2393.5</v>
      </c>
    </row>
    <row r="145" spans="1:14" x14ac:dyDescent="0.25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  <c r="N145" s="4">
        <v>2390.4</v>
      </c>
    </row>
    <row r="146" spans="1:14" x14ac:dyDescent="0.25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  <c r="N146" s="4">
        <v>2388.5</v>
      </c>
    </row>
    <row r="147" spans="1:14" x14ac:dyDescent="0.25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  <c r="N147" s="4">
        <v>2381.0500000000002</v>
      </c>
    </row>
    <row r="148" spans="1:14" x14ac:dyDescent="0.25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  <c r="N148" s="4">
        <v>2362.25</v>
      </c>
    </row>
    <row r="149" spans="1:14" x14ac:dyDescent="0.25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  <c r="N149" s="4">
        <v>2341.36</v>
      </c>
    </row>
    <row r="150" spans="1:14" x14ac:dyDescent="0.25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  <c r="N150" s="4">
        <v>2318.2399999999998</v>
      </c>
    </row>
    <row r="151" spans="1:14" x14ac:dyDescent="0.25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  <c r="N151" s="4">
        <v>2314.1999999999998</v>
      </c>
    </row>
    <row r="152" spans="1:14" x14ac:dyDescent="0.25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  <c r="N152" s="4">
        <v>2311.6999999999998</v>
      </c>
    </row>
    <row r="153" spans="1:14" x14ac:dyDescent="0.25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  <c r="N153" s="4">
        <v>2310</v>
      </c>
    </row>
    <row r="154" spans="1:14" x14ac:dyDescent="0.25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  <c r="N154" s="4">
        <v>2301.75</v>
      </c>
    </row>
    <row r="155" spans="1:14" x14ac:dyDescent="0.25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  <c r="N155" s="4">
        <v>2296</v>
      </c>
    </row>
    <row r="156" spans="1:14" x14ac:dyDescent="0.25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  <c r="N156" s="4">
        <v>2286</v>
      </c>
    </row>
    <row r="157" spans="1:14" x14ac:dyDescent="0.25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  <c r="N157" s="4">
        <v>2285</v>
      </c>
    </row>
    <row r="158" spans="1:14" x14ac:dyDescent="0.25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  <c r="N158" s="4">
        <v>2278.4</v>
      </c>
    </row>
    <row r="159" spans="1:14" x14ac:dyDescent="0.25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  <c r="N159" s="4">
        <v>2255.5</v>
      </c>
    </row>
    <row r="160" spans="1:14" x14ac:dyDescent="0.25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  <c r="N160" s="4">
        <v>2237.5</v>
      </c>
    </row>
    <row r="161" spans="1:14" x14ac:dyDescent="0.25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  <c r="N161" s="4">
        <v>2233</v>
      </c>
    </row>
    <row r="162" spans="1:14" x14ac:dyDescent="0.25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  <c r="N162" s="4">
        <v>2227.89</v>
      </c>
    </row>
    <row r="163" spans="1:14" x14ac:dyDescent="0.25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  <c r="N163" s="4">
        <v>2222.4</v>
      </c>
    </row>
    <row r="164" spans="1:14" x14ac:dyDescent="0.25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  <c r="N164" s="4">
        <v>2222.1999999999998</v>
      </c>
    </row>
    <row r="165" spans="1:14" x14ac:dyDescent="0.25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  <c r="N165" s="4">
        <v>2220</v>
      </c>
    </row>
    <row r="166" spans="1:14" x14ac:dyDescent="0.25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  <c r="N166" s="4">
        <v>2205.75</v>
      </c>
    </row>
    <row r="167" spans="1:14" x14ac:dyDescent="0.25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  <c r="N167" s="4">
        <v>2196</v>
      </c>
    </row>
    <row r="168" spans="1:14" x14ac:dyDescent="0.25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  <c r="N168" s="4">
        <v>2169</v>
      </c>
    </row>
    <row r="169" spans="1:14" x14ac:dyDescent="0.25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  <c r="N169" s="4">
        <v>2160</v>
      </c>
    </row>
    <row r="170" spans="1:14" x14ac:dyDescent="0.25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  <c r="N170" s="4">
        <v>2158</v>
      </c>
    </row>
    <row r="171" spans="1:14" x14ac:dyDescent="0.25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  <c r="N171" s="4">
        <v>2147.4</v>
      </c>
    </row>
    <row r="172" spans="1:14" x14ac:dyDescent="0.25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  <c r="N172" s="4">
        <v>2142.9</v>
      </c>
    </row>
    <row r="173" spans="1:14" x14ac:dyDescent="0.25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  <c r="N173" s="4">
        <v>2123.1999999999998</v>
      </c>
    </row>
    <row r="174" spans="1:14" x14ac:dyDescent="0.25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  <c r="N174" s="4">
        <v>2122.92</v>
      </c>
    </row>
    <row r="175" spans="1:14" x14ac:dyDescent="0.25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  <c r="N175" s="4">
        <v>2097.6</v>
      </c>
    </row>
    <row r="176" spans="1:14" x14ac:dyDescent="0.25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  <c r="N176" s="4">
        <v>2094.3000000000002</v>
      </c>
    </row>
    <row r="177" spans="1:14" x14ac:dyDescent="0.25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  <c r="N177" s="4">
        <v>2090.88</v>
      </c>
    </row>
    <row r="178" spans="1:14" x14ac:dyDescent="0.25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  <c r="N178" s="4">
        <v>2090</v>
      </c>
    </row>
    <row r="179" spans="1:14" x14ac:dyDescent="0.25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  <c r="N179" s="4">
        <v>2082</v>
      </c>
    </row>
    <row r="180" spans="1:14" x14ac:dyDescent="0.25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  <c r="N180" s="4">
        <v>2071.1999999999998</v>
      </c>
    </row>
    <row r="181" spans="1:14" x14ac:dyDescent="0.25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  <c r="N181" s="4">
        <v>2058.46</v>
      </c>
    </row>
    <row r="182" spans="1:14" x14ac:dyDescent="0.25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  <c r="N182" s="4">
        <v>2054</v>
      </c>
    </row>
    <row r="183" spans="1:14" x14ac:dyDescent="0.25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  <c r="N183" s="4">
        <v>2052.5</v>
      </c>
    </row>
    <row r="184" spans="1:14" x14ac:dyDescent="0.25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  <c r="N184" s="4">
        <v>2048.5</v>
      </c>
    </row>
    <row r="185" spans="1:14" x14ac:dyDescent="0.25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  <c r="N185" s="4">
        <v>2048.2199999999998</v>
      </c>
    </row>
    <row r="186" spans="1:14" x14ac:dyDescent="0.25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  <c r="N186" s="4">
        <v>2046.24</v>
      </c>
    </row>
    <row r="187" spans="1:14" x14ac:dyDescent="0.25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  <c r="N187" s="4">
        <v>2037.28</v>
      </c>
    </row>
    <row r="188" spans="1:14" x14ac:dyDescent="0.25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  <c r="N188" s="4">
        <v>2036.16</v>
      </c>
    </row>
    <row r="189" spans="1:14" x14ac:dyDescent="0.25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  <c r="N189" s="4">
        <v>2030.4</v>
      </c>
    </row>
    <row r="190" spans="1:14" x14ac:dyDescent="0.25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  <c r="N190" s="4">
        <v>2023.38</v>
      </c>
    </row>
    <row r="191" spans="1:14" x14ac:dyDescent="0.25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  <c r="N191" s="4">
        <v>2018.5</v>
      </c>
    </row>
    <row r="192" spans="1:14" x14ac:dyDescent="0.25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  <c r="N192" s="4">
        <v>1994.52</v>
      </c>
    </row>
    <row r="193" spans="1:14" x14ac:dyDescent="0.25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  <c r="N193" s="4">
        <v>1994.4</v>
      </c>
    </row>
    <row r="194" spans="1:14" x14ac:dyDescent="0.25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  <c r="N194" s="4">
        <v>1990</v>
      </c>
    </row>
    <row r="195" spans="1:14" x14ac:dyDescent="0.25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  <c r="N195" s="4">
        <v>1979.23</v>
      </c>
    </row>
    <row r="196" spans="1:14" x14ac:dyDescent="0.25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  <c r="N196" s="4">
        <v>1974</v>
      </c>
    </row>
    <row r="197" spans="1:14" x14ac:dyDescent="0.25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  <c r="N197" s="4">
        <v>1966.81</v>
      </c>
    </row>
    <row r="198" spans="1:14" x14ac:dyDescent="0.25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  <c r="N198" s="4">
        <v>1955.13</v>
      </c>
    </row>
    <row r="199" spans="1:14" x14ac:dyDescent="0.25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  <c r="N199" s="4">
        <v>1948.5</v>
      </c>
    </row>
    <row r="200" spans="1:14" x14ac:dyDescent="0.25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  <c r="N200" s="4">
        <v>1946.52</v>
      </c>
    </row>
    <row r="201" spans="1:14" x14ac:dyDescent="0.25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  <c r="N201" s="4">
        <v>1942</v>
      </c>
    </row>
    <row r="202" spans="1:14" x14ac:dyDescent="0.25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  <c r="N202" s="4">
        <v>1940.85</v>
      </c>
    </row>
    <row r="203" spans="1:14" x14ac:dyDescent="0.25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  <c r="N203" s="4">
        <v>1938.38</v>
      </c>
    </row>
    <row r="204" spans="1:14" x14ac:dyDescent="0.25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  <c r="N204" s="4">
        <v>1936</v>
      </c>
    </row>
    <row r="205" spans="1:14" x14ac:dyDescent="0.25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  <c r="N205" s="4">
        <v>1934.5</v>
      </c>
    </row>
    <row r="206" spans="1:14" x14ac:dyDescent="0.25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  <c r="N206" s="4">
        <v>1930.4</v>
      </c>
    </row>
    <row r="207" spans="1:14" x14ac:dyDescent="0.25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  <c r="N207" s="4">
        <v>1924.25</v>
      </c>
    </row>
    <row r="208" spans="1:14" x14ac:dyDescent="0.25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  <c r="N208" s="4">
        <v>1920.6</v>
      </c>
    </row>
    <row r="209" spans="1:14" x14ac:dyDescent="0.25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  <c r="N209" s="4">
        <v>1912.85</v>
      </c>
    </row>
    <row r="210" spans="1:14" x14ac:dyDescent="0.25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  <c r="N210" s="4">
        <v>1903.8</v>
      </c>
    </row>
    <row r="211" spans="1:14" x14ac:dyDescent="0.25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  <c r="N211" s="4">
        <v>1893</v>
      </c>
    </row>
    <row r="212" spans="1:14" x14ac:dyDescent="0.25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  <c r="N212" s="4">
        <v>1892.25</v>
      </c>
    </row>
    <row r="213" spans="1:14" x14ac:dyDescent="0.25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  <c r="N213" s="4">
        <v>1890.5</v>
      </c>
    </row>
    <row r="214" spans="1:14" x14ac:dyDescent="0.25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  <c r="N214" s="4">
        <v>1887.6</v>
      </c>
    </row>
    <row r="215" spans="1:14" x14ac:dyDescent="0.25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  <c r="N215" s="4">
        <v>1885</v>
      </c>
    </row>
    <row r="216" spans="1:14" x14ac:dyDescent="0.25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  <c r="N216" s="4">
        <v>1873.8</v>
      </c>
    </row>
    <row r="217" spans="1:14" x14ac:dyDescent="0.25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  <c r="N217" s="4">
        <v>1863.4</v>
      </c>
    </row>
    <row r="218" spans="1:14" x14ac:dyDescent="0.25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  <c r="N218" s="4">
        <v>1850</v>
      </c>
    </row>
    <row r="219" spans="1:14" x14ac:dyDescent="0.25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  <c r="N219" s="4">
        <v>1840.64</v>
      </c>
    </row>
    <row r="220" spans="1:14" x14ac:dyDescent="0.25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  <c r="N220" s="4">
        <v>1838.2</v>
      </c>
    </row>
    <row r="221" spans="1:14" x14ac:dyDescent="0.25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  <c r="N221" s="4">
        <v>1835.7</v>
      </c>
    </row>
    <row r="222" spans="1:14" x14ac:dyDescent="0.25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  <c r="N222" s="4">
        <v>1832.8</v>
      </c>
    </row>
    <row r="223" spans="1:14" x14ac:dyDescent="0.25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  <c r="N223" s="4">
        <v>1830.78</v>
      </c>
    </row>
    <row r="224" spans="1:14" x14ac:dyDescent="0.25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  <c r="N224" s="4">
        <v>1829.76</v>
      </c>
    </row>
    <row r="225" spans="1:14" x14ac:dyDescent="0.25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  <c r="N225" s="4">
        <v>1823.8</v>
      </c>
    </row>
    <row r="226" spans="1:14" x14ac:dyDescent="0.25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  <c r="N226" s="4">
        <v>1820.8</v>
      </c>
    </row>
    <row r="227" spans="1:14" x14ac:dyDescent="0.25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  <c r="N227" s="4">
        <v>1814.8</v>
      </c>
    </row>
    <row r="228" spans="1:14" x14ac:dyDescent="0.25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  <c r="N228" s="4">
        <v>1811.1</v>
      </c>
    </row>
    <row r="229" spans="1:14" x14ac:dyDescent="0.25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  <c r="N229" s="4">
        <v>1810</v>
      </c>
    </row>
    <row r="230" spans="1:14" x14ac:dyDescent="0.25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  <c r="N230" s="4">
        <v>1809.75</v>
      </c>
    </row>
    <row r="231" spans="1:14" x14ac:dyDescent="0.25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  <c r="N231" s="4">
        <v>1792.8</v>
      </c>
    </row>
    <row r="232" spans="1:14" x14ac:dyDescent="0.25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  <c r="N232" s="4">
        <v>1792</v>
      </c>
    </row>
    <row r="233" spans="1:14" x14ac:dyDescent="0.25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  <c r="N233" s="4">
        <v>1788.63</v>
      </c>
    </row>
    <row r="234" spans="1:14" x14ac:dyDescent="0.25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  <c r="N234" s="4">
        <v>1788.45</v>
      </c>
    </row>
    <row r="235" spans="1:14" x14ac:dyDescent="0.25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  <c r="N235" s="4">
        <v>1786.88</v>
      </c>
    </row>
    <row r="236" spans="1:14" x14ac:dyDescent="0.25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  <c r="N236" s="4">
        <v>1779.2</v>
      </c>
    </row>
    <row r="237" spans="1:14" x14ac:dyDescent="0.25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  <c r="N237" s="4">
        <v>1773</v>
      </c>
    </row>
    <row r="238" spans="1:14" x14ac:dyDescent="0.25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  <c r="N238" s="4">
        <v>1768</v>
      </c>
    </row>
    <row r="239" spans="1:14" x14ac:dyDescent="0.25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  <c r="N239" s="4">
        <v>1765.6</v>
      </c>
    </row>
    <row r="240" spans="1:14" x14ac:dyDescent="0.25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  <c r="N240" s="4">
        <v>1764</v>
      </c>
    </row>
    <row r="241" spans="1:14" x14ac:dyDescent="0.25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  <c r="N241" s="4">
        <v>1762.7</v>
      </c>
    </row>
    <row r="242" spans="1:14" x14ac:dyDescent="0.25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  <c r="N242" s="4">
        <v>1762</v>
      </c>
    </row>
    <row r="243" spans="1:14" x14ac:dyDescent="0.25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  <c r="N243" s="4">
        <v>1761</v>
      </c>
    </row>
    <row r="244" spans="1:14" x14ac:dyDescent="0.25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  <c r="N244" s="4">
        <v>1755</v>
      </c>
    </row>
    <row r="245" spans="1:14" x14ac:dyDescent="0.25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  <c r="N245" s="4">
        <v>1754.5</v>
      </c>
    </row>
    <row r="246" spans="1:14" x14ac:dyDescent="0.25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  <c r="N246" s="4">
        <v>1743.36</v>
      </c>
    </row>
    <row r="247" spans="1:14" x14ac:dyDescent="0.25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  <c r="N247" s="4">
        <v>1733.06</v>
      </c>
    </row>
    <row r="248" spans="1:14" x14ac:dyDescent="0.25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  <c r="N248" s="4">
        <v>1728.52</v>
      </c>
    </row>
    <row r="249" spans="1:14" x14ac:dyDescent="0.25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  <c r="N249" s="4">
        <v>1707.84</v>
      </c>
    </row>
    <row r="250" spans="1:14" x14ac:dyDescent="0.25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  <c r="N250" s="4">
        <v>1701</v>
      </c>
    </row>
    <row r="251" spans="1:14" x14ac:dyDescent="0.25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  <c r="N251" s="4">
        <v>1692.8</v>
      </c>
    </row>
    <row r="252" spans="1:14" x14ac:dyDescent="0.25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  <c r="N252" s="4">
        <v>1692</v>
      </c>
    </row>
    <row r="253" spans="1:14" x14ac:dyDescent="0.25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  <c r="N253" s="4">
        <v>1689.78</v>
      </c>
    </row>
    <row r="254" spans="1:14" x14ac:dyDescent="0.25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  <c r="N254" s="4">
        <v>1684.27</v>
      </c>
    </row>
    <row r="255" spans="1:14" x14ac:dyDescent="0.25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  <c r="N255" s="4">
        <v>1677.3</v>
      </c>
    </row>
    <row r="256" spans="1:14" x14ac:dyDescent="0.25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  <c r="N256" s="4">
        <v>1659.53</v>
      </c>
    </row>
    <row r="257" spans="1:14" x14ac:dyDescent="0.25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  <c r="N257" s="4">
        <v>1659.2</v>
      </c>
    </row>
    <row r="258" spans="1:14" x14ac:dyDescent="0.25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  <c r="N258" s="4">
        <v>1649</v>
      </c>
    </row>
    <row r="259" spans="1:14" x14ac:dyDescent="0.25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  <c r="N259" s="4">
        <v>1645</v>
      </c>
    </row>
    <row r="260" spans="1:14" x14ac:dyDescent="0.25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  <c r="N260" s="4">
        <v>1644.6</v>
      </c>
    </row>
    <row r="261" spans="1:14" x14ac:dyDescent="0.25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  <c r="N261" s="4">
        <v>1641</v>
      </c>
    </row>
    <row r="262" spans="1:14" x14ac:dyDescent="0.25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  <c r="N262" s="4">
        <v>1638.4</v>
      </c>
    </row>
    <row r="263" spans="1:14" x14ac:dyDescent="0.25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  <c r="N263" s="4">
        <v>1631.48</v>
      </c>
    </row>
    <row r="264" spans="1:14" x14ac:dyDescent="0.25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  <c r="N264" s="4">
        <v>1630</v>
      </c>
    </row>
    <row r="265" spans="1:14" x14ac:dyDescent="0.25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  <c r="N265" s="4">
        <v>1624.5</v>
      </c>
    </row>
    <row r="266" spans="1:14" x14ac:dyDescent="0.25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  <c r="N266" s="4">
        <v>1622.4</v>
      </c>
    </row>
    <row r="267" spans="1:14" x14ac:dyDescent="0.25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  <c r="N267" s="4">
        <v>1618.88</v>
      </c>
    </row>
    <row r="268" spans="1:14" x14ac:dyDescent="0.25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  <c r="N268" s="4">
        <v>1614.88</v>
      </c>
    </row>
    <row r="269" spans="1:14" x14ac:dyDescent="0.25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  <c r="N269" s="4">
        <v>1614.8</v>
      </c>
    </row>
    <row r="270" spans="1:14" x14ac:dyDescent="0.25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  <c r="N270" s="4">
        <v>1609.28</v>
      </c>
    </row>
    <row r="271" spans="1:14" x14ac:dyDescent="0.25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  <c r="N271" s="4">
        <v>1594</v>
      </c>
    </row>
    <row r="272" spans="1:14" x14ac:dyDescent="0.25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  <c r="N272" s="4">
        <v>1591.25</v>
      </c>
    </row>
    <row r="273" spans="1:14" x14ac:dyDescent="0.25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  <c r="N273" s="4">
        <v>1590.56</v>
      </c>
    </row>
    <row r="274" spans="1:14" x14ac:dyDescent="0.25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  <c r="N274" s="4">
        <v>1584</v>
      </c>
    </row>
    <row r="275" spans="1:14" x14ac:dyDescent="0.25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  <c r="N275" s="4">
        <v>1575</v>
      </c>
    </row>
    <row r="276" spans="1:14" x14ac:dyDescent="0.25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  <c r="N276" s="4">
        <v>1570</v>
      </c>
    </row>
    <row r="277" spans="1:14" x14ac:dyDescent="0.25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  <c r="N277" s="4">
        <v>1553.5</v>
      </c>
    </row>
    <row r="278" spans="1:14" x14ac:dyDescent="0.25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  <c r="N278" s="4">
        <v>1552.6</v>
      </c>
    </row>
    <row r="279" spans="1:14" x14ac:dyDescent="0.25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  <c r="N279" s="4">
        <v>1549.6</v>
      </c>
    </row>
    <row r="280" spans="1:14" x14ac:dyDescent="0.25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  <c r="N280" s="4">
        <v>1546.3</v>
      </c>
    </row>
    <row r="281" spans="1:14" x14ac:dyDescent="0.25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  <c r="N281" s="4">
        <v>1539</v>
      </c>
    </row>
    <row r="282" spans="1:14" x14ac:dyDescent="0.25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  <c r="N282" s="4">
        <v>1538.7</v>
      </c>
    </row>
    <row r="283" spans="1:14" x14ac:dyDescent="0.25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  <c r="N283" s="4">
        <v>1536.8</v>
      </c>
    </row>
    <row r="284" spans="1:14" x14ac:dyDescent="0.25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  <c r="N284" s="4">
        <v>1535</v>
      </c>
    </row>
    <row r="285" spans="1:14" x14ac:dyDescent="0.25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  <c r="N285" s="4">
        <v>1531.08</v>
      </c>
    </row>
    <row r="286" spans="1:14" x14ac:dyDescent="0.25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  <c r="N286" s="4">
        <v>1515.6</v>
      </c>
    </row>
    <row r="287" spans="1:14" x14ac:dyDescent="0.25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  <c r="N287" s="4">
        <v>1512</v>
      </c>
    </row>
    <row r="288" spans="1:14" x14ac:dyDescent="0.25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  <c r="N288" s="4">
        <v>1505.18</v>
      </c>
    </row>
    <row r="289" spans="1:14" x14ac:dyDescent="0.25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  <c r="N289" s="4">
        <v>1504.65</v>
      </c>
    </row>
    <row r="290" spans="1:14" x14ac:dyDescent="0.25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  <c r="N290" s="4">
        <v>1504.5</v>
      </c>
    </row>
    <row r="291" spans="1:14" x14ac:dyDescent="0.25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  <c r="N291" s="4">
        <v>1503.6</v>
      </c>
    </row>
    <row r="292" spans="1:14" x14ac:dyDescent="0.25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  <c r="N292" s="4">
        <v>1503</v>
      </c>
    </row>
    <row r="293" spans="1:14" x14ac:dyDescent="0.25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  <c r="N293" s="4">
        <v>1501.08</v>
      </c>
    </row>
    <row r="294" spans="1:14" x14ac:dyDescent="0.25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  <c r="N294" s="4">
        <v>1500</v>
      </c>
    </row>
    <row r="295" spans="1:14" x14ac:dyDescent="0.25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  <c r="N295" s="4">
        <v>1498.35</v>
      </c>
    </row>
    <row r="296" spans="1:14" x14ac:dyDescent="0.25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  <c r="N296" s="4">
        <v>1497</v>
      </c>
    </row>
    <row r="297" spans="1:14" x14ac:dyDescent="0.25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  <c r="N297" s="4">
        <v>1488.8</v>
      </c>
    </row>
    <row r="298" spans="1:14" x14ac:dyDescent="0.25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  <c r="N298" s="4">
        <v>1488</v>
      </c>
    </row>
    <row r="299" spans="1:14" x14ac:dyDescent="0.25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  <c r="N299" s="4">
        <v>1485.8</v>
      </c>
    </row>
    <row r="300" spans="1:14" x14ac:dyDescent="0.25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  <c r="N300" s="4">
        <v>1483</v>
      </c>
    </row>
    <row r="301" spans="1:14" x14ac:dyDescent="0.25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  <c r="N301" s="4">
        <v>1477</v>
      </c>
    </row>
    <row r="302" spans="1:14" x14ac:dyDescent="0.25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  <c r="N302" s="4">
        <v>1472</v>
      </c>
    </row>
    <row r="303" spans="1:14" x14ac:dyDescent="0.25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  <c r="N303" s="4">
        <v>1468.93</v>
      </c>
    </row>
    <row r="304" spans="1:14" x14ac:dyDescent="0.25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  <c r="N304" s="4">
        <v>1459</v>
      </c>
    </row>
    <row r="305" spans="1:14" x14ac:dyDescent="0.25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  <c r="N305" s="4">
        <v>1456</v>
      </c>
    </row>
    <row r="306" spans="1:14" x14ac:dyDescent="0.25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  <c r="N306" s="4">
        <v>1447.5</v>
      </c>
    </row>
    <row r="307" spans="1:14" x14ac:dyDescent="0.25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  <c r="N307" s="4">
        <v>1446</v>
      </c>
    </row>
    <row r="308" spans="1:14" x14ac:dyDescent="0.25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  <c r="N308" s="4">
        <v>1444.8</v>
      </c>
    </row>
    <row r="309" spans="1:14" x14ac:dyDescent="0.25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  <c r="N309" s="4">
        <v>1442.5</v>
      </c>
    </row>
    <row r="310" spans="1:14" x14ac:dyDescent="0.25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  <c r="N310" s="4">
        <v>1441.37</v>
      </c>
    </row>
    <row r="311" spans="1:14" x14ac:dyDescent="0.25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  <c r="N311" s="4">
        <v>1440</v>
      </c>
    </row>
    <row r="312" spans="1:14" x14ac:dyDescent="0.25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  <c r="N312" s="4">
        <v>1434</v>
      </c>
    </row>
    <row r="313" spans="1:14" x14ac:dyDescent="0.25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  <c r="N313" s="4">
        <v>1432.71</v>
      </c>
    </row>
    <row r="314" spans="1:14" x14ac:dyDescent="0.25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  <c r="N314" s="4">
        <v>1423</v>
      </c>
    </row>
    <row r="315" spans="1:14" x14ac:dyDescent="0.25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  <c r="N315" s="4">
        <v>1420</v>
      </c>
    </row>
    <row r="316" spans="1:14" x14ac:dyDescent="0.25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  <c r="N316" s="4">
        <v>1416</v>
      </c>
    </row>
    <row r="317" spans="1:14" x14ac:dyDescent="0.25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  <c r="N317" s="4">
        <v>1414.8</v>
      </c>
    </row>
    <row r="318" spans="1:14" x14ac:dyDescent="0.25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  <c r="N318" s="4">
        <v>1412</v>
      </c>
    </row>
    <row r="319" spans="1:14" x14ac:dyDescent="0.25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  <c r="N319" s="4">
        <v>1411</v>
      </c>
    </row>
    <row r="320" spans="1:14" x14ac:dyDescent="0.25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  <c r="N320" s="4">
        <v>1408</v>
      </c>
    </row>
    <row r="321" spans="1:14" x14ac:dyDescent="0.25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  <c r="N321" s="4">
        <v>1407.5</v>
      </c>
    </row>
    <row r="322" spans="1:14" x14ac:dyDescent="0.25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  <c r="N322" s="4">
        <v>1404.45</v>
      </c>
    </row>
    <row r="323" spans="1:14" x14ac:dyDescent="0.25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  <c r="N323" s="4">
        <v>1402.5</v>
      </c>
    </row>
    <row r="324" spans="1:14" x14ac:dyDescent="0.25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  <c r="N324" s="4">
        <v>1393.24</v>
      </c>
    </row>
    <row r="325" spans="1:14" x14ac:dyDescent="0.25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  <c r="N325" s="4">
        <v>1388.5</v>
      </c>
    </row>
    <row r="326" spans="1:14" x14ac:dyDescent="0.25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  <c r="N326" s="4">
        <v>1380.6</v>
      </c>
    </row>
    <row r="327" spans="1:14" x14ac:dyDescent="0.25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  <c r="N327" s="4">
        <v>1378.07</v>
      </c>
    </row>
    <row r="328" spans="1:14" x14ac:dyDescent="0.25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  <c r="N328" s="4">
        <v>1376</v>
      </c>
    </row>
    <row r="329" spans="1:14" x14ac:dyDescent="0.25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  <c r="N329" s="4">
        <v>1371.8</v>
      </c>
    </row>
    <row r="330" spans="1:14" x14ac:dyDescent="0.25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  <c r="N330" s="4">
        <v>1366.4</v>
      </c>
    </row>
    <row r="331" spans="1:14" x14ac:dyDescent="0.25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  <c r="N331" s="4">
        <v>1353.6</v>
      </c>
    </row>
    <row r="332" spans="1:14" x14ac:dyDescent="0.25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  <c r="N332" s="4">
        <v>1336.95</v>
      </c>
    </row>
    <row r="333" spans="1:14" x14ac:dyDescent="0.25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  <c r="N333" s="4">
        <v>1335</v>
      </c>
    </row>
    <row r="334" spans="1:14" x14ac:dyDescent="0.25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  <c r="N334" s="4">
        <v>1332</v>
      </c>
    </row>
    <row r="335" spans="1:14" x14ac:dyDescent="0.25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  <c r="N335" s="4">
        <v>1328</v>
      </c>
    </row>
    <row r="336" spans="1:14" x14ac:dyDescent="0.25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  <c r="N336" s="4">
        <v>1326.22</v>
      </c>
    </row>
    <row r="337" spans="1:14" x14ac:dyDescent="0.25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  <c r="N337" s="4">
        <v>1313.82</v>
      </c>
    </row>
    <row r="338" spans="1:14" x14ac:dyDescent="0.25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  <c r="N338" s="4">
        <v>1303.19</v>
      </c>
    </row>
    <row r="339" spans="1:14" x14ac:dyDescent="0.25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  <c r="N339" s="4">
        <v>1296.75</v>
      </c>
    </row>
    <row r="340" spans="1:14" x14ac:dyDescent="0.25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  <c r="N340" s="4">
        <v>1296</v>
      </c>
    </row>
    <row r="341" spans="1:14" x14ac:dyDescent="0.25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  <c r="N341" s="4">
        <v>1295</v>
      </c>
    </row>
    <row r="342" spans="1:14" x14ac:dyDescent="0.25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  <c r="N342" s="4">
        <v>1288.3900000000001</v>
      </c>
    </row>
    <row r="343" spans="1:14" x14ac:dyDescent="0.25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  <c r="N343" s="4">
        <v>1287.4000000000001</v>
      </c>
    </row>
    <row r="344" spans="1:14" x14ac:dyDescent="0.25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  <c r="N344" s="4">
        <v>1286.8</v>
      </c>
    </row>
    <row r="345" spans="1:14" x14ac:dyDescent="0.25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  <c r="N345" s="4">
        <v>1272</v>
      </c>
    </row>
    <row r="346" spans="1:14" x14ac:dyDescent="0.25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  <c r="N346" s="4">
        <v>1270.75</v>
      </c>
    </row>
    <row r="347" spans="1:14" x14ac:dyDescent="0.25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  <c r="N347" s="4">
        <v>1261.8800000000001</v>
      </c>
    </row>
    <row r="348" spans="1:14" x14ac:dyDescent="0.25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  <c r="N348" s="4">
        <v>1260</v>
      </c>
    </row>
    <row r="349" spans="1:14" x14ac:dyDescent="0.25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  <c r="N349" s="4">
        <v>1249.0999999999999</v>
      </c>
    </row>
    <row r="350" spans="1:14" x14ac:dyDescent="0.25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  <c r="N350" s="4">
        <v>1234.05</v>
      </c>
    </row>
    <row r="351" spans="1:14" x14ac:dyDescent="0.25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  <c r="N351" s="4">
        <v>1233.48</v>
      </c>
    </row>
    <row r="352" spans="1:14" x14ac:dyDescent="0.25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  <c r="N352" s="4">
        <v>1228.8</v>
      </c>
    </row>
    <row r="353" spans="1:14" x14ac:dyDescent="0.25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  <c r="N353" s="4">
        <v>1227.02</v>
      </c>
    </row>
    <row r="354" spans="1:14" x14ac:dyDescent="0.25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  <c r="N354" s="4">
        <v>1209</v>
      </c>
    </row>
    <row r="355" spans="1:14" x14ac:dyDescent="0.25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  <c r="N355" s="4">
        <v>1200.8</v>
      </c>
    </row>
    <row r="356" spans="1:14" x14ac:dyDescent="0.25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  <c r="N356" s="4">
        <v>1197.95</v>
      </c>
    </row>
    <row r="357" spans="1:14" x14ac:dyDescent="0.25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  <c r="N357" s="4">
        <v>1196</v>
      </c>
    </row>
    <row r="358" spans="1:14" x14ac:dyDescent="0.25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  <c r="N358" s="4">
        <v>1194.27</v>
      </c>
    </row>
    <row r="359" spans="1:14" x14ac:dyDescent="0.25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  <c r="N359" s="4">
        <v>1194</v>
      </c>
    </row>
    <row r="360" spans="1:14" x14ac:dyDescent="0.25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  <c r="N360" s="4">
        <v>1193.01</v>
      </c>
    </row>
    <row r="361" spans="1:14" x14ac:dyDescent="0.25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  <c r="N361" s="4">
        <v>1191.2</v>
      </c>
    </row>
    <row r="362" spans="1:14" x14ac:dyDescent="0.25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  <c r="N362" s="4">
        <v>1185.75</v>
      </c>
    </row>
    <row r="363" spans="1:14" x14ac:dyDescent="0.25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  <c r="N363" s="4">
        <v>1180.8800000000001</v>
      </c>
    </row>
    <row r="364" spans="1:14" x14ac:dyDescent="0.25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  <c r="N364" s="4">
        <v>1176</v>
      </c>
    </row>
    <row r="365" spans="1:14" x14ac:dyDescent="0.25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  <c r="N365" s="4">
        <v>1174.75</v>
      </c>
    </row>
    <row r="366" spans="1:14" x14ac:dyDescent="0.25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  <c r="N366" s="4">
        <v>1170.3699999999999</v>
      </c>
    </row>
    <row r="367" spans="1:14" x14ac:dyDescent="0.25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  <c r="N367" s="4">
        <v>1168</v>
      </c>
    </row>
    <row r="368" spans="1:14" x14ac:dyDescent="0.25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  <c r="N368" s="4">
        <v>1167.68</v>
      </c>
    </row>
    <row r="369" spans="1:14" x14ac:dyDescent="0.25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  <c r="N369" s="4">
        <v>1152.5</v>
      </c>
    </row>
    <row r="370" spans="1:14" x14ac:dyDescent="0.25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  <c r="N370" s="4">
        <v>1151.4000000000001</v>
      </c>
    </row>
    <row r="371" spans="1:14" x14ac:dyDescent="0.25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  <c r="N371" s="4">
        <v>1140</v>
      </c>
    </row>
    <row r="372" spans="1:14" x14ac:dyDescent="0.25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  <c r="N372" s="4">
        <v>1130.4000000000001</v>
      </c>
    </row>
    <row r="373" spans="1:14" x14ac:dyDescent="0.25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  <c r="N373" s="4">
        <v>1122.8</v>
      </c>
    </row>
    <row r="374" spans="1:14" x14ac:dyDescent="0.25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  <c r="N374" s="4">
        <v>1119.9000000000001</v>
      </c>
    </row>
    <row r="375" spans="1:14" x14ac:dyDescent="0.25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  <c r="N375" s="4">
        <v>1117.8</v>
      </c>
    </row>
    <row r="376" spans="1:14" x14ac:dyDescent="0.25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  <c r="N376" s="4">
        <v>1117.5999999999999</v>
      </c>
    </row>
    <row r="377" spans="1:14" x14ac:dyDescent="0.25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  <c r="N377" s="4">
        <v>1112</v>
      </c>
    </row>
    <row r="378" spans="1:14" x14ac:dyDescent="0.25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  <c r="N378" s="4">
        <v>1106.4000000000001</v>
      </c>
    </row>
    <row r="379" spans="1:14" x14ac:dyDescent="0.25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  <c r="N379" s="4">
        <v>1101.2</v>
      </c>
    </row>
    <row r="380" spans="1:14" x14ac:dyDescent="0.25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  <c r="N380" s="4">
        <v>1101</v>
      </c>
    </row>
    <row r="381" spans="1:14" x14ac:dyDescent="0.25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  <c r="N381" s="4">
        <v>1098.46</v>
      </c>
    </row>
    <row r="382" spans="1:14" x14ac:dyDescent="0.25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  <c r="N382" s="4">
        <v>1096.2</v>
      </c>
    </row>
    <row r="383" spans="1:14" x14ac:dyDescent="0.25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  <c r="N383" s="4">
        <v>1083.1500000000001</v>
      </c>
    </row>
    <row r="384" spans="1:14" x14ac:dyDescent="0.25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  <c r="N384" s="4">
        <v>1080</v>
      </c>
    </row>
    <row r="385" spans="1:14" x14ac:dyDescent="0.25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  <c r="N385" s="4">
        <v>1078.69</v>
      </c>
    </row>
    <row r="386" spans="1:14" x14ac:dyDescent="0.25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  <c r="N386" s="4">
        <v>1078</v>
      </c>
    </row>
    <row r="387" spans="1:14" x14ac:dyDescent="0.25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  <c r="N387" s="4">
        <v>1072.42</v>
      </c>
    </row>
    <row r="388" spans="1:14" x14ac:dyDescent="0.25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  <c r="N388" s="4">
        <v>1064.5</v>
      </c>
    </row>
    <row r="389" spans="1:14" x14ac:dyDescent="0.25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  <c r="N389" s="4">
        <v>1064</v>
      </c>
    </row>
    <row r="390" spans="1:14" x14ac:dyDescent="0.25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  <c r="N390" s="4">
        <v>1058.4000000000001</v>
      </c>
    </row>
    <row r="391" spans="1:14" x14ac:dyDescent="0.25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  <c r="N391" s="4">
        <v>1050.5999999999999</v>
      </c>
    </row>
    <row r="392" spans="1:14" x14ac:dyDescent="0.25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  <c r="N392" s="4">
        <v>1036.8</v>
      </c>
    </row>
    <row r="393" spans="1:14" x14ac:dyDescent="0.25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  <c r="N393" s="4">
        <v>1031.7</v>
      </c>
    </row>
    <row r="394" spans="1:14" x14ac:dyDescent="0.25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  <c r="N394" s="4">
        <v>1030.76</v>
      </c>
    </row>
    <row r="395" spans="1:14" x14ac:dyDescent="0.25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  <c r="N395" s="4">
        <v>1030</v>
      </c>
    </row>
    <row r="396" spans="1:14" x14ac:dyDescent="0.25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  <c r="N396" s="4">
        <v>1025.33</v>
      </c>
    </row>
    <row r="397" spans="1:14" x14ac:dyDescent="0.25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  <c r="N397" s="4">
        <v>1020</v>
      </c>
    </row>
    <row r="398" spans="1:14" x14ac:dyDescent="0.25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  <c r="N398" s="4">
        <v>1014</v>
      </c>
    </row>
    <row r="399" spans="1:14" x14ac:dyDescent="0.25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  <c r="N399" s="4">
        <v>1013.74</v>
      </c>
    </row>
    <row r="400" spans="1:14" x14ac:dyDescent="0.25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  <c r="N400" s="4">
        <v>997</v>
      </c>
    </row>
    <row r="401" spans="1:14" x14ac:dyDescent="0.25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  <c r="N401" s="4">
        <v>996</v>
      </c>
    </row>
    <row r="402" spans="1:14" x14ac:dyDescent="0.25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  <c r="N402" s="4">
        <v>982</v>
      </c>
    </row>
    <row r="403" spans="1:14" x14ac:dyDescent="0.25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  <c r="N403" s="4">
        <v>975.88</v>
      </c>
    </row>
    <row r="404" spans="1:14" x14ac:dyDescent="0.25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  <c r="N404" s="4">
        <v>975</v>
      </c>
    </row>
    <row r="405" spans="1:14" x14ac:dyDescent="0.25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  <c r="N405" s="4">
        <v>967.82</v>
      </c>
    </row>
    <row r="406" spans="1:14" x14ac:dyDescent="0.25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  <c r="N406" s="4">
        <v>966.8</v>
      </c>
    </row>
    <row r="407" spans="1:14" x14ac:dyDescent="0.25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  <c r="N407" s="4">
        <v>965</v>
      </c>
    </row>
    <row r="408" spans="1:14" x14ac:dyDescent="0.25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  <c r="N408" s="4">
        <v>956.67</v>
      </c>
    </row>
    <row r="409" spans="1:14" x14ac:dyDescent="0.25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  <c r="N409" s="4">
        <v>954.4</v>
      </c>
    </row>
    <row r="410" spans="1:14" x14ac:dyDescent="0.25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  <c r="N410" s="4">
        <v>950</v>
      </c>
    </row>
    <row r="411" spans="1:14" x14ac:dyDescent="0.25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  <c r="N411" s="4">
        <v>946</v>
      </c>
    </row>
    <row r="412" spans="1:14" x14ac:dyDescent="0.25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  <c r="N412" s="4">
        <v>940.5</v>
      </c>
    </row>
    <row r="413" spans="1:14" x14ac:dyDescent="0.25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  <c r="N413" s="4">
        <v>934.5</v>
      </c>
    </row>
    <row r="414" spans="1:14" x14ac:dyDescent="0.25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  <c r="N414" s="4">
        <v>933.5</v>
      </c>
    </row>
    <row r="415" spans="1:14" x14ac:dyDescent="0.25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  <c r="N415" s="4">
        <v>932.05</v>
      </c>
    </row>
    <row r="416" spans="1:14" x14ac:dyDescent="0.25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  <c r="N416" s="4">
        <v>932</v>
      </c>
    </row>
    <row r="417" spans="1:14" x14ac:dyDescent="0.25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  <c r="N417" s="4">
        <v>931.5</v>
      </c>
    </row>
    <row r="418" spans="1:14" x14ac:dyDescent="0.25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  <c r="N418" s="4">
        <v>923.87</v>
      </c>
    </row>
    <row r="419" spans="1:14" x14ac:dyDescent="0.25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  <c r="N419" s="4">
        <v>920.6</v>
      </c>
    </row>
    <row r="420" spans="1:14" x14ac:dyDescent="0.25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  <c r="N420" s="4">
        <v>920.1</v>
      </c>
    </row>
    <row r="421" spans="1:14" x14ac:dyDescent="0.25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  <c r="N421" s="4">
        <v>917</v>
      </c>
    </row>
    <row r="422" spans="1:14" x14ac:dyDescent="0.25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  <c r="N422" s="4">
        <v>914.4</v>
      </c>
    </row>
    <row r="423" spans="1:14" x14ac:dyDescent="0.25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  <c r="N423" s="4">
        <v>912</v>
      </c>
    </row>
    <row r="424" spans="1:14" x14ac:dyDescent="0.25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  <c r="N424" s="4">
        <v>910.4</v>
      </c>
    </row>
    <row r="425" spans="1:14" x14ac:dyDescent="0.25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  <c r="N425" s="4">
        <v>906.93</v>
      </c>
    </row>
    <row r="426" spans="1:14" x14ac:dyDescent="0.25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  <c r="N426" s="4">
        <v>903.75</v>
      </c>
    </row>
    <row r="427" spans="1:14" x14ac:dyDescent="0.25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  <c r="N427" s="4">
        <v>903.6</v>
      </c>
    </row>
    <row r="428" spans="1:14" x14ac:dyDescent="0.25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  <c r="N428" s="4">
        <v>899</v>
      </c>
    </row>
    <row r="429" spans="1:14" x14ac:dyDescent="0.25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  <c r="N429" s="4">
        <v>892.64</v>
      </c>
    </row>
    <row r="430" spans="1:14" x14ac:dyDescent="0.25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  <c r="N430" s="4">
        <v>890</v>
      </c>
    </row>
    <row r="431" spans="1:14" x14ac:dyDescent="0.25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  <c r="N431" s="4">
        <v>889.7</v>
      </c>
    </row>
    <row r="432" spans="1:14" x14ac:dyDescent="0.25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  <c r="N432" s="4">
        <v>880.5</v>
      </c>
    </row>
    <row r="433" spans="1:14" x14ac:dyDescent="0.25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  <c r="N433" s="4">
        <v>878</v>
      </c>
    </row>
    <row r="434" spans="1:14" x14ac:dyDescent="0.25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  <c r="N434" s="4">
        <v>877.72</v>
      </c>
    </row>
    <row r="435" spans="1:14" x14ac:dyDescent="0.25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  <c r="N435" s="4">
        <v>877.2</v>
      </c>
    </row>
    <row r="436" spans="1:14" x14ac:dyDescent="0.25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  <c r="N436" s="4">
        <v>868.75</v>
      </c>
    </row>
    <row r="437" spans="1:14" x14ac:dyDescent="0.25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  <c r="N437" s="4">
        <v>863.6</v>
      </c>
    </row>
    <row r="438" spans="1:14" x14ac:dyDescent="0.25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  <c r="N438" s="4">
        <v>863.43</v>
      </c>
    </row>
    <row r="439" spans="1:14" x14ac:dyDescent="0.25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  <c r="N439" s="4">
        <v>863.28</v>
      </c>
    </row>
    <row r="440" spans="1:14" x14ac:dyDescent="0.25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  <c r="N440" s="4">
        <v>862.5</v>
      </c>
    </row>
    <row r="441" spans="1:14" x14ac:dyDescent="0.25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  <c r="N441" s="4">
        <v>860.1</v>
      </c>
    </row>
    <row r="442" spans="1:14" x14ac:dyDescent="0.25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  <c r="N442" s="4">
        <v>858</v>
      </c>
    </row>
    <row r="443" spans="1:14" x14ac:dyDescent="0.25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  <c r="N443" s="4">
        <v>855.01</v>
      </c>
    </row>
    <row r="444" spans="1:14" x14ac:dyDescent="0.25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  <c r="N444" s="4">
        <v>852</v>
      </c>
    </row>
    <row r="445" spans="1:14" x14ac:dyDescent="0.25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  <c r="N445" s="4">
        <v>851.2</v>
      </c>
    </row>
    <row r="446" spans="1:14" x14ac:dyDescent="0.25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  <c r="N446" s="4">
        <v>848.7</v>
      </c>
    </row>
    <row r="447" spans="1:14" x14ac:dyDescent="0.25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  <c r="N447" s="4">
        <v>848</v>
      </c>
    </row>
    <row r="448" spans="1:14" x14ac:dyDescent="0.25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  <c r="N448" s="4">
        <v>845.8</v>
      </c>
    </row>
    <row r="449" spans="1:14" x14ac:dyDescent="0.25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  <c r="N449" s="4">
        <v>844.25</v>
      </c>
    </row>
    <row r="450" spans="1:14" x14ac:dyDescent="0.25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  <c r="N450" s="4">
        <v>843</v>
      </c>
    </row>
    <row r="451" spans="1:14" x14ac:dyDescent="0.25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  <c r="N451" s="4">
        <v>838.45</v>
      </c>
    </row>
    <row r="452" spans="1:14" x14ac:dyDescent="0.25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  <c r="N452" s="4">
        <v>835.2</v>
      </c>
    </row>
    <row r="453" spans="1:14" x14ac:dyDescent="0.25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  <c r="N453" s="4">
        <v>834.2</v>
      </c>
    </row>
    <row r="454" spans="1:14" x14ac:dyDescent="0.25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  <c r="N454" s="4">
        <v>833</v>
      </c>
    </row>
    <row r="455" spans="1:14" x14ac:dyDescent="0.25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  <c r="N455" s="4">
        <v>827.55</v>
      </c>
    </row>
    <row r="456" spans="1:14" x14ac:dyDescent="0.25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  <c r="N456" s="4">
        <v>819</v>
      </c>
    </row>
    <row r="457" spans="1:14" x14ac:dyDescent="0.25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  <c r="N457" s="4">
        <v>818.4</v>
      </c>
    </row>
    <row r="458" spans="1:14" x14ac:dyDescent="0.25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  <c r="N458" s="4">
        <v>817.87</v>
      </c>
    </row>
    <row r="459" spans="1:14" x14ac:dyDescent="0.25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  <c r="N459" s="4">
        <v>816.3</v>
      </c>
    </row>
    <row r="460" spans="1:14" x14ac:dyDescent="0.25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  <c r="N460" s="4">
        <v>814.5</v>
      </c>
    </row>
    <row r="461" spans="1:14" x14ac:dyDescent="0.25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  <c r="N461" s="4">
        <v>814.42</v>
      </c>
    </row>
    <row r="462" spans="1:14" x14ac:dyDescent="0.25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  <c r="N462" s="4">
        <v>813.36</v>
      </c>
    </row>
    <row r="463" spans="1:14" x14ac:dyDescent="0.25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  <c r="N463" s="4">
        <v>812.5</v>
      </c>
    </row>
    <row r="464" spans="1:14" x14ac:dyDescent="0.25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  <c r="N464" s="4">
        <v>808</v>
      </c>
    </row>
    <row r="465" spans="1:14" x14ac:dyDescent="0.25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  <c r="N465" s="4">
        <v>807.38</v>
      </c>
    </row>
    <row r="466" spans="1:14" x14ac:dyDescent="0.25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  <c r="N466" s="4">
        <v>805.43</v>
      </c>
    </row>
    <row r="467" spans="1:14" x14ac:dyDescent="0.25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  <c r="N467" s="4">
        <v>802</v>
      </c>
    </row>
    <row r="468" spans="1:14" x14ac:dyDescent="0.25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  <c r="N468" s="4">
        <v>801.1</v>
      </c>
    </row>
    <row r="469" spans="1:14" x14ac:dyDescent="0.25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  <c r="N469" s="4">
        <v>800</v>
      </c>
    </row>
    <row r="470" spans="1:14" x14ac:dyDescent="0.25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  <c r="N470" s="4">
        <v>799.2</v>
      </c>
    </row>
    <row r="471" spans="1:14" x14ac:dyDescent="0.25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  <c r="N471" s="4">
        <v>796.35</v>
      </c>
    </row>
    <row r="472" spans="1:14" x14ac:dyDescent="0.25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  <c r="N472" s="4">
        <v>781</v>
      </c>
    </row>
    <row r="473" spans="1:14" x14ac:dyDescent="0.25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  <c r="N473" s="4">
        <v>768.75</v>
      </c>
    </row>
    <row r="474" spans="1:14" x14ac:dyDescent="0.25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  <c r="N474" s="4">
        <v>764.3</v>
      </c>
    </row>
    <row r="475" spans="1:14" x14ac:dyDescent="0.25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  <c r="N475" s="4">
        <v>758.5</v>
      </c>
    </row>
    <row r="476" spans="1:14" x14ac:dyDescent="0.25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  <c r="N476" s="4">
        <v>756</v>
      </c>
    </row>
    <row r="477" spans="1:14" x14ac:dyDescent="0.25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  <c r="N477" s="4">
        <v>755</v>
      </c>
    </row>
    <row r="478" spans="1:14" x14ac:dyDescent="0.25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  <c r="N478" s="4">
        <v>750.5</v>
      </c>
    </row>
    <row r="479" spans="1:14" x14ac:dyDescent="0.25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  <c r="N479" s="4">
        <v>749.06</v>
      </c>
    </row>
    <row r="480" spans="1:14" x14ac:dyDescent="0.25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  <c r="N480" s="4">
        <v>748.8</v>
      </c>
    </row>
    <row r="481" spans="1:14" x14ac:dyDescent="0.25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  <c r="N481" s="4">
        <v>742.5</v>
      </c>
    </row>
    <row r="482" spans="1:14" x14ac:dyDescent="0.25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  <c r="N482" s="4">
        <v>736</v>
      </c>
    </row>
    <row r="483" spans="1:14" x14ac:dyDescent="0.25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  <c r="N483" s="4">
        <v>735</v>
      </c>
    </row>
    <row r="484" spans="1:14" x14ac:dyDescent="0.25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  <c r="N484" s="4">
        <v>732.6</v>
      </c>
    </row>
    <row r="485" spans="1:14" x14ac:dyDescent="0.25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  <c r="N485" s="4">
        <v>731.5</v>
      </c>
    </row>
    <row r="486" spans="1:14" x14ac:dyDescent="0.25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  <c r="N486" s="4">
        <v>730</v>
      </c>
    </row>
    <row r="487" spans="1:14" x14ac:dyDescent="0.25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  <c r="N487" s="4">
        <v>722.5</v>
      </c>
    </row>
    <row r="488" spans="1:14" x14ac:dyDescent="0.25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  <c r="N488" s="4">
        <v>720.9</v>
      </c>
    </row>
    <row r="489" spans="1:14" x14ac:dyDescent="0.25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  <c r="N489" s="4">
        <v>720</v>
      </c>
    </row>
    <row r="490" spans="1:14" x14ac:dyDescent="0.25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  <c r="N490" s="4">
        <v>718.08</v>
      </c>
    </row>
    <row r="491" spans="1:14" x14ac:dyDescent="0.25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  <c r="N491" s="4">
        <v>717.6</v>
      </c>
    </row>
    <row r="492" spans="1:14" x14ac:dyDescent="0.25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  <c r="N492" s="4">
        <v>717.5</v>
      </c>
    </row>
    <row r="493" spans="1:14" x14ac:dyDescent="0.25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  <c r="N493" s="4">
        <v>716.72</v>
      </c>
    </row>
    <row r="494" spans="1:14" x14ac:dyDescent="0.25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  <c r="N494" s="4">
        <v>713.3</v>
      </c>
    </row>
    <row r="495" spans="1:14" x14ac:dyDescent="0.25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  <c r="N495" s="4">
        <v>711</v>
      </c>
    </row>
    <row r="496" spans="1:14" x14ac:dyDescent="0.25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  <c r="N496" s="4">
        <v>709.55</v>
      </c>
    </row>
    <row r="497" spans="1:14" x14ac:dyDescent="0.25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  <c r="N497" s="4">
        <v>708.75</v>
      </c>
    </row>
    <row r="498" spans="1:14" x14ac:dyDescent="0.25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  <c r="N498" s="4">
        <v>706</v>
      </c>
    </row>
    <row r="499" spans="1:14" x14ac:dyDescent="0.25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  <c r="N499" s="4">
        <v>696</v>
      </c>
    </row>
    <row r="500" spans="1:14" x14ac:dyDescent="0.25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  <c r="N500" s="4">
        <v>695.62</v>
      </c>
    </row>
    <row r="501" spans="1:14" x14ac:dyDescent="0.25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  <c r="N501" s="4">
        <v>691.2</v>
      </c>
    </row>
    <row r="502" spans="1:14" x14ac:dyDescent="0.25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  <c r="N502" s="4">
        <v>686.7</v>
      </c>
    </row>
    <row r="503" spans="1:14" x14ac:dyDescent="0.25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  <c r="N503" s="4">
        <v>686</v>
      </c>
    </row>
    <row r="504" spans="1:14" x14ac:dyDescent="0.25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  <c r="N504" s="4">
        <v>683.3</v>
      </c>
    </row>
    <row r="505" spans="1:14" x14ac:dyDescent="0.25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  <c r="N505" s="4">
        <v>678</v>
      </c>
    </row>
    <row r="506" spans="1:14" x14ac:dyDescent="0.25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  <c r="N506" s="4">
        <v>677</v>
      </c>
    </row>
    <row r="507" spans="1:14" x14ac:dyDescent="0.25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  <c r="N507" s="4">
        <v>670</v>
      </c>
    </row>
    <row r="508" spans="1:14" x14ac:dyDescent="0.25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  <c r="N508" s="4">
        <v>668.8</v>
      </c>
    </row>
    <row r="509" spans="1:14" x14ac:dyDescent="0.25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  <c r="N509" s="4">
        <v>663.1</v>
      </c>
    </row>
    <row r="510" spans="1:14" x14ac:dyDescent="0.25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  <c r="N510" s="4">
        <v>660</v>
      </c>
    </row>
    <row r="511" spans="1:14" x14ac:dyDescent="0.25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  <c r="N511" s="4">
        <v>655</v>
      </c>
    </row>
    <row r="512" spans="1:14" x14ac:dyDescent="0.25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  <c r="N512" s="4">
        <v>654.05999999999995</v>
      </c>
    </row>
    <row r="513" spans="1:14" x14ac:dyDescent="0.25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  <c r="N513" s="4">
        <v>651</v>
      </c>
    </row>
    <row r="514" spans="1:14" x14ac:dyDescent="0.25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  <c r="N514" s="4">
        <v>649</v>
      </c>
    </row>
    <row r="515" spans="1:14" x14ac:dyDescent="0.25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  <c r="N515" s="4">
        <v>645</v>
      </c>
    </row>
    <row r="516" spans="1:14" x14ac:dyDescent="0.25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  <c r="N516" s="4">
        <v>644.79999999999995</v>
      </c>
    </row>
    <row r="517" spans="1:14" x14ac:dyDescent="0.25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  <c r="N517" s="4">
        <v>642.20000000000005</v>
      </c>
    </row>
    <row r="518" spans="1:14" x14ac:dyDescent="0.25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  <c r="N518" s="4">
        <v>642.05999999999995</v>
      </c>
    </row>
    <row r="519" spans="1:14" x14ac:dyDescent="0.25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  <c r="N519" s="4">
        <v>642</v>
      </c>
    </row>
    <row r="520" spans="1:14" x14ac:dyDescent="0.25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  <c r="N520" s="4">
        <v>639.9</v>
      </c>
    </row>
    <row r="521" spans="1:14" x14ac:dyDescent="0.25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  <c r="N521" s="4">
        <v>638.5</v>
      </c>
    </row>
    <row r="522" spans="1:14" x14ac:dyDescent="0.25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  <c r="N522" s="4">
        <v>637.5</v>
      </c>
    </row>
    <row r="523" spans="1:14" x14ac:dyDescent="0.25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  <c r="N523" s="4">
        <v>636</v>
      </c>
    </row>
    <row r="524" spans="1:14" x14ac:dyDescent="0.25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  <c r="N524" s="4">
        <v>632.4</v>
      </c>
    </row>
    <row r="525" spans="1:14" x14ac:dyDescent="0.25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  <c r="N525" s="4">
        <v>631.6</v>
      </c>
    </row>
    <row r="526" spans="1:14" x14ac:dyDescent="0.25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  <c r="N526" s="4">
        <v>629.5</v>
      </c>
    </row>
    <row r="527" spans="1:14" x14ac:dyDescent="0.25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  <c r="N527" s="4">
        <v>629</v>
      </c>
    </row>
    <row r="528" spans="1:14" x14ac:dyDescent="0.25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  <c r="N528" s="4">
        <v>625.27</v>
      </c>
    </row>
    <row r="529" spans="1:14" x14ac:dyDescent="0.25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  <c r="N529" s="4">
        <v>625</v>
      </c>
    </row>
    <row r="530" spans="1:14" x14ac:dyDescent="0.25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  <c r="N530" s="4">
        <v>622.35</v>
      </c>
    </row>
    <row r="531" spans="1:14" x14ac:dyDescent="0.25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  <c r="N531" s="4">
        <v>619.5</v>
      </c>
    </row>
    <row r="532" spans="1:14" x14ac:dyDescent="0.25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  <c r="N532" s="4">
        <v>616.5</v>
      </c>
    </row>
    <row r="533" spans="1:14" x14ac:dyDescent="0.25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  <c r="N533" s="4">
        <v>616</v>
      </c>
    </row>
    <row r="534" spans="1:14" x14ac:dyDescent="0.25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  <c r="N534" s="4">
        <v>613.20000000000005</v>
      </c>
    </row>
    <row r="535" spans="1:14" x14ac:dyDescent="0.25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  <c r="N535" s="4">
        <v>611.29999999999995</v>
      </c>
    </row>
    <row r="536" spans="1:14" x14ac:dyDescent="0.25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  <c r="N536" s="4">
        <v>608.4</v>
      </c>
    </row>
    <row r="537" spans="1:14" x14ac:dyDescent="0.25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  <c r="N537" s="4">
        <v>608</v>
      </c>
    </row>
    <row r="538" spans="1:14" x14ac:dyDescent="0.25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  <c r="N538" s="4">
        <v>605</v>
      </c>
    </row>
    <row r="539" spans="1:14" x14ac:dyDescent="0.25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  <c r="N539" s="4">
        <v>604.21</v>
      </c>
    </row>
    <row r="540" spans="1:14" x14ac:dyDescent="0.25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  <c r="N540" s="4">
        <v>602.4</v>
      </c>
    </row>
    <row r="541" spans="1:14" x14ac:dyDescent="0.25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  <c r="N541" s="4">
        <v>601.83000000000004</v>
      </c>
    </row>
    <row r="542" spans="1:14" x14ac:dyDescent="0.25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  <c r="N542" s="4">
        <v>595.5</v>
      </c>
    </row>
    <row r="543" spans="1:14" x14ac:dyDescent="0.25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  <c r="N543" s="4">
        <v>593.75</v>
      </c>
    </row>
    <row r="544" spans="1:14" x14ac:dyDescent="0.25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  <c r="N544" s="4">
        <v>591.6</v>
      </c>
    </row>
    <row r="545" spans="1:14" x14ac:dyDescent="0.25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  <c r="N545" s="4">
        <v>589</v>
      </c>
    </row>
    <row r="546" spans="1:14" x14ac:dyDescent="0.25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  <c r="N546" s="4">
        <v>586</v>
      </c>
    </row>
    <row r="547" spans="1:14" x14ac:dyDescent="0.25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  <c r="N547" s="4">
        <v>584</v>
      </c>
    </row>
    <row r="548" spans="1:14" x14ac:dyDescent="0.25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  <c r="N548" s="4">
        <v>581</v>
      </c>
    </row>
    <row r="549" spans="1:14" x14ac:dyDescent="0.25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  <c r="N549" s="4">
        <v>575</v>
      </c>
    </row>
    <row r="550" spans="1:14" x14ac:dyDescent="0.25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  <c r="N550" s="4">
        <v>570</v>
      </c>
    </row>
    <row r="551" spans="1:14" x14ac:dyDescent="0.25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  <c r="N551" s="4">
        <v>569</v>
      </c>
    </row>
    <row r="552" spans="1:14" x14ac:dyDescent="0.25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  <c r="N552" s="4">
        <v>568.79999999999995</v>
      </c>
    </row>
    <row r="553" spans="1:14" x14ac:dyDescent="0.25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  <c r="N553" s="4">
        <v>565.5</v>
      </c>
    </row>
    <row r="554" spans="1:14" x14ac:dyDescent="0.25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  <c r="N554" s="4">
        <v>562.6</v>
      </c>
    </row>
    <row r="555" spans="1:14" x14ac:dyDescent="0.25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  <c r="N555" s="4">
        <v>560</v>
      </c>
    </row>
    <row r="556" spans="1:14" x14ac:dyDescent="0.25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  <c r="N556" s="4">
        <v>558</v>
      </c>
    </row>
    <row r="557" spans="1:14" x14ac:dyDescent="0.25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  <c r="N557" s="4">
        <v>557.6</v>
      </c>
    </row>
    <row r="558" spans="1:14" x14ac:dyDescent="0.25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  <c r="N558" s="4">
        <v>556.62</v>
      </c>
    </row>
    <row r="559" spans="1:14" x14ac:dyDescent="0.25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  <c r="N559" s="4">
        <v>550.59</v>
      </c>
    </row>
    <row r="560" spans="1:14" x14ac:dyDescent="0.25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  <c r="N560" s="4">
        <v>550</v>
      </c>
    </row>
    <row r="561" spans="1:14" x14ac:dyDescent="0.25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  <c r="N561" s="4">
        <v>539.5</v>
      </c>
    </row>
    <row r="562" spans="1:14" x14ac:dyDescent="0.25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  <c r="N562" s="4">
        <v>539.4</v>
      </c>
    </row>
    <row r="563" spans="1:14" x14ac:dyDescent="0.25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  <c r="N563" s="4">
        <v>538.6</v>
      </c>
    </row>
    <row r="564" spans="1:14" x14ac:dyDescent="0.25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  <c r="N564" s="4">
        <v>537.5</v>
      </c>
    </row>
    <row r="565" spans="1:14" x14ac:dyDescent="0.25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  <c r="N565" s="4">
        <v>536.4</v>
      </c>
    </row>
    <row r="566" spans="1:14" x14ac:dyDescent="0.25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  <c r="N566" s="4">
        <v>534.85</v>
      </c>
    </row>
    <row r="567" spans="1:14" x14ac:dyDescent="0.25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  <c r="N567" s="4">
        <v>525.29999999999995</v>
      </c>
    </row>
    <row r="568" spans="1:14" x14ac:dyDescent="0.25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  <c r="N568" s="4">
        <v>525</v>
      </c>
    </row>
    <row r="569" spans="1:14" x14ac:dyDescent="0.25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  <c r="N569" s="4">
        <v>523.26</v>
      </c>
    </row>
    <row r="570" spans="1:14" x14ac:dyDescent="0.25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  <c r="N570" s="4">
        <v>520.41</v>
      </c>
    </row>
    <row r="571" spans="1:14" x14ac:dyDescent="0.25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  <c r="N571" s="4">
        <v>519</v>
      </c>
    </row>
    <row r="572" spans="1:14" x14ac:dyDescent="0.25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  <c r="N572" s="4">
        <v>517.79999999999995</v>
      </c>
    </row>
    <row r="573" spans="1:14" x14ac:dyDescent="0.25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  <c r="N573" s="4">
        <v>517.44000000000005</v>
      </c>
    </row>
    <row r="574" spans="1:14" x14ac:dyDescent="0.25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  <c r="N574" s="4">
        <v>516.79999999999995</v>
      </c>
    </row>
    <row r="575" spans="1:14" x14ac:dyDescent="0.25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  <c r="N575" s="4">
        <v>516.46</v>
      </c>
    </row>
    <row r="576" spans="1:14" x14ac:dyDescent="0.25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  <c r="N576" s="4">
        <v>516</v>
      </c>
    </row>
    <row r="577" spans="1:14" x14ac:dyDescent="0.25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  <c r="N577" s="4">
        <v>514.4</v>
      </c>
    </row>
    <row r="578" spans="1:14" x14ac:dyDescent="0.25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  <c r="N578" s="4">
        <v>507</v>
      </c>
    </row>
    <row r="579" spans="1:14" x14ac:dyDescent="0.25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  <c r="N579" s="4">
        <v>500</v>
      </c>
    </row>
    <row r="580" spans="1:14" x14ac:dyDescent="0.25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  <c r="N580" s="4">
        <v>498.5</v>
      </c>
    </row>
    <row r="581" spans="1:14" x14ac:dyDescent="0.25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  <c r="N581" s="4">
        <v>497.52</v>
      </c>
    </row>
    <row r="582" spans="1:14" x14ac:dyDescent="0.25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  <c r="N582" s="4">
        <v>493</v>
      </c>
    </row>
    <row r="583" spans="1:14" x14ac:dyDescent="0.25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  <c r="N583" s="4">
        <v>491.5</v>
      </c>
    </row>
    <row r="584" spans="1:14" x14ac:dyDescent="0.25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  <c r="N584" s="4">
        <v>488.7</v>
      </c>
    </row>
    <row r="585" spans="1:14" x14ac:dyDescent="0.25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  <c r="N585" s="4">
        <v>485</v>
      </c>
    </row>
    <row r="586" spans="1:14" x14ac:dyDescent="0.25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  <c r="N586" s="4">
        <v>484.25</v>
      </c>
    </row>
    <row r="587" spans="1:14" x14ac:dyDescent="0.25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  <c r="N587" s="4">
        <v>480</v>
      </c>
    </row>
    <row r="588" spans="1:14" x14ac:dyDescent="0.25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  <c r="N588" s="4">
        <v>479.8</v>
      </c>
    </row>
    <row r="589" spans="1:14" x14ac:dyDescent="0.25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  <c r="N589" s="4">
        <v>479.75</v>
      </c>
    </row>
    <row r="590" spans="1:14" x14ac:dyDescent="0.25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  <c r="N590" s="4">
        <v>479.4</v>
      </c>
    </row>
    <row r="591" spans="1:14" x14ac:dyDescent="0.25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  <c r="N591" s="4">
        <v>477</v>
      </c>
    </row>
    <row r="592" spans="1:14" x14ac:dyDescent="0.25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  <c r="N592" s="4">
        <v>475.15</v>
      </c>
    </row>
    <row r="593" spans="1:14" x14ac:dyDescent="0.25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  <c r="N593" s="4">
        <v>475.11</v>
      </c>
    </row>
    <row r="594" spans="1:14" x14ac:dyDescent="0.25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  <c r="N594" s="4">
        <v>472.5</v>
      </c>
    </row>
    <row r="595" spans="1:14" x14ac:dyDescent="0.25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  <c r="N595" s="4">
        <v>471.2</v>
      </c>
    </row>
    <row r="596" spans="1:14" x14ac:dyDescent="0.25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  <c r="N596" s="4">
        <v>469.11</v>
      </c>
    </row>
    <row r="597" spans="1:14" x14ac:dyDescent="0.25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  <c r="N597" s="4">
        <v>468.45</v>
      </c>
    </row>
    <row r="598" spans="1:14" x14ac:dyDescent="0.25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  <c r="N598" s="4">
        <v>465.7</v>
      </c>
    </row>
    <row r="599" spans="1:14" x14ac:dyDescent="0.25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  <c r="N599" s="4">
        <v>464</v>
      </c>
    </row>
    <row r="600" spans="1:14" x14ac:dyDescent="0.25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  <c r="N600" s="4">
        <v>459</v>
      </c>
    </row>
    <row r="601" spans="1:14" x14ac:dyDescent="0.25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  <c r="N601" s="4">
        <v>458.74</v>
      </c>
    </row>
    <row r="602" spans="1:14" x14ac:dyDescent="0.25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  <c r="N602" s="4">
        <v>456</v>
      </c>
    </row>
    <row r="603" spans="1:14" x14ac:dyDescent="0.25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  <c r="N603" s="4">
        <v>454</v>
      </c>
    </row>
    <row r="604" spans="1:14" x14ac:dyDescent="0.25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  <c r="N604" s="4">
        <v>452.9</v>
      </c>
    </row>
    <row r="605" spans="1:14" x14ac:dyDescent="0.25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  <c r="N605" s="4">
        <v>450</v>
      </c>
    </row>
    <row r="606" spans="1:14" x14ac:dyDescent="0.25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  <c r="N606" s="4">
        <v>448</v>
      </c>
    </row>
    <row r="607" spans="1:14" x14ac:dyDescent="0.25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  <c r="N607" s="4">
        <v>447.2</v>
      </c>
    </row>
    <row r="608" spans="1:14" x14ac:dyDescent="0.25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  <c r="N608" s="4">
        <v>446.6</v>
      </c>
    </row>
    <row r="609" spans="1:14" x14ac:dyDescent="0.25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  <c r="N609" s="4">
        <v>443.4</v>
      </c>
    </row>
    <row r="610" spans="1:14" x14ac:dyDescent="0.25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  <c r="N610" s="4">
        <v>442</v>
      </c>
    </row>
    <row r="611" spans="1:14" x14ac:dyDescent="0.25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  <c r="N611" s="4">
        <v>441.15</v>
      </c>
    </row>
    <row r="612" spans="1:14" x14ac:dyDescent="0.25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  <c r="N612" s="4">
        <v>440</v>
      </c>
    </row>
    <row r="613" spans="1:14" x14ac:dyDescent="0.25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  <c r="N613" s="4">
        <v>439.6</v>
      </c>
    </row>
    <row r="614" spans="1:14" x14ac:dyDescent="0.25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  <c r="N614" s="4">
        <v>439.2</v>
      </c>
    </row>
    <row r="615" spans="1:14" x14ac:dyDescent="0.25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  <c r="N615" s="4">
        <v>439</v>
      </c>
    </row>
    <row r="616" spans="1:14" x14ac:dyDescent="0.25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  <c r="N616" s="4">
        <v>429.4</v>
      </c>
    </row>
    <row r="617" spans="1:14" x14ac:dyDescent="0.25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  <c r="N617" s="4">
        <v>427.5</v>
      </c>
    </row>
    <row r="618" spans="1:14" x14ac:dyDescent="0.25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  <c r="N618" s="4">
        <v>425.12</v>
      </c>
    </row>
    <row r="619" spans="1:14" x14ac:dyDescent="0.25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  <c r="N619" s="4">
        <v>424</v>
      </c>
    </row>
    <row r="620" spans="1:14" x14ac:dyDescent="0.25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  <c r="N620" s="4">
        <v>420</v>
      </c>
    </row>
    <row r="621" spans="1:14" x14ac:dyDescent="0.25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  <c r="N621" s="4">
        <v>417.2</v>
      </c>
    </row>
    <row r="622" spans="1:14" x14ac:dyDescent="0.25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  <c r="N622" s="4">
        <v>415.8</v>
      </c>
    </row>
    <row r="623" spans="1:14" x14ac:dyDescent="0.25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  <c r="N623" s="4">
        <v>412.35</v>
      </c>
    </row>
    <row r="624" spans="1:14" x14ac:dyDescent="0.25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  <c r="N624" s="4">
        <v>407.7</v>
      </c>
    </row>
    <row r="625" spans="1:14" x14ac:dyDescent="0.25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  <c r="N625" s="4">
        <v>405.75</v>
      </c>
    </row>
    <row r="626" spans="1:14" x14ac:dyDescent="0.25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  <c r="N626" s="4">
        <v>403.2</v>
      </c>
    </row>
    <row r="627" spans="1:14" x14ac:dyDescent="0.25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  <c r="N627" s="4">
        <v>400</v>
      </c>
    </row>
    <row r="628" spans="1:14" x14ac:dyDescent="0.25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  <c r="N628" s="4">
        <v>399.85</v>
      </c>
    </row>
    <row r="629" spans="1:14" x14ac:dyDescent="0.25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  <c r="N629" s="4">
        <v>399</v>
      </c>
    </row>
    <row r="630" spans="1:14" x14ac:dyDescent="0.25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  <c r="N630" s="4">
        <v>397.8</v>
      </c>
    </row>
    <row r="631" spans="1:14" x14ac:dyDescent="0.25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  <c r="N631" s="4">
        <v>393</v>
      </c>
    </row>
    <row r="632" spans="1:14" x14ac:dyDescent="0.25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  <c r="N632" s="4">
        <v>392.2</v>
      </c>
    </row>
    <row r="633" spans="1:14" x14ac:dyDescent="0.25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  <c r="N633" s="4">
        <v>390</v>
      </c>
    </row>
    <row r="634" spans="1:14" x14ac:dyDescent="0.25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  <c r="N634" s="4">
        <v>387.5</v>
      </c>
    </row>
    <row r="635" spans="1:14" x14ac:dyDescent="0.25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  <c r="N635" s="4">
        <v>386.2</v>
      </c>
    </row>
    <row r="636" spans="1:14" x14ac:dyDescent="0.25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  <c r="N636" s="4">
        <v>378</v>
      </c>
    </row>
    <row r="637" spans="1:14" x14ac:dyDescent="0.25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  <c r="N637" s="4">
        <v>375.5</v>
      </c>
    </row>
    <row r="638" spans="1:14" x14ac:dyDescent="0.25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  <c r="N638" s="4">
        <v>372.37</v>
      </c>
    </row>
    <row r="639" spans="1:14" x14ac:dyDescent="0.25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  <c r="N639" s="4">
        <v>368.93</v>
      </c>
    </row>
    <row r="640" spans="1:14" x14ac:dyDescent="0.25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  <c r="N640" s="4">
        <v>365.89</v>
      </c>
    </row>
    <row r="641" spans="1:14" x14ac:dyDescent="0.25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  <c r="N641" s="4">
        <v>363.6</v>
      </c>
    </row>
    <row r="642" spans="1:14" x14ac:dyDescent="0.25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  <c r="N642" s="4">
        <v>361</v>
      </c>
    </row>
    <row r="643" spans="1:14" x14ac:dyDescent="0.25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  <c r="N643" s="4">
        <v>360</v>
      </c>
    </row>
    <row r="644" spans="1:14" x14ac:dyDescent="0.25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  <c r="N644" s="4">
        <v>355.5</v>
      </c>
    </row>
    <row r="645" spans="1:14" x14ac:dyDescent="0.25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  <c r="N645" s="4">
        <v>353.2</v>
      </c>
    </row>
    <row r="646" spans="1:14" x14ac:dyDescent="0.25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  <c r="N646" s="4">
        <v>352.6</v>
      </c>
    </row>
    <row r="647" spans="1:14" x14ac:dyDescent="0.25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  <c r="N647" s="4">
        <v>352</v>
      </c>
    </row>
    <row r="648" spans="1:14" x14ac:dyDescent="0.25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  <c r="N648" s="4">
        <v>351</v>
      </c>
    </row>
    <row r="649" spans="1:14" x14ac:dyDescent="0.25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  <c r="N649" s="4">
        <v>349.5</v>
      </c>
    </row>
    <row r="650" spans="1:14" x14ac:dyDescent="0.25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  <c r="N650" s="4">
        <v>346.56</v>
      </c>
    </row>
    <row r="651" spans="1:14" x14ac:dyDescent="0.25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  <c r="N651" s="4">
        <v>344</v>
      </c>
    </row>
    <row r="652" spans="1:14" x14ac:dyDescent="0.25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  <c r="N652" s="4">
        <v>342</v>
      </c>
    </row>
    <row r="653" spans="1:14" x14ac:dyDescent="0.25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  <c r="N653" s="4">
        <v>338.2</v>
      </c>
    </row>
    <row r="654" spans="1:14" x14ac:dyDescent="0.25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  <c r="N654" s="4">
        <v>338</v>
      </c>
    </row>
    <row r="655" spans="1:14" x14ac:dyDescent="0.25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  <c r="N655" s="4">
        <v>336.8</v>
      </c>
    </row>
    <row r="656" spans="1:14" x14ac:dyDescent="0.25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  <c r="N656" s="4">
        <v>336</v>
      </c>
    </row>
    <row r="657" spans="1:14" x14ac:dyDescent="0.25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  <c r="N657" s="4">
        <v>334.8</v>
      </c>
    </row>
    <row r="658" spans="1:14" x14ac:dyDescent="0.25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  <c r="N658" s="4">
        <v>331.2</v>
      </c>
    </row>
    <row r="659" spans="1:14" x14ac:dyDescent="0.25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  <c r="N659" s="4">
        <v>330</v>
      </c>
    </row>
    <row r="660" spans="1:14" x14ac:dyDescent="0.25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  <c r="N660" s="4">
        <v>329.69</v>
      </c>
    </row>
    <row r="661" spans="1:14" x14ac:dyDescent="0.25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  <c r="N661" s="4">
        <v>326</v>
      </c>
    </row>
    <row r="662" spans="1:14" x14ac:dyDescent="0.25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  <c r="N662" s="4">
        <v>321.12</v>
      </c>
    </row>
    <row r="663" spans="1:14" x14ac:dyDescent="0.25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  <c r="N663" s="4">
        <v>320</v>
      </c>
    </row>
    <row r="664" spans="1:14" x14ac:dyDescent="0.25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  <c r="N664" s="4">
        <v>319.2</v>
      </c>
    </row>
    <row r="665" spans="1:14" x14ac:dyDescent="0.25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  <c r="N665" s="4">
        <v>318.83999999999997</v>
      </c>
    </row>
    <row r="666" spans="1:14" x14ac:dyDescent="0.25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  <c r="N666" s="4">
        <v>317.75</v>
      </c>
    </row>
    <row r="667" spans="1:14" x14ac:dyDescent="0.25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  <c r="N667" s="4">
        <v>314.76</v>
      </c>
    </row>
    <row r="668" spans="1:14" x14ac:dyDescent="0.25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  <c r="N668" s="4">
        <v>310</v>
      </c>
    </row>
    <row r="669" spans="1:14" x14ac:dyDescent="0.25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  <c r="N669" s="4">
        <v>299.25</v>
      </c>
    </row>
    <row r="670" spans="1:14" x14ac:dyDescent="0.25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  <c r="N670" s="4">
        <v>295.38</v>
      </c>
    </row>
    <row r="671" spans="1:14" x14ac:dyDescent="0.25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  <c r="N671" s="4">
        <v>291.83999999999997</v>
      </c>
    </row>
    <row r="672" spans="1:14" x14ac:dyDescent="0.25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  <c r="N672" s="4">
        <v>291.55</v>
      </c>
    </row>
    <row r="673" spans="1:14" x14ac:dyDescent="0.25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  <c r="N673" s="4">
        <v>288</v>
      </c>
    </row>
    <row r="674" spans="1:14" x14ac:dyDescent="0.25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  <c r="N674" s="4">
        <v>287.8</v>
      </c>
    </row>
    <row r="675" spans="1:14" x14ac:dyDescent="0.25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  <c r="N675" s="4">
        <v>285.12</v>
      </c>
    </row>
    <row r="676" spans="1:14" x14ac:dyDescent="0.25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  <c r="N676" s="4">
        <v>282</v>
      </c>
    </row>
    <row r="677" spans="1:14" x14ac:dyDescent="0.25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  <c r="N677" s="4">
        <v>278</v>
      </c>
    </row>
    <row r="678" spans="1:14" x14ac:dyDescent="0.25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  <c r="N678" s="4">
        <v>270</v>
      </c>
    </row>
    <row r="679" spans="1:14" x14ac:dyDescent="0.25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  <c r="N679" s="4">
        <v>268.8</v>
      </c>
    </row>
    <row r="680" spans="1:14" x14ac:dyDescent="0.25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  <c r="N680" s="4">
        <v>265.35000000000002</v>
      </c>
    </row>
    <row r="681" spans="1:14" x14ac:dyDescent="0.25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  <c r="N681" s="4">
        <v>259.5</v>
      </c>
    </row>
    <row r="682" spans="1:14" x14ac:dyDescent="0.25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  <c r="N682" s="4">
        <v>252</v>
      </c>
    </row>
    <row r="683" spans="1:14" x14ac:dyDescent="0.25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  <c r="N683" s="4">
        <v>251.5</v>
      </c>
    </row>
    <row r="684" spans="1:14" x14ac:dyDescent="0.25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  <c r="N684" s="4">
        <v>250.8</v>
      </c>
    </row>
    <row r="685" spans="1:14" x14ac:dyDescent="0.25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  <c r="N685" s="4">
        <v>248</v>
      </c>
    </row>
    <row r="686" spans="1:14" x14ac:dyDescent="0.25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  <c r="N686" s="4">
        <v>246.24</v>
      </c>
    </row>
    <row r="687" spans="1:14" x14ac:dyDescent="0.25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  <c r="N687" s="4">
        <v>245</v>
      </c>
    </row>
    <row r="688" spans="1:14" x14ac:dyDescent="0.25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  <c r="N688" s="4">
        <v>243.18</v>
      </c>
    </row>
    <row r="689" spans="1:14" x14ac:dyDescent="0.25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  <c r="N689" s="4">
        <v>240.4</v>
      </c>
    </row>
    <row r="690" spans="1:14" x14ac:dyDescent="0.25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  <c r="N690" s="4">
        <v>240.1</v>
      </c>
    </row>
    <row r="691" spans="1:14" x14ac:dyDescent="0.25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  <c r="N691" s="4">
        <v>240</v>
      </c>
    </row>
    <row r="692" spans="1:14" x14ac:dyDescent="0.25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  <c r="N692" s="4">
        <v>237.9</v>
      </c>
    </row>
    <row r="693" spans="1:14" x14ac:dyDescent="0.25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  <c r="N693" s="4">
        <v>236.25</v>
      </c>
    </row>
    <row r="694" spans="1:14" x14ac:dyDescent="0.25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  <c r="N694" s="4">
        <v>235.2</v>
      </c>
    </row>
    <row r="695" spans="1:14" x14ac:dyDescent="0.25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  <c r="N695" s="4">
        <v>230.85</v>
      </c>
    </row>
    <row r="696" spans="1:14" x14ac:dyDescent="0.25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  <c r="N696" s="4">
        <v>230.4</v>
      </c>
    </row>
    <row r="697" spans="1:14" x14ac:dyDescent="0.25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  <c r="N697" s="4">
        <v>228</v>
      </c>
    </row>
    <row r="698" spans="1:14" x14ac:dyDescent="0.25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  <c r="N698" s="4">
        <v>225.5</v>
      </c>
    </row>
    <row r="699" spans="1:14" x14ac:dyDescent="0.25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  <c r="N699" s="4">
        <v>224.83</v>
      </c>
    </row>
    <row r="700" spans="1:14" x14ac:dyDescent="0.25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  <c r="N700" s="4">
        <v>224</v>
      </c>
    </row>
    <row r="701" spans="1:14" x14ac:dyDescent="0.25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  <c r="N701" s="4">
        <v>220</v>
      </c>
    </row>
    <row r="702" spans="1:14" x14ac:dyDescent="0.25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  <c r="N702" s="4">
        <v>216</v>
      </c>
    </row>
    <row r="703" spans="1:14" x14ac:dyDescent="0.25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  <c r="N703" s="4">
        <v>211.2</v>
      </c>
    </row>
    <row r="704" spans="1:14" x14ac:dyDescent="0.25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  <c r="N704" s="4">
        <v>210</v>
      </c>
    </row>
    <row r="705" spans="1:14" x14ac:dyDescent="0.25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  <c r="N705" s="4">
        <v>200</v>
      </c>
    </row>
    <row r="706" spans="1:14" x14ac:dyDescent="0.25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  <c r="N706" s="4">
        <v>192</v>
      </c>
    </row>
    <row r="707" spans="1:14" x14ac:dyDescent="0.25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  <c r="N707" s="4">
        <v>191.1</v>
      </c>
    </row>
    <row r="708" spans="1:14" x14ac:dyDescent="0.25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  <c r="N708" s="4">
        <v>190</v>
      </c>
    </row>
    <row r="709" spans="1:14" x14ac:dyDescent="0.25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  <c r="N709" s="4">
        <v>187</v>
      </c>
    </row>
    <row r="710" spans="1:14" x14ac:dyDescent="0.25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  <c r="N710" s="4">
        <v>182.4</v>
      </c>
    </row>
    <row r="711" spans="1:14" x14ac:dyDescent="0.25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  <c r="N711" s="4">
        <v>180.48</v>
      </c>
    </row>
    <row r="712" spans="1:14" x14ac:dyDescent="0.25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  <c r="N712" s="4">
        <v>180.4</v>
      </c>
    </row>
    <row r="713" spans="1:14" x14ac:dyDescent="0.25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  <c r="N713" s="4">
        <v>176.1</v>
      </c>
    </row>
    <row r="714" spans="1:14" x14ac:dyDescent="0.25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  <c r="N714" s="4">
        <v>174.9</v>
      </c>
    </row>
    <row r="715" spans="1:14" x14ac:dyDescent="0.25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  <c r="N715" s="4">
        <v>166</v>
      </c>
    </row>
    <row r="716" spans="1:14" x14ac:dyDescent="0.25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  <c r="N716" s="4">
        <v>164.4</v>
      </c>
    </row>
    <row r="717" spans="1:14" x14ac:dyDescent="0.25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  <c r="N717" s="4">
        <v>160</v>
      </c>
    </row>
    <row r="718" spans="1:14" x14ac:dyDescent="0.25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  <c r="N718" s="4">
        <v>159</v>
      </c>
    </row>
    <row r="719" spans="1:14" x14ac:dyDescent="0.25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  <c r="N719" s="4">
        <v>156</v>
      </c>
    </row>
    <row r="720" spans="1:14" x14ac:dyDescent="0.25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  <c r="N720" s="4">
        <v>155.4</v>
      </c>
    </row>
    <row r="721" spans="1:14" x14ac:dyDescent="0.25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  <c r="N721" s="4">
        <v>155</v>
      </c>
    </row>
    <row r="722" spans="1:14" x14ac:dyDescent="0.25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  <c r="N722" s="4">
        <v>154.4</v>
      </c>
    </row>
    <row r="723" spans="1:14" x14ac:dyDescent="0.25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  <c r="N723" s="4">
        <v>150</v>
      </c>
    </row>
    <row r="724" spans="1:14" x14ac:dyDescent="0.25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  <c r="N724" s="4">
        <v>149</v>
      </c>
    </row>
    <row r="725" spans="1:14" x14ac:dyDescent="0.25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  <c r="N725" s="4">
        <v>147.9</v>
      </c>
    </row>
    <row r="726" spans="1:14" x14ac:dyDescent="0.25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  <c r="N726" s="4">
        <v>147</v>
      </c>
    </row>
    <row r="727" spans="1:14" x14ac:dyDescent="0.25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  <c r="N727" s="4">
        <v>144.80000000000001</v>
      </c>
    </row>
    <row r="728" spans="1:14" x14ac:dyDescent="0.25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  <c r="N728" s="4">
        <v>144</v>
      </c>
    </row>
    <row r="729" spans="1:14" x14ac:dyDescent="0.25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  <c r="N729" s="4">
        <v>142.5</v>
      </c>
    </row>
    <row r="730" spans="1:14" x14ac:dyDescent="0.25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  <c r="N730" s="4">
        <v>141.6</v>
      </c>
    </row>
    <row r="731" spans="1:14" x14ac:dyDescent="0.25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  <c r="N731" s="4">
        <v>140</v>
      </c>
    </row>
    <row r="732" spans="1:14" x14ac:dyDescent="0.25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  <c r="N732" s="4">
        <v>139.80000000000001</v>
      </c>
    </row>
    <row r="733" spans="1:14" x14ac:dyDescent="0.25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  <c r="N733" s="4">
        <v>137.5</v>
      </c>
    </row>
    <row r="734" spans="1:14" x14ac:dyDescent="0.25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  <c r="N734" s="4">
        <v>136.80000000000001</v>
      </c>
    </row>
    <row r="735" spans="1:14" x14ac:dyDescent="0.25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  <c r="N735" s="4">
        <v>136.30000000000001</v>
      </c>
    </row>
    <row r="736" spans="1:14" x14ac:dyDescent="0.25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  <c r="N736" s="4">
        <v>136</v>
      </c>
    </row>
    <row r="737" spans="1:14" x14ac:dyDescent="0.25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  <c r="N737" s="4">
        <v>131.75</v>
      </c>
    </row>
    <row r="738" spans="1:14" x14ac:dyDescent="0.25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  <c r="N738" s="4">
        <v>125</v>
      </c>
    </row>
    <row r="739" spans="1:14" x14ac:dyDescent="0.25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  <c r="N739" s="4">
        <v>122.4</v>
      </c>
    </row>
    <row r="740" spans="1:14" x14ac:dyDescent="0.25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  <c r="N740" s="4">
        <v>121.6</v>
      </c>
    </row>
    <row r="741" spans="1:14" x14ac:dyDescent="0.25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  <c r="N741" s="4">
        <v>120</v>
      </c>
    </row>
    <row r="742" spans="1:14" x14ac:dyDescent="0.25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  <c r="N742" s="4">
        <v>114</v>
      </c>
    </row>
    <row r="743" spans="1:14" x14ac:dyDescent="0.25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  <c r="N743" s="4">
        <v>112</v>
      </c>
    </row>
    <row r="744" spans="1:14" x14ac:dyDescent="0.25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  <c r="N744" s="4">
        <v>110</v>
      </c>
    </row>
    <row r="745" spans="1:14" x14ac:dyDescent="0.25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  <c r="N745" s="4">
        <v>108.5</v>
      </c>
    </row>
    <row r="746" spans="1:14" x14ac:dyDescent="0.25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  <c r="N746" s="4">
        <v>108</v>
      </c>
    </row>
    <row r="747" spans="1:14" x14ac:dyDescent="0.25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  <c r="N747" s="4">
        <v>103.2</v>
      </c>
    </row>
    <row r="748" spans="1:14" x14ac:dyDescent="0.25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  <c r="N748" s="4">
        <v>102.4</v>
      </c>
    </row>
    <row r="749" spans="1:14" x14ac:dyDescent="0.25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  <c r="N749" s="4">
        <v>100.8</v>
      </c>
    </row>
    <row r="750" spans="1:14" x14ac:dyDescent="0.25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  <c r="N750" s="4">
        <v>98.4</v>
      </c>
    </row>
    <row r="751" spans="1:14" x14ac:dyDescent="0.25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  <c r="N751" s="4">
        <v>96.5</v>
      </c>
    </row>
    <row r="752" spans="1:14" x14ac:dyDescent="0.25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  <c r="N752" s="4">
        <v>93.5</v>
      </c>
    </row>
    <row r="753" spans="1:14" x14ac:dyDescent="0.25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  <c r="N753" s="4">
        <v>88.8</v>
      </c>
    </row>
    <row r="754" spans="1:14" x14ac:dyDescent="0.25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  <c r="N754" s="4">
        <v>88.5</v>
      </c>
    </row>
    <row r="755" spans="1:14" x14ac:dyDescent="0.25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  <c r="N755" s="4">
        <v>88</v>
      </c>
    </row>
    <row r="756" spans="1:14" x14ac:dyDescent="0.25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  <c r="N756" s="4">
        <v>86.5</v>
      </c>
    </row>
    <row r="757" spans="1:14" x14ac:dyDescent="0.25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  <c r="N757" s="4">
        <v>86.4</v>
      </c>
    </row>
    <row r="758" spans="1:14" x14ac:dyDescent="0.25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  <c r="N758" s="4">
        <v>80.099999999999994</v>
      </c>
    </row>
    <row r="759" spans="1:14" x14ac:dyDescent="0.25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  <c r="N759" s="4">
        <v>74.400000000000006</v>
      </c>
    </row>
    <row r="760" spans="1:14" x14ac:dyDescent="0.25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  <c r="N760" s="4">
        <v>72.959999999999994</v>
      </c>
    </row>
    <row r="761" spans="1:14" x14ac:dyDescent="0.25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  <c r="N761" s="4">
        <v>72</v>
      </c>
    </row>
    <row r="762" spans="1:14" x14ac:dyDescent="0.25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  <c r="N762" s="4">
        <v>70</v>
      </c>
    </row>
    <row r="763" spans="1:14" x14ac:dyDescent="0.25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  <c r="N763" s="4">
        <v>69.599999999999994</v>
      </c>
    </row>
    <row r="764" spans="1:14" x14ac:dyDescent="0.25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  <c r="N764" s="4">
        <v>63</v>
      </c>
    </row>
    <row r="765" spans="1:14" x14ac:dyDescent="0.25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  <c r="N765" s="4">
        <v>60</v>
      </c>
    </row>
    <row r="766" spans="1:14" x14ac:dyDescent="0.25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  <c r="N766" s="4">
        <v>57.8</v>
      </c>
    </row>
    <row r="767" spans="1:14" x14ac:dyDescent="0.25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  <c r="N767" s="4">
        <v>57.5</v>
      </c>
    </row>
    <row r="768" spans="1:14" x14ac:dyDescent="0.25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  <c r="N768" s="4">
        <v>55.8</v>
      </c>
    </row>
    <row r="769" spans="1:14" x14ac:dyDescent="0.25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  <c r="N769" s="4">
        <v>55.2</v>
      </c>
    </row>
    <row r="770" spans="1:14" x14ac:dyDescent="0.25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  <c r="N770" s="4">
        <v>52.35</v>
      </c>
    </row>
    <row r="771" spans="1:14" x14ac:dyDescent="0.25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  <c r="N771" s="4">
        <v>49.8</v>
      </c>
    </row>
    <row r="772" spans="1:14" x14ac:dyDescent="0.25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  <c r="N772" s="4">
        <v>48.75</v>
      </c>
    </row>
    <row r="773" spans="1:14" x14ac:dyDescent="0.25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  <c r="N773" s="4">
        <v>48</v>
      </c>
    </row>
    <row r="774" spans="1:14" x14ac:dyDescent="0.25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  <c r="N774" s="4">
        <v>45</v>
      </c>
    </row>
    <row r="775" spans="1:14" x14ac:dyDescent="0.25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  <c r="N775" s="4">
        <v>40</v>
      </c>
    </row>
    <row r="776" spans="1:14" x14ac:dyDescent="0.25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  <c r="N776" s="4">
        <v>36</v>
      </c>
    </row>
    <row r="777" spans="1:14" x14ac:dyDescent="0.25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  <c r="N777" s="4">
        <v>33.75</v>
      </c>
    </row>
    <row r="778" spans="1:14" x14ac:dyDescent="0.25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  <c r="N778" s="4">
        <v>30</v>
      </c>
    </row>
    <row r="779" spans="1:14" x14ac:dyDescent="0.25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  <c r="N779" s="4">
        <v>28</v>
      </c>
    </row>
    <row r="780" spans="1:14" x14ac:dyDescent="0.25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  <c r="N780" s="4">
        <v>23.8</v>
      </c>
    </row>
    <row r="781" spans="1:14" x14ac:dyDescent="0.25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  <c r="N781" s="4">
        <v>18.399999999999999</v>
      </c>
    </row>
    <row r="782" spans="1:14" x14ac:dyDescent="0.25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  <c r="N782" s="4">
        <v>12.5</v>
      </c>
    </row>
    <row r="783" spans="1:14" x14ac:dyDescent="0.25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14" x14ac:dyDescent="0.25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25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x14ac:dyDescent="0.25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25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25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25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x14ac:dyDescent="0.25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25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25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25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25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25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25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25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x14ac:dyDescent="0.25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25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x14ac:dyDescent="0.25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topLeftCell="D1" zoomScale="85" zoomScaleNormal="145" workbookViewId="0">
      <selection activeCell="F1" sqref="F1"/>
    </sheetView>
  </sheetViews>
  <sheetFormatPr defaultColWidth="8.7109375" defaultRowHeight="15" x14ac:dyDescent="0.25"/>
  <cols>
    <col min="1" max="1" width="7.5703125" style="1" bestFit="1" customWidth="1"/>
    <col min="2" max="2" width="8.7109375" style="1" bestFit="1" customWidth="1"/>
    <col min="3" max="3" width="11" style="6" bestFit="1" customWidth="1"/>
    <col min="4" max="4" width="13.5703125" style="1" bestFit="1" customWidth="1"/>
    <col min="5" max="5" width="14.5703125" style="1" bestFit="1" customWidth="1"/>
    <col min="6" max="6" width="10.28515625" style="4" bestFit="1" customWidth="1"/>
    <col min="7" max="7" width="9.28515625" style="1" bestFit="1" customWidth="1"/>
    <col min="8" max="8" width="13.85546875" style="1" bestFit="1" customWidth="1"/>
    <col min="9" max="9" width="12.85546875" style="1" bestFit="1" customWidth="1"/>
    <col min="10" max="10" width="9.85546875" style="1" bestFit="1" customWidth="1"/>
    <col min="11" max="11" width="13.7109375" style="1" bestFit="1" customWidth="1"/>
    <col min="12" max="12" width="23.7109375" style="1" bestFit="1" customWidth="1"/>
    <col min="13" max="14" width="21" style="1" bestFit="1" customWidth="1"/>
    <col min="15" max="15" width="18.42578125" style="1" bestFit="1" customWidth="1"/>
    <col min="16" max="16" width="16.28515625" style="1" bestFit="1" customWidth="1"/>
    <col min="17" max="17" width="31.7109375" style="1" bestFit="1" customWidth="1"/>
    <col min="18" max="18" width="96.7109375" style="1" bestFit="1" customWidth="1"/>
    <col min="19" max="19" width="17.5703125" style="1" bestFit="1" customWidth="1"/>
    <col min="20" max="20" width="20.140625" style="1" bestFit="1" customWidth="1"/>
    <col min="21" max="21" width="10.28515625" style="6" bestFit="1" customWidth="1"/>
    <col min="22" max="16384" width="8.7109375" style="1"/>
  </cols>
  <sheetData>
    <row r="1" spans="1:21" x14ac:dyDescent="0.25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25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25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25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25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25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25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25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25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25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25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25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25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25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25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25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25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25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25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25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25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25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25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25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25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25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25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25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25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25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25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25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25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25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25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25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25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25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25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25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25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25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25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25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25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25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25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25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25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25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25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25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25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25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25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25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25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25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25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25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25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25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25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25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25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25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25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25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25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25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25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25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25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25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25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25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25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25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25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25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25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25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25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25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25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25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25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25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25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25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25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25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25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25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25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25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25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25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25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25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25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25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25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25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25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25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25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25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25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25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25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25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25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25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25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25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25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25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25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25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25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25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25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25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25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25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25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25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25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25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25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25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25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25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25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25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25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25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25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25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25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25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25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25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25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25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25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25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25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25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25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25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25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25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25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25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25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25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25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25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25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25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25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25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25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25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25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25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25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25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25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25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25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25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25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25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25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25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25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25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25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25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25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25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25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25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25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25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25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25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25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25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25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25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25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25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25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25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25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25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25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25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25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25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25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25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25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25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25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25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25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25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25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25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25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25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25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25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25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25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25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25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25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25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25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25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25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25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25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25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25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25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25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25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25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25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25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25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25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25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25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25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25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25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25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25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25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25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25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25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25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25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25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25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25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25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25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25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25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25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25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25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25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25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25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25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25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25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25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25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25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25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25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25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25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25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25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25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25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25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25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25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25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25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25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25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25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25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25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25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25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25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25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25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25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25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25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25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25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25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25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25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25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25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25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25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25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25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25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25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25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25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25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25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25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25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25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25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25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25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25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25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25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25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25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25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25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25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25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25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25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25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25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25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25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25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25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25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25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25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25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25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25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25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25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25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25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25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25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25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25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25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25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25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25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25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25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25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25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25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25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25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25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25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25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25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25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25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25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25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25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25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25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25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25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25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25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25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25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25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25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25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25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25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25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25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25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25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25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25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25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25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25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25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25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25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25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25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25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25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25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25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25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25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25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25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25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25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25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25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25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25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25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25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25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25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25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25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25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25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25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25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25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25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25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25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25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25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25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25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25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25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25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25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25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25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25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25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25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25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25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25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25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25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25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25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25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25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25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25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25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25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25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25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25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25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25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25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25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25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25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25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25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25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25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25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25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25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25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25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25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25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25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25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25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25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25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25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25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25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25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25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25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25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25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25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25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25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25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25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25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25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25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25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25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25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25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25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25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25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25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25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25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25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25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25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25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25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25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25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25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25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25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25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25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25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25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25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25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25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25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25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25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25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25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25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25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25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25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25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25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25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25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25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25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25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25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25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25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25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25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25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25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25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25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25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25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25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25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25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25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25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25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25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25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25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25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25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25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25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25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25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25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25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25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25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25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25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25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25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25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25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25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25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25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25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25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25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25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25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25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25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25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25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25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25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25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25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25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25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25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25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25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25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25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25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25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25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25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25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25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25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25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25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25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25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25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25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25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25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25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25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25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25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25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25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25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25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25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25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25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25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25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25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25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25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25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25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25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25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25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25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25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25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25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25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25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25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25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25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25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25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25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25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25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25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25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25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25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25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25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25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25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25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25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25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25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25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25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25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25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25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25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25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25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25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25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25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25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25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25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25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25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25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25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25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25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25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25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25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25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25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25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25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25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25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25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25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25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25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25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25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25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25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25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25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25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25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25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25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25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25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25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25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25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25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25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25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25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25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25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25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25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25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25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25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25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25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25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25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25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25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25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25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25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25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25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25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25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25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25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25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25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25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25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25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25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25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25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25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25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25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25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25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25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25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25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25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25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25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25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25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25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25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25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25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25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25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25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25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25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25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25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25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25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25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25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25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25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25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25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25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25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25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25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25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25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25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25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25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25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25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25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25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25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25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25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25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25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25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25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25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25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25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25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25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25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25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25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25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25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25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25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25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25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25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25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25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25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25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25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25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25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25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25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25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25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25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25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25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25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25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25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25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25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25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25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25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25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25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25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25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25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25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25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25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25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25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25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25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25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25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25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25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25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25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25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25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25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25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25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25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25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25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25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25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25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25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25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25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25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25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25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25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25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25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25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25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25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25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25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25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25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25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25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25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25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25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25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25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25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25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25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25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25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25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25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25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25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25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25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25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25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25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25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25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25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25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25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25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25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25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25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25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25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25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25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25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25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25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25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25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25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25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25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25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25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25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25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25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25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25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25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25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25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25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25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25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25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25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25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25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25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25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25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25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25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25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25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25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25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25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25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25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25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25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25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25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25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25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25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25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25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25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25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25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25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25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25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25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25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25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25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25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25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25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25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25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25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25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25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25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25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25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25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25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25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25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25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25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25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25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25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25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25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25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25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25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25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25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25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25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25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25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25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25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25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25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25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25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25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25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25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25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25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25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25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25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25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25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25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25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25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25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25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25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25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25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25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25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25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25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25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25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25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25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25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25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25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25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25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25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25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25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25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25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25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25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25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25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25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25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25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25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25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25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25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25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25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25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25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25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25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25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25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25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25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25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25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25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25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25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25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25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25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25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25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25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25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25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25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25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25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25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25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25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25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25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25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25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25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25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25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25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25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25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25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25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25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25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25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25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25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25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25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25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25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25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25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25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25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25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25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25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25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25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25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25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25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25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25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25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25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25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25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25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25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25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25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25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25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25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25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25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25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25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25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25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25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25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25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25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25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25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25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25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25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25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25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25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25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25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25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25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25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25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25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25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25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25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25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25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25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25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25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25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25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25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25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25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25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25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25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25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25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25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25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25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25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25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25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25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25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25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25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25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25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25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25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25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25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25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25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25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25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25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25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25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25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25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25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25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25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25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25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25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25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25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25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25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25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25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25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25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25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25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25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25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25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25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25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25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25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25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25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25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25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25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25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25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25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25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25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25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25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25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25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25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25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25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25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25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25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25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25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25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25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25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25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25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25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25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25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25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25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25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25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25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25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25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25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25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25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25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25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25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25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25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25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25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25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25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25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25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25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25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25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25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25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25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25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25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25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25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25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25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25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25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25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25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25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25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25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25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25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25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25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25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25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25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25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25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25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25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25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25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25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25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25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25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25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25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25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25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25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25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25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25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25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25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25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25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25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25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25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25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25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25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25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25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25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25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25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25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25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25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25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25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25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25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25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25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25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25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25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25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25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25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25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25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25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25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25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25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25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25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25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25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25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25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25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25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25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25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25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25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25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25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25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25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25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25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25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25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25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25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25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25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25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25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25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25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25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25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25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25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25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25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25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25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25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25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25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25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25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25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25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25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25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25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25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25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25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25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25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25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25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25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25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25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25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25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25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25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25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25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25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25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25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25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25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25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25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25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25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25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25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25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25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25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25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25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25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25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25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25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25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25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25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25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25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25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25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25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25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25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25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25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25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25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25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25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25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25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25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25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25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25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25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25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25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25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25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25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25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25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25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25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25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25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25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25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25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25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25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25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25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25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25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25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25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25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25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25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25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25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25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25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25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25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25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25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25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25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25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25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25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25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25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25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25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25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25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25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25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25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25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25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25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25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25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25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25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25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25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25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25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25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25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25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25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25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25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25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25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25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25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25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25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25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25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25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25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25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25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25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25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25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25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25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25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25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25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25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25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25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25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25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25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25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25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25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25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25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25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25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25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25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25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25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25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25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25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25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25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25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25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25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25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25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25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25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25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25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25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25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25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25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25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25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25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25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25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25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25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25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25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25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25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25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25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25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25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25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25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25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25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25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25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25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25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25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25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25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25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25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25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25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25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25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25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25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25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25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25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25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25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25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25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25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25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25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25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25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25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25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25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25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25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25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25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25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25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25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25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25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25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25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25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25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25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25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25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25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25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25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25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25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25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25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25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25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25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25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25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25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25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25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25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25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25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25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25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25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25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25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25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25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25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25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25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25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25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25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25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25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25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25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25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25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25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25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25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25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25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25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25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25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25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25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25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25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25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25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25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25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25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25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25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25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25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25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25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25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25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25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25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25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25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25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25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25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25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25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25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25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25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25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25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25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25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25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25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25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25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25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25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25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25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25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25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25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25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25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25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25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25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25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25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25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25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25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25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25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25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25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25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25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25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25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25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25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25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25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25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25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25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25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25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25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25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25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25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25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25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25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25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25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25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25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25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25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25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25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25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25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25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25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25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25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25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25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25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25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25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25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25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25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25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25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25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25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25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25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25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25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25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25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25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25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25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25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25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25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25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25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25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25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25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25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25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25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25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25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25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25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25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25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25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25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25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25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25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25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25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25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25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25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25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25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25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25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25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25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25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25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25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25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25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25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25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25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25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25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25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25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25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25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25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25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25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25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25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25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25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25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25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25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25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25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25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25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25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25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25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25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25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25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25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25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25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25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25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25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25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25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25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25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25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25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25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25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25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25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25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25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25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25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25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25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25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25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25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25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25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25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25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25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25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25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25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25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25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25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25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25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25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25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25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25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25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25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25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25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25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25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25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25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25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25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25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25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25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25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25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25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25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25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25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25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25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25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25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25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25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25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25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25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25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25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25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25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25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25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25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25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25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25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25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25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25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25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25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25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25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25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25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25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25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25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25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25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25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25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25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25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25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25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25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25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25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25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25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25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25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25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25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25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25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25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25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25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25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25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25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25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25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25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25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25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25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25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25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25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25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25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25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25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25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25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25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25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25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25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25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25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25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25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25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25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25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25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25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25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25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25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25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25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25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25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25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25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25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25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25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25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25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25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25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25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25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25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25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25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25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25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25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25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25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25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25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25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25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25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25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25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25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25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25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25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25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25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25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25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25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25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25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25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25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25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25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25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25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25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25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25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25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25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25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25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25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25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25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25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25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25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25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25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25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25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25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25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25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25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25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25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25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25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25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25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25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25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25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25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25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25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25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25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25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25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25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25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25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25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25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25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25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25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25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25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25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25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25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25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25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25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25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25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25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25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25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25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25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25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25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25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25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25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25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25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25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25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25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25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25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25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25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25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25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25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25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25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25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25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25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25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25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25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25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25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25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25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25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25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25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25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25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25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25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25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25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25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25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25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25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25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25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25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25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25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25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25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25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25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25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25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25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25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25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25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25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25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25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25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25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25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25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25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25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25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25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25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25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25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25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25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25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25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25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25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25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25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25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25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25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25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25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25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25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25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25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25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25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25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25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25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25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25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25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25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25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25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25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25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25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25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25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25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25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25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25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25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25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25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25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25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25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25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25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25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25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25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25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25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25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25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25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25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25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25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25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25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25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25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25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25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25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25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25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25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25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25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25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25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25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25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25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25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25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25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25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25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25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25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25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25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25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25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25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25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25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25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25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25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25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25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25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25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25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25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25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25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25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25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25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25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25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25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25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25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25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25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25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25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25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25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25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25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25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25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25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25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25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25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25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25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25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25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25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25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25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25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25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25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25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25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25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25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25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25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25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25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25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25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25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25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25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25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25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25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25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25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25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25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25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25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25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25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25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25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25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25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25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25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25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25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25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25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25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25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25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25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25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25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25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25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25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25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25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25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25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25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25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25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25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25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25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25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25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25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25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25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25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25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25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25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25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25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25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25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25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25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25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25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25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25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25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25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25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25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25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25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25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25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25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25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25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25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25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25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25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25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25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25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25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25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25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25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25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25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25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25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25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25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25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25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25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25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25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25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25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25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25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25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25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25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25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25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25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25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25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25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25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25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25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25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25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25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25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25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25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25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25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25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25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25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25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25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25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25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25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25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25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25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25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25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25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25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25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25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25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25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25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25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25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25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25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25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25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25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25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25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25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25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25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25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25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25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25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25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25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25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25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25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25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25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25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25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25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25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25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25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25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25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25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25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25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25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25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25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25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25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25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25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25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25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25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25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25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25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25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25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25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25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25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25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25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25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25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25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25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25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25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25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25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25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25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25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25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25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25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25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25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25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25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25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25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25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25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25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25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25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25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25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25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25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25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25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25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25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25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25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25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25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25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25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25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25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25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25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25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25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25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25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25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25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25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25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25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25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25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25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25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25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25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25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25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25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25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25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25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25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25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25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25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25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25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25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25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25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25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25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25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25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25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25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25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25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25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25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25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25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25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25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25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25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25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25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25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25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25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25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25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25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25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25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25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25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25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25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25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25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25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25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25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25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25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25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25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25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25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25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25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25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25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25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25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25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25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25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25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25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25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25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25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25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25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25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25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25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25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25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25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25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25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25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25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25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25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25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25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25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25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25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25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25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25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25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25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25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25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25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25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25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25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25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25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25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25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25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25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25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25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25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25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25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25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25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25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25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25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25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25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25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25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25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25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25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25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25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25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25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25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25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25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25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25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25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25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25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25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25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25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25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25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25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25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25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25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25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25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25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25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25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25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25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25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25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25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25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25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25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25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25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25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25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25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25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25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25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25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25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25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25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25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25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25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25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25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25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25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25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25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25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25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25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25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25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25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25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25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25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25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25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25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25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25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25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25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25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25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25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25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25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25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25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25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25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25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25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25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25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25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25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25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25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25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25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25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25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25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25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25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25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25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25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25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25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25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25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25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25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25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25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25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25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25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25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25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25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25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25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25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25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25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25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25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25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25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25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25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25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25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25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25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25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25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25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25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25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25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25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25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25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25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25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25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25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25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25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25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25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25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25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25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25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25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25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25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25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25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25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25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25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25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25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25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25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25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25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25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25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25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25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25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25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25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25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25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25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25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25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25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25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25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25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25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25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25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25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25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25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25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25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25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25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25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25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25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25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25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25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25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25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25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25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25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25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25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25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25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25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25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25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25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25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25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25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25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25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25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25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25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25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25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25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25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25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25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25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25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25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25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25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25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25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25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25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25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25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25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25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25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25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25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25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25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25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25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25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25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25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25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25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25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25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25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25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25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25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25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25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25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25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25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25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25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25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25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25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25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25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25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25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25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25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25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25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25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25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25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25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25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25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25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25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25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25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25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25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25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25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25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25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25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25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25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25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25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25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25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25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25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25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25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25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25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25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25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25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25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25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25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25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25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25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25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25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25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25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25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25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25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25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25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25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25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25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25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25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25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25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25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25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25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25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25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25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25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25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25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25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25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25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25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25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25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25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25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25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25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25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25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25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25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25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25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25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25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25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25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25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25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25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25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25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25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25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25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25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25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25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25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25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25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25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25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25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25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25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25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25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25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25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25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25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25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25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25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25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25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25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25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25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25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25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25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25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25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25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25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25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25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25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25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25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25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25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25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25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25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25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25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25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25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25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25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25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25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25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25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25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25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25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25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25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25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25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25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25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25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25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25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25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25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25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25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25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25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25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25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25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25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25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25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25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25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25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25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25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25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25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25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25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25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25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25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25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25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25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25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25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25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25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25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25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25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25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25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25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25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25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25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25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25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25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25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25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25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25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25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25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25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25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25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25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25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25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25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25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25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25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25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25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25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25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25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25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25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25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25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25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25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25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25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25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25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25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25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25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25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25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25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25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25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25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25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25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25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25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25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25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25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25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25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25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25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25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25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25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25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25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25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25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25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25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25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25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25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25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25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25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25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25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25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25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25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25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25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25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25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25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25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25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25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25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25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25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25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25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25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25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25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25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25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25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25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25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25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25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25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25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25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25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25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25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25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25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25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25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25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25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25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25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25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25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25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25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25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25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25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25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25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25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25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25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25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25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25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25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25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25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25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25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25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25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25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25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25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25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25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25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25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25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25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25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25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25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25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25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25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25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25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25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25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25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25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25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25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25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25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25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25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25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25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25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25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25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25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25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25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25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25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25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25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25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25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25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25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25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25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25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25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25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25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25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25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25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25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25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25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25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25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25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25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25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25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25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25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25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25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25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25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25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25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25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25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25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25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25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25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25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25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25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25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25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25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25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25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25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25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25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25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25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25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25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25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25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25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25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25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25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25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25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25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25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25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25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25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25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25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25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25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25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25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25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25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25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25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25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25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25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25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25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25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25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25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25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25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25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25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25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25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25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25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25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25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25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25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25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25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25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25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25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25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25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25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25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25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25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25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25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25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25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25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25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25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25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25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25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25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25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25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25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25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25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25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25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25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25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25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25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25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25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25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25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25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25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25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25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25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25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25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25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25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25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25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25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25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25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25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25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25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25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25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25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25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25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25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25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25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25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25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25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25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25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25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25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25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25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25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25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25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25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25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25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25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25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25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25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25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25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25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25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25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25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25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25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25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25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25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25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25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25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25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25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25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25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25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25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25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25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25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25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25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25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25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25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25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25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25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25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25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25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25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25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25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25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25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25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25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25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25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25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25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25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25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25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25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25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25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25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25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25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25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25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25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25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25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25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25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25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25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25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25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25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25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25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25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25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25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25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25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25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25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25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25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25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25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25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25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25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25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25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25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25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25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25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25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25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25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25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25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25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25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25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25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25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25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25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25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25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25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25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25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25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25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25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25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25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25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25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25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25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25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25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25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25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25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25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25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25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25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25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25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25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25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25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25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25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25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25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25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25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25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25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25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25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25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25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25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25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25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25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25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25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25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25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25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25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25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25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25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25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25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25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25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25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25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25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25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25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25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25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25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25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25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25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25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25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25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25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25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25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25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25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25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25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25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25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25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25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25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25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25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25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25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25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25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25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25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25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25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25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25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25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25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25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25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25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25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25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25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25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25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25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25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25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25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25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25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25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25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25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25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25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25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25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25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25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25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25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25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25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25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25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25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25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25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25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25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25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25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25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25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25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25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25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25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25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25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25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25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25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25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25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25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25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25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25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25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25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25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25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25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25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25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25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25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25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25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25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25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25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25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25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25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25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25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25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25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25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25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25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25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25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25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25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25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25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25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25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25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25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25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25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25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25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25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25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25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25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25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25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25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25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25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25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25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25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25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25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25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25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25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25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25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25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25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25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25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25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25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25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25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25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25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25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25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25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25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25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25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25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25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25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25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25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25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25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25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25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25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25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25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25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25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25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25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25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25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25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25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25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25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25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25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25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25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25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25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25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25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25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25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25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25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25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25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25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25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25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25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25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25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25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25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25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25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25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25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25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25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25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25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25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25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25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25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25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25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25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25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25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25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25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25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25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25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25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25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25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25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25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25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25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25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25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25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25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25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25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25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25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25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25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25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25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25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25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25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25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25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25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25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25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25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25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25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25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25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25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25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25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25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25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25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25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25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25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25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25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25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25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25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25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25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25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25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25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25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25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25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25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25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25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25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25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25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25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25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25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25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25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25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25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25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25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25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25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25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25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25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25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25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25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25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25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25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25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25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25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25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25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25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25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25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25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25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25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25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25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25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25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25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25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25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25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25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25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25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25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25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25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25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25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25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25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25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25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25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25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25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25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25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25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25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25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25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25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25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25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25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25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25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25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25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25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25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25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25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25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25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25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25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25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25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25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25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25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25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25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25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25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25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25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25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25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25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25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25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25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25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25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25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25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25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25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25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25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25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25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25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25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25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25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25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25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25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25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25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25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25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25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25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25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25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25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25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25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25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25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25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25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25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25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25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25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25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25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25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25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25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25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25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25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25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25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25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25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25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25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25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25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25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25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25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25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25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25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25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25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25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25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25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25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25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25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25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25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25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25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25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25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25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25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25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25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25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25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25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25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25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25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25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25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25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25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25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25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25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25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25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25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25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25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25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25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25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25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25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25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25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25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25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25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25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25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25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25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25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25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25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25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25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25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25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25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25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25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25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25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25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25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25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25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25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25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25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25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25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25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25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25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25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25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25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25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25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25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25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25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25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25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25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25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25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25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25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25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25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25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25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25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25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25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25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25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25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25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25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25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25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25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25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25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25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25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25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25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25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25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25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25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25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25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25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25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25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25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25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25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25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25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25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25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25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25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25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25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25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25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25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25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25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25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25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25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25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25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25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25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25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25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25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25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25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25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25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25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25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25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25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25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25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25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25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25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25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25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25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25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25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25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25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25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25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25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25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25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25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25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25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25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25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25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25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25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25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25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25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25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25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25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25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25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25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25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25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25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25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25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25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25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25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25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25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25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25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25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25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25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25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25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25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25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25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25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25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25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25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25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25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25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25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25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25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25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25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25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25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25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25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25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25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25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25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25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25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25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25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25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25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25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25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25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25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25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25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25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25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25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25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25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25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25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25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25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25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25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25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25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25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25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25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25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25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25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25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25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25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25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25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25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25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25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25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25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25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25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25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25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25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25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25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25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25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25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25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25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25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25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25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25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25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25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25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25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25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25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25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25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25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25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25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25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25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25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25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25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25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25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25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25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25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25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25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25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25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25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25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25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25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25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25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25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25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25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25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25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25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25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25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25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25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25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25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25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25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25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25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25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25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25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25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25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25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25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25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25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25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25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25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25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25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25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25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25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25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25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25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25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25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25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25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25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25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25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25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25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25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25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25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25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25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25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25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25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25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25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25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25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25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25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25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25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25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25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25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25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25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25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25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25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25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25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25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25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25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25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25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25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25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25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25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25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25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25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25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25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25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25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25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25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25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25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25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25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25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25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25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25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25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25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25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25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25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25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25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25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25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25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25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25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25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25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25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25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25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25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25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25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25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25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25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25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25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25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25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25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25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25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25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25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25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25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25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25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25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25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25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25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25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25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25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25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25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25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25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25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25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25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25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25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25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25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25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25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25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25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25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25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25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25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25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25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25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25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25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25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25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25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25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25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25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25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25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25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25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25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25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25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25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25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25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25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25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25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25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25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25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25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25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25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25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25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25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25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25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25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25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25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25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25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25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25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25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25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25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25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25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25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25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25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25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25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25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25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25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25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25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25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25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25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25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25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25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25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25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25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25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25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25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25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25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25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25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25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25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25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25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25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25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25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25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25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25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25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25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25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25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25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25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25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25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25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25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25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25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25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25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25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25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25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25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25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25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25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25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25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25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25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25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25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25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25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25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25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25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25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25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25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25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25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25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25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25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25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25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25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25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25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25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25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25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25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25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25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25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25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25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25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25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25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25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25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25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25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25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25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25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25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25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25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25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25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25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25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25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25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25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25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25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25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25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25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25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25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25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25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25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25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25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25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25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25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25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25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25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25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25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25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25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25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25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25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25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25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25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25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25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25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25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25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25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25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25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25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25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25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25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25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25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25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25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25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25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25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25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25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25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25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25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25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25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25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25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25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25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25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25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25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25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25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25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25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25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25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25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25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25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25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25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25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25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25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25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25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25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25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25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25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25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25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25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25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25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25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25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25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25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25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25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25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25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25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25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25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25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25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25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25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25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25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25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25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25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25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25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25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25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25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25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25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25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25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25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25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25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25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25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25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25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25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25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25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25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25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25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25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25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25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25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25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25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25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25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25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25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25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25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25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25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25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25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25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25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25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25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25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25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25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25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25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25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25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25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25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25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25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25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25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25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25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25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25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25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25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25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25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25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25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25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25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25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25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25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25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25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25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25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25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25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25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25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25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25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25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25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25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25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25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25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25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25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25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25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25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25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25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25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25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25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25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25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25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25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25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25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25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25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25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25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25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25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25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25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25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25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25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25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25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25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25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25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25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25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25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25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25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25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25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25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25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25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25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25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25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25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25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25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25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25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25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25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25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25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25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25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25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25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25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25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25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25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25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25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25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25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25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25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25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25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25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25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25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25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25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25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25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25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25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25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25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25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25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25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25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25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25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25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25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25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25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25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25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25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25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25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25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25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25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25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25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25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25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25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25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25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25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25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25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25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25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25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25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25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25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25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25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25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25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25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25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25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25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25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25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25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25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25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25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25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25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25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25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25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25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25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25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25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25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25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25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25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25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25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25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25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25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25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25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25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25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25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25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25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25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25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25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25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25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25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25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25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25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25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25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25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25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25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25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25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25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25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25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25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25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25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25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25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25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25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25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25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25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25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25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25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25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25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25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25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25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25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25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25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25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25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25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25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25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25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25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25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25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25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25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25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25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25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25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25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25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25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25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25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25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25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25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25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25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25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25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25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25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25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25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25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25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25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25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25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25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25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25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25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25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25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25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25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25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25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25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25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25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25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25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25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25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25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25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25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25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25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25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25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25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25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25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25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25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25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25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25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25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25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25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25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25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25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25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25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25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25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25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25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25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25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25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25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25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25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25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25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25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25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25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25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25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25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25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25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25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25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25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25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25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25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25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25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25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25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25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25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25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25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25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25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25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25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25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25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25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25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25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25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25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25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25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25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25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25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25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25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25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25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25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25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25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25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25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25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25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25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25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25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25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25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25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25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25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25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25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25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25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25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25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25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25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25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25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25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25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25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25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25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25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25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25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25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25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25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25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25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25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25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25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25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25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25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25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25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25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25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25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25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25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25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25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25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25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25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25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25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25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25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25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25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25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25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25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25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25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25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25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25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25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25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25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25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25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25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25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25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25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25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25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25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25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25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25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25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25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25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25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25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25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25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25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25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25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25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25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25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25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25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25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25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25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25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25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25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25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25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25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25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25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25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25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25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25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25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25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25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25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25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25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25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25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25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25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25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25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25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25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25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25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25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25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25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25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25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25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25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25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25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25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25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25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25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25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25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25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25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25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25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25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25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25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25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25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25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25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25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25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25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25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25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25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25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25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25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25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25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25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25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25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25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25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25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25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25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25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25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25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25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25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25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25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25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25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25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25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25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25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25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25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25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25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25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25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25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25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25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25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25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25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25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25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25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25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25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25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25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25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25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25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25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25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25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25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25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25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25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25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25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25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25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25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25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25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25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25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25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25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25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25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25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25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25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25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25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25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25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25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25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25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25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25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25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25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25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25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25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25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25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25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25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25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25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25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25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25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25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25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25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25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25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25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25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25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25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25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25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25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25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25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25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25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25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25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25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25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25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25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25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25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25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25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25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25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25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25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25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25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25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25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25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25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25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25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25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25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25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25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25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25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25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25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25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25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25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25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25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25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25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25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25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25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25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25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25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25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25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25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25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25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25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25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25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25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25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25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25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25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25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25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25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25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25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25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25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25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25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25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25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25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25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25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25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25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25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25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25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25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25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25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25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25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25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25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25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25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25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25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25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25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25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25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25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25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25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25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25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25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25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25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25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25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25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25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25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25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25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25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25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25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25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25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25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25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25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25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25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25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25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25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25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25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25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25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25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25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25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25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25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25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25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25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25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25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25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25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25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25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25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25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25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25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25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25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25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25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25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25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25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25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25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25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25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25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25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25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25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25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25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25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25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25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25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25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25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25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25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25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25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25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25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25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25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25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25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25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25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25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25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25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25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25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25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25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25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25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25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25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25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25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25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25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25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25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25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25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25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25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25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25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25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25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25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25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25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25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25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25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25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25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25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25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25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25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25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25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25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25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25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25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25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25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25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25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25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25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25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25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25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25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25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25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25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25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25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25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25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25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25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25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25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25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25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25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25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25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25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25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25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25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25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25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25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25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25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25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25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25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25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25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25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25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25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25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25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25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25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25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25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25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25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25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25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25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25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25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25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25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25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25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25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25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25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25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25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25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25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25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25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25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25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25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25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25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25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25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25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25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25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25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25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25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25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25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25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25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25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25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25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25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25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25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25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25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25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25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25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25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25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25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25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25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25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25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25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25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25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25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25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25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25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25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25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25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25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25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25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25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25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25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25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25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25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25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25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25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25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25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25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25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25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25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25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25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25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25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25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25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25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25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25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25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25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25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25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25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25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25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25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25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25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25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25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25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25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25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25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25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25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25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25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25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25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25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25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25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25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25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25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25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25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25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25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25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25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25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25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25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25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25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25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25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25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25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25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25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25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25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25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25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25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25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25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25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25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25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25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25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25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25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25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25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25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25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25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25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25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25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25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25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25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25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25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25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25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25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25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25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25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25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25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25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25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25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25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25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25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25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25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25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25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25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25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25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25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25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25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25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25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25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25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25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25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25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25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25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25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25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25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25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25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25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25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25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25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25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25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25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25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25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25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25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25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25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25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25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25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25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25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25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25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25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25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25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25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25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25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25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25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25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25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25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25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25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25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25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25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25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25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25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25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25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25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25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25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25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25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25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25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25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25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25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25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25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25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25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25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25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25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25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25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25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25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25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25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25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25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25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25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25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25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25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25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25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25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25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25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25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25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25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25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25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25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25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25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25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25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25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25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25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25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25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25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25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25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25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25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25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25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25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25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25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25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25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25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25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25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25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25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25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25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25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25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25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25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25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25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25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25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25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25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25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25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25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25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25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25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25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25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25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25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25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25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25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25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25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25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25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25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25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25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25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25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25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25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25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25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25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25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25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25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25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25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25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25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25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25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25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25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25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25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25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25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25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25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25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25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25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25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25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25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25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25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25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25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25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25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25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25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25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25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25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25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25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25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25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25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25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25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25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25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25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25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25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25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25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25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25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25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25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25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25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25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25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25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25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25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25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25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25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25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25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25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25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25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25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25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25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25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25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25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25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25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25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25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25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25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25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25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25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25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25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25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25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25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25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25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25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25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25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25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25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25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25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25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25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25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25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25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25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25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25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25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25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25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25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25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25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25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25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25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25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25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25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25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25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25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25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25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25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25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25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25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25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25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25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25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25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25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25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25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25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25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25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25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25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25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25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25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25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25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25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25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25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25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25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25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25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25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25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25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25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25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25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25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25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25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25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25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25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25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25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25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25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25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25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25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25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25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25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25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25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25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25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25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25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25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25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25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25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25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25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25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25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25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25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25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25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25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25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25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25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25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25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25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25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25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25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25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25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25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25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25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25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25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25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25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25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25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25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25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25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25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25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25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25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25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25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25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25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25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25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25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25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25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25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25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25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25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25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25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25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25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25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25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25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25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25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25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25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25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25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25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25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25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25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25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25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25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25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25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25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25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25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25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25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25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25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25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25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25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25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25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25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25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25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25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25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25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25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25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25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25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25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25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25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25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25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25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25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25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25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25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25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25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25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25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25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25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25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25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25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25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25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25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25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25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25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25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25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25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25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25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25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25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25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25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25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25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25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25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25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25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25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25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25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25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25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25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25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25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25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25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25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25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25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25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25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25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25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25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25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25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25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25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25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25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25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25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25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25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25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25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25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25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25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25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25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25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25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25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25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25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25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25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25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25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25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25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25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25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25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25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25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25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25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25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25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25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25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25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25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25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25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25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25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25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25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25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25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25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25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25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25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25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25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25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25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25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25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25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25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25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25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25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25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25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25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25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25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25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25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25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25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25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25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25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25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25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25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25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25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25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25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25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25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25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25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25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25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25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25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25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25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25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25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25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25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25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25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25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25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25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25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25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25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25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25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25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25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25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25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25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25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25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25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25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25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25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25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25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25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25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25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25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25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25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25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25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25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25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25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25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25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25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25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25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25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25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25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25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25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25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25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25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25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25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25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25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25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25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25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25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25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25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25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25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25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25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25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25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25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25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25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25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25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25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25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25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25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25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25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25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25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25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25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25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25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25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25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25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25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25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25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25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25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25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25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25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25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25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25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25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25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25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25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25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25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25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25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25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25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25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25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25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25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25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25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25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25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25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25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25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25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25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25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25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25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25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25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25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25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25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25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25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25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25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25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25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25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25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25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25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25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25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25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25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25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25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25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25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25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25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25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25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25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25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25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25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25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25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25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25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25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25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25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25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25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25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25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25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25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25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25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25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25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25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25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25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25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25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25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25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25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25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25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25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25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25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25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25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25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25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25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25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25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25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25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25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25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25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25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25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25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25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25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25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25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25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25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25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25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25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25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25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25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25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25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25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25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25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25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25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25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25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25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25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25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25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25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25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25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25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25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25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25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25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25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25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25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25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25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25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25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25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25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25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25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25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25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25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25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25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25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25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25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25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25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25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25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25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25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25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25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25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25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25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25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25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25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25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25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25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25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25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25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25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25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25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25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25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25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25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25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25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25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25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25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25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25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25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25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25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25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25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25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25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25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25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25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25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25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25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25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25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25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25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25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25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25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25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25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25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25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25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25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25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25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25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25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25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25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25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25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25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25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25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25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25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25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25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25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25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25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25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25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25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25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25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25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25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25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25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25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25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25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25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25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25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25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25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25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25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25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25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25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25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25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25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25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25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25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25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25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25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25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25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25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25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25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25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25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25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25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25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25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25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25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25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25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25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25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25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25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25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25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25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25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25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25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25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25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25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25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25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25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25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25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25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25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25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25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25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25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25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25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25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25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25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25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25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25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25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25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25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25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25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25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25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25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25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25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25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25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25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25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25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25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25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25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25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25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25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25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25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25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25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25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25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25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25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25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25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25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25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25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25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25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25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25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25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25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25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25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25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25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25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25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25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25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25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25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25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25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25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25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25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25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25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25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25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25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25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25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25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25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25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25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25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25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25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25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25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25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25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25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25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25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25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25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25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25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25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25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25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25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25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25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25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25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25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25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25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25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25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25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25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25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25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25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25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25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25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25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25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25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25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25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25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25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25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25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25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25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25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25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25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25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25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25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25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25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25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25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25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25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25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25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25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25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25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25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25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25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25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25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25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25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25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25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25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25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25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25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25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25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25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25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25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25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25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25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25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25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25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25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25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25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25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25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25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25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25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25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25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25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25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25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25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25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25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25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25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25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25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25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25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25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25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25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25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25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25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25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25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25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25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25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25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25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25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25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25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25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25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25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25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25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25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25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25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25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25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25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25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25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25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25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25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25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25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25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25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25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25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25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25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25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25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25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25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25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25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25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25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25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25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25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25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25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25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25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25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25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25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25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25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25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25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25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25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25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25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25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25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25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25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25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25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25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25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25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25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25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25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25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25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25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25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25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25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25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25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25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25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25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25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25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25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25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25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25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25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25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25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25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25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25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25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25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25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25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25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25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25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25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25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25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25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25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25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25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25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25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25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25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25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25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25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25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25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25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25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25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25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25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25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25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25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25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25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25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25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25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25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25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25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25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25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25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25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25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25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25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25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25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25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25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25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25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25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25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25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25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25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25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25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25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25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25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25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25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25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25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25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25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25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25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25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25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25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25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25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25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25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25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25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25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25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25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25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25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25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25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25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25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25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25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25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25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25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25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25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25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25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25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25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25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25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25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25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25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25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25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25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25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25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25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25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25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25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25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25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25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25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25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25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25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25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25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25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25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25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25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25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25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25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25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25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25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25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25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25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25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25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25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25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25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25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25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25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25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25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25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25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25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25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25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25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25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25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25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25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25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25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25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25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25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25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25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25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25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25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25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25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25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25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25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25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25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25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25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25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25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25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25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25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25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25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25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25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25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25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25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25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25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25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25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25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25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25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25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25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25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25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25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25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25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25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25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25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25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25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25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25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25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25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25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25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25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25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25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25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25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25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25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25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25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25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25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25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25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25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25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25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25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25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25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25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25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25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25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25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25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25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25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25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25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25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25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25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25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25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25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25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25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25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25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25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25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25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25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25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25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25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25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25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25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25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25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25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25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25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25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25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25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25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25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25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25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25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25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25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25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25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25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25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25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25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25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25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25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25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25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25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25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25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25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25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25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25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25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25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25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25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25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25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25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25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25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25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25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25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25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25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25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25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25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25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25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25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25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25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25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25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25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25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25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25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25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25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25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25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25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25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25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25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25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25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25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25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25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25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25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25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25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25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25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25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25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25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25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25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25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25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25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25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25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25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25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25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25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25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25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25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25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25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25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25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25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25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25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25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25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25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25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25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25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25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25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25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25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25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25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25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25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25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25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25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25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25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25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25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25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25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25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25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25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25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25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25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25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25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25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25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25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25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25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25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25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25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25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25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25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25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25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25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25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25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25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25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25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25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25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25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25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25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25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25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25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25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25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25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25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25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25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25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25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25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25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25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25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25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25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25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25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25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25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25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25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25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25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25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25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25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25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25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25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25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25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25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25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25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25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25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25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25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25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25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25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25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25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25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25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25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25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25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25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25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25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25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25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25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25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25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25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25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25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25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25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25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25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25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25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25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25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25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25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25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25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25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25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25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25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25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25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25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25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25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25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25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25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25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25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25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25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25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25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25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25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25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25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25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25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25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25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25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25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25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25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25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25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25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25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25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25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25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25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25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25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25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25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25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25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25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25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25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25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25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25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25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25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25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25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25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25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25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25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25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25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25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25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25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25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25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25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25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25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25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25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25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25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25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25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25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25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25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25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25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25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25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25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25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25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25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25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25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25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25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25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25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25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25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25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25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25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25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25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25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25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25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25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25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25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25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25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25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25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25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25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25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25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25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25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25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25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25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25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25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25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25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25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25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25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25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25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25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25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25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25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25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25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25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25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25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25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25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25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25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25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25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25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25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25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25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25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25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25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25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25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25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25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25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25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25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25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25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25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25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25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25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25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25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25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25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25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25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25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25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25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25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25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25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25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25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25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25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25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25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25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25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25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25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25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25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25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25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25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25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25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25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25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25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25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25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25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25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25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25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25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25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25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25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25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25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25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25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25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25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25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25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25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25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25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25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25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25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25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25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25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25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25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25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25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25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25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25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25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25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25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25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25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25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25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25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25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25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25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25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25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25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25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25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25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25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25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25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25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25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25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25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25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25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25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25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25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25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25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25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25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25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25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25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25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25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25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25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25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25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25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25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25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25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25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25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25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25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25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25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25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25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25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25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25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25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25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25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25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25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25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25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25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25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25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25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25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25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25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25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25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25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25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25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25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25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25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25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25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25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25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25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25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25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25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25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25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25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25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25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25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25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25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25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25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25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25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25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25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25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25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25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25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25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25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25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25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25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25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25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25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25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25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25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25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25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25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25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25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25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25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25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25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25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25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25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25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25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25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25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25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25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25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25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25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25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25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25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25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25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25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25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25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25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25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25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25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25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25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25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25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25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25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25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25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25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25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25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25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25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25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25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25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25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25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25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25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25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25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25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25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25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25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25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25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25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25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25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25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25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25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25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25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25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25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25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25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25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25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25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25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25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25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25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25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25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25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25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25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25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25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25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25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25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25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25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25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25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25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25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25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25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25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25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25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25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25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25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25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25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25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25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25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25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25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25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25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25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25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25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25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25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25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25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25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25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25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25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25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25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25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25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25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25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25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25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25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25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25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25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25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25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25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25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25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25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25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25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25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25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25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25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25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25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25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25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25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25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25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25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25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25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25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25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25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25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25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25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25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25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25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25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25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25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25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25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25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25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25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25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25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25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25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25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25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25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25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25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25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25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25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25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25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25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25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25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25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25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25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25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25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25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25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25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25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25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25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25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25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25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25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25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25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25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25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25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25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25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25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25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25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25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25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25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25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25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25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25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25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25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25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25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25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25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25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25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25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25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25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25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25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25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25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25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25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25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25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25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25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25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25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25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25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25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25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25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25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25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25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25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25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25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25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25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25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25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25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25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25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25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25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25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25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25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25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25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25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25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25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25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25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25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25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25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25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25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25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25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25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25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25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25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25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25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25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25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25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25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25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25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25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25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25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25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25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25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25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25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25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25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25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25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25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25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Assignment</vt:lpstr>
      <vt:lpstr>Data1</vt:lpstr>
      <vt:lpstr>Data2</vt:lpstr>
      <vt:lpstr>Data1!Extract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Sonu Nagose</cp:lastModifiedBy>
  <dcterms:created xsi:type="dcterms:W3CDTF">2014-06-06T22:18:33Z</dcterms:created>
  <dcterms:modified xsi:type="dcterms:W3CDTF">2025-03-29T07:05:49Z</dcterms:modified>
</cp:coreProperties>
</file>