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enthong\Desktop\Document\"/>
    </mc:Choice>
  </mc:AlternateContent>
  <bookViews>
    <workbookView xWindow="0" yWindow="0" windowWidth="20490" windowHeight="8205" activeTab="11"/>
  </bookViews>
  <sheets>
    <sheet name="Total" sheetId="3" r:id="rId1"/>
    <sheet name="AC" sheetId="9" r:id="rId2"/>
    <sheet name="EV" sheetId="8" r:id="rId3"/>
    <sheet name="W1" sheetId="12" r:id="rId4"/>
    <sheet name="W2" sheetId="13" r:id="rId5"/>
    <sheet name="W3" sheetId="14" r:id="rId6"/>
    <sheet name="W4" sheetId="15" r:id="rId7"/>
    <sheet name="W5" sheetId="16" r:id="rId8"/>
    <sheet name="W6" sheetId="17" r:id="rId9"/>
    <sheet name="W7" sheetId="18" r:id="rId10"/>
    <sheet name="W8" sheetId="19" r:id="rId11"/>
    <sheet name="W9" sheetId="20" r:id="rId12"/>
  </sheets>
  <definedNames>
    <definedName name="holidays">OFFSET(#REF!,1,0,COUNTA(#REF!),1)</definedName>
    <definedName name="_xlnm.Print_Area" localSheetId="1">AC!$A$2:$O$3</definedName>
    <definedName name="_xlnm.Print_Area" localSheetId="2">EV!$A$2:$O$3</definedName>
    <definedName name="_xlnm.Print_Area" localSheetId="0">Total!$A$1:$O$82</definedName>
    <definedName name="valuevx">42.314159</definedName>
    <definedName name="vertex42_copyright" hidden="1">"© 2012-2017 Vertex42 LLC"</definedName>
    <definedName name="vertex42_id" hidden="1">"earned-value-management.xlsx"</definedName>
    <definedName name="vertex42_title" hidden="1">"Earned Value Management Template"</definedName>
  </definedNames>
  <calcPr calcId="162913"/>
</workbook>
</file>

<file path=xl/calcChain.xml><?xml version="1.0" encoding="utf-8"?>
<calcChain xmlns="http://schemas.openxmlformats.org/spreadsheetml/2006/main">
  <c r="D5" i="20" l="1"/>
  <c r="E5" i="20"/>
  <c r="F5" i="20"/>
  <c r="G5" i="20"/>
  <c r="G8" i="20" s="1"/>
  <c r="H5" i="20"/>
  <c r="I5" i="20"/>
  <c r="D6" i="20"/>
  <c r="J6" i="20" s="1"/>
  <c r="E6" i="20"/>
  <c r="F6" i="20"/>
  <c r="G6" i="20"/>
  <c r="H6" i="20"/>
  <c r="I6" i="20"/>
  <c r="I4" i="20"/>
  <c r="H4" i="20"/>
  <c r="G4" i="20"/>
  <c r="F4" i="20"/>
  <c r="F8" i="20" s="1"/>
  <c r="E4" i="20"/>
  <c r="D4" i="20"/>
  <c r="C15" i="20"/>
  <c r="C16" i="20"/>
  <c r="C17" i="20"/>
  <c r="B15" i="20"/>
  <c r="B16" i="20"/>
  <c r="B17" i="20"/>
  <c r="A15" i="20"/>
  <c r="A16" i="20"/>
  <c r="A17" i="20"/>
  <c r="B6" i="20"/>
  <c r="B4" i="20"/>
  <c r="B5" i="20"/>
  <c r="A4" i="20"/>
  <c r="A5" i="20"/>
  <c r="A6" i="20"/>
  <c r="I19" i="20"/>
  <c r="H19" i="20"/>
  <c r="G19" i="20"/>
  <c r="F19" i="20"/>
  <c r="E19" i="20"/>
  <c r="D19" i="20"/>
  <c r="D21" i="20" s="1"/>
  <c r="E8" i="20"/>
  <c r="J5" i="20" l="1"/>
  <c r="I8" i="20"/>
  <c r="H8" i="20"/>
  <c r="H21" i="20"/>
  <c r="I21" i="20"/>
  <c r="D8" i="20"/>
  <c r="F21" i="20"/>
  <c r="G21" i="20"/>
  <c r="E21" i="20"/>
  <c r="J4" i="20" l="1"/>
  <c r="K53" i="8" l="1"/>
  <c r="K45" i="8"/>
  <c r="K46" i="8"/>
  <c r="K47" i="8"/>
  <c r="K48" i="8"/>
  <c r="K49" i="8"/>
  <c r="C47" i="8"/>
  <c r="C48" i="8"/>
  <c r="C49" i="8"/>
  <c r="B47" i="8"/>
  <c r="B48" i="8"/>
  <c r="B49" i="8"/>
  <c r="A47" i="8"/>
  <c r="A48" i="8"/>
  <c r="A49" i="8"/>
  <c r="K45" i="9"/>
  <c r="K46" i="9"/>
  <c r="K47" i="9"/>
  <c r="K48" i="9"/>
  <c r="C48" i="9" s="1"/>
  <c r="K49" i="9"/>
  <c r="C47" i="9"/>
  <c r="C49" i="9"/>
  <c r="C50" i="9"/>
  <c r="C51" i="9"/>
  <c r="B51" i="9"/>
  <c r="B47" i="9"/>
  <c r="B48" i="9"/>
  <c r="B49" i="9"/>
  <c r="B50" i="9"/>
  <c r="A47" i="9"/>
  <c r="A48" i="9"/>
  <c r="A49" i="9"/>
  <c r="A50" i="9"/>
  <c r="A51" i="9"/>
  <c r="D6" i="19"/>
  <c r="E6" i="19"/>
  <c r="F6" i="19"/>
  <c r="G6" i="19"/>
  <c r="H6" i="19"/>
  <c r="I6" i="19"/>
  <c r="D7" i="19"/>
  <c r="J7" i="19" s="1"/>
  <c r="E7" i="19"/>
  <c r="F7" i="19"/>
  <c r="G7" i="19"/>
  <c r="H7" i="19"/>
  <c r="I7" i="19"/>
  <c r="D8" i="19"/>
  <c r="E8" i="19"/>
  <c r="F8" i="19"/>
  <c r="J8" i="19" s="1"/>
  <c r="G8" i="19"/>
  <c r="H8" i="19"/>
  <c r="I8" i="19"/>
  <c r="D9" i="19"/>
  <c r="E9" i="19"/>
  <c r="J9" i="19" s="1"/>
  <c r="F9" i="19"/>
  <c r="G9" i="19"/>
  <c r="H9" i="19"/>
  <c r="I9" i="19"/>
  <c r="I5" i="19"/>
  <c r="H5" i="19"/>
  <c r="G5" i="19"/>
  <c r="F5" i="19"/>
  <c r="E5" i="19"/>
  <c r="D5" i="19"/>
  <c r="C19" i="19"/>
  <c r="C20" i="19"/>
  <c r="C21" i="19"/>
  <c r="C22" i="19"/>
  <c r="C23" i="19"/>
  <c r="B21" i="19"/>
  <c r="B22" i="19"/>
  <c r="B23" i="19"/>
  <c r="A21" i="19"/>
  <c r="A22" i="19"/>
  <c r="A23" i="19"/>
  <c r="B7" i="19"/>
  <c r="B8" i="19"/>
  <c r="B9" i="19"/>
  <c r="A7" i="19"/>
  <c r="A8" i="19"/>
  <c r="A9" i="19"/>
  <c r="C70" i="3"/>
  <c r="J44" i="8" l="1"/>
  <c r="J43" i="8"/>
  <c r="J42" i="8"/>
  <c r="C42" i="8"/>
  <c r="C43" i="8"/>
  <c r="C44" i="8"/>
  <c r="C45" i="8"/>
  <c r="C46" i="8"/>
  <c r="B42" i="8"/>
  <c r="B43" i="8"/>
  <c r="B44" i="8"/>
  <c r="B45" i="8"/>
  <c r="B46" i="8"/>
  <c r="A42" i="8"/>
  <c r="A43" i="8"/>
  <c r="A44" i="8"/>
  <c r="A45" i="8"/>
  <c r="A46" i="8"/>
  <c r="K44" i="9"/>
  <c r="J44" i="9"/>
  <c r="J43" i="9"/>
  <c r="C43" i="9" s="1"/>
  <c r="J42" i="9"/>
  <c r="C42" i="9" s="1"/>
  <c r="C45" i="9"/>
  <c r="C46" i="9"/>
  <c r="B42" i="9"/>
  <c r="B43" i="9"/>
  <c r="B44" i="9"/>
  <c r="B45" i="9"/>
  <c r="B46" i="9"/>
  <c r="A42" i="9"/>
  <c r="A43" i="9"/>
  <c r="A44" i="9"/>
  <c r="A45" i="9"/>
  <c r="A46" i="9"/>
  <c r="B19" i="19"/>
  <c r="B20" i="19"/>
  <c r="A19" i="19"/>
  <c r="A20" i="19"/>
  <c r="A4" i="19"/>
  <c r="B4" i="19"/>
  <c r="D4" i="19"/>
  <c r="E4" i="19"/>
  <c r="F4" i="19"/>
  <c r="G4" i="19"/>
  <c r="H4" i="19"/>
  <c r="H11" i="19" s="1"/>
  <c r="I4" i="19"/>
  <c r="J5" i="19"/>
  <c r="F11" i="19"/>
  <c r="B5" i="19"/>
  <c r="B6" i="19"/>
  <c r="A5" i="19"/>
  <c r="A6" i="19"/>
  <c r="I25" i="19"/>
  <c r="H25" i="19"/>
  <c r="G25" i="19"/>
  <c r="F25" i="19"/>
  <c r="E25" i="19"/>
  <c r="D25" i="19"/>
  <c r="C18" i="19"/>
  <c r="B18" i="19"/>
  <c r="A18" i="19"/>
  <c r="I6" i="18"/>
  <c r="D6" i="18"/>
  <c r="E6" i="18"/>
  <c r="F6" i="18"/>
  <c r="G6" i="18"/>
  <c r="H6" i="18"/>
  <c r="I5" i="18"/>
  <c r="H5" i="18"/>
  <c r="G5" i="18"/>
  <c r="F5" i="18"/>
  <c r="E5" i="18"/>
  <c r="D5" i="18"/>
  <c r="D4" i="18"/>
  <c r="I4" i="18"/>
  <c r="H4" i="18"/>
  <c r="G4" i="18"/>
  <c r="F4" i="18"/>
  <c r="E4" i="18"/>
  <c r="B4" i="18"/>
  <c r="B5" i="18"/>
  <c r="B6" i="18"/>
  <c r="A4" i="18"/>
  <c r="A5" i="18"/>
  <c r="A6" i="18"/>
  <c r="C15" i="18"/>
  <c r="C16" i="18"/>
  <c r="C17" i="18"/>
  <c r="B15" i="18"/>
  <c r="B16" i="18"/>
  <c r="B17" i="18"/>
  <c r="A15" i="18"/>
  <c r="A16" i="18"/>
  <c r="A17" i="18"/>
  <c r="I19" i="18"/>
  <c r="H19" i="18"/>
  <c r="G19" i="18"/>
  <c r="F19" i="18"/>
  <c r="E19" i="18"/>
  <c r="D19" i="18"/>
  <c r="D8" i="18"/>
  <c r="C44" i="9" l="1"/>
  <c r="J4" i="19"/>
  <c r="K44" i="8" s="1"/>
  <c r="I27" i="19"/>
  <c r="I11" i="19"/>
  <c r="E11" i="19"/>
  <c r="J6" i="19"/>
  <c r="G11" i="19"/>
  <c r="F27" i="19"/>
  <c r="D11" i="19"/>
  <c r="G27" i="19"/>
  <c r="D27" i="19"/>
  <c r="H27" i="19"/>
  <c r="E27" i="19"/>
  <c r="J6" i="18"/>
  <c r="J5" i="18"/>
  <c r="J4" i="18"/>
  <c r="I21" i="18"/>
  <c r="H8" i="18"/>
  <c r="G8" i="18"/>
  <c r="F8" i="18"/>
  <c r="E8" i="18"/>
  <c r="I8" i="18"/>
  <c r="F21" i="18"/>
  <c r="G21" i="18"/>
  <c r="D21" i="18"/>
  <c r="H21" i="18"/>
  <c r="E21" i="18"/>
  <c r="I32" i="9" l="1"/>
  <c r="I33" i="9"/>
  <c r="I34" i="9"/>
  <c r="I35" i="9"/>
  <c r="I36" i="9"/>
  <c r="I37" i="9"/>
  <c r="I38" i="9"/>
  <c r="I39" i="9"/>
  <c r="I40" i="9"/>
  <c r="I41" i="9"/>
  <c r="C25" i="17" l="1"/>
  <c r="C26" i="17"/>
  <c r="C27" i="17"/>
  <c r="C28" i="17"/>
  <c r="C29" i="17"/>
  <c r="C30" i="17"/>
  <c r="C31" i="17"/>
  <c r="C32" i="17"/>
  <c r="C33" i="17"/>
  <c r="C34" i="17"/>
  <c r="C24" i="17"/>
  <c r="I31" i="9" s="1"/>
  <c r="C28" i="16"/>
  <c r="I33" i="8"/>
  <c r="I39" i="8"/>
  <c r="I4" i="17" l="1"/>
  <c r="H4" i="17"/>
  <c r="G4" i="17"/>
  <c r="F4" i="17"/>
  <c r="E4" i="17"/>
  <c r="D4" i="17"/>
  <c r="I5" i="17"/>
  <c r="H5" i="17"/>
  <c r="G5" i="17"/>
  <c r="F5" i="17"/>
  <c r="E5" i="17"/>
  <c r="D5" i="17"/>
  <c r="B24" i="17"/>
  <c r="B25" i="17"/>
  <c r="H31" i="8" l="1"/>
  <c r="H32" i="8"/>
  <c r="H33" i="8"/>
  <c r="H34" i="8"/>
  <c r="H35" i="8"/>
  <c r="H36" i="8"/>
  <c r="H37" i="8"/>
  <c r="H38" i="8"/>
  <c r="H39" i="8"/>
  <c r="H40" i="8"/>
  <c r="H41" i="8"/>
  <c r="H28" i="9"/>
  <c r="H29" i="9"/>
  <c r="H30" i="9"/>
  <c r="H31" i="9"/>
  <c r="C31" i="9" s="1"/>
  <c r="H32" i="9"/>
  <c r="C32" i="9" s="1"/>
  <c r="H33" i="9"/>
  <c r="C33" i="9" s="1"/>
  <c r="H34" i="9"/>
  <c r="C34" i="9" s="1"/>
  <c r="H35" i="9"/>
  <c r="C35" i="9" s="1"/>
  <c r="H36" i="9"/>
  <c r="C36" i="9" s="1"/>
  <c r="H37" i="9"/>
  <c r="C37" i="9" s="1"/>
  <c r="H38" i="9"/>
  <c r="C38" i="9" s="1"/>
  <c r="H39" i="9"/>
  <c r="C39" i="9" s="1"/>
  <c r="H40" i="9"/>
  <c r="C40" i="9" s="1"/>
  <c r="H41" i="9"/>
  <c r="C41" i="9" s="1"/>
  <c r="H27" i="9"/>
  <c r="G26" i="9"/>
  <c r="C26" i="9" s="1"/>
  <c r="G27" i="9"/>
  <c r="C27" i="9" s="1"/>
  <c r="G28" i="9"/>
  <c r="G29" i="9"/>
  <c r="C29" i="9" s="1"/>
  <c r="G30" i="9"/>
  <c r="C30" i="9" s="1"/>
  <c r="G25" i="9"/>
  <c r="F17" i="9"/>
  <c r="C17" i="9" s="1"/>
  <c r="F18" i="9"/>
  <c r="C18" i="9" s="1"/>
  <c r="F19" i="9"/>
  <c r="C19" i="9" s="1"/>
  <c r="F20" i="9"/>
  <c r="C20" i="9" s="1"/>
  <c r="F21" i="9"/>
  <c r="C21" i="9" s="1"/>
  <c r="F22" i="9"/>
  <c r="C22" i="9" s="1"/>
  <c r="F23" i="9"/>
  <c r="C23" i="9" s="1"/>
  <c r="F24" i="9"/>
  <c r="C24" i="9" s="1"/>
  <c r="F25" i="9"/>
  <c r="F16" i="9"/>
  <c r="C16" i="9" s="1"/>
  <c r="E15" i="9"/>
  <c r="C15" i="9" s="1"/>
  <c r="D10" i="9"/>
  <c r="C10" i="9" s="1"/>
  <c r="D11" i="9"/>
  <c r="C11" i="9" s="1"/>
  <c r="D12" i="9"/>
  <c r="C12" i="9" s="1"/>
  <c r="D13" i="9"/>
  <c r="C13" i="9" s="1"/>
  <c r="D14" i="9"/>
  <c r="C14" i="9" s="1"/>
  <c r="D9" i="9"/>
  <c r="C9" i="9" s="1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19" i="15"/>
  <c r="C20" i="15"/>
  <c r="C21" i="15"/>
  <c r="C22" i="15"/>
  <c r="C23" i="15"/>
  <c r="C18" i="15"/>
  <c r="C19" i="12"/>
  <c r="C20" i="12"/>
  <c r="C21" i="12"/>
  <c r="C22" i="12"/>
  <c r="C23" i="12"/>
  <c r="C18" i="12"/>
  <c r="C23" i="14"/>
  <c r="C24" i="14"/>
  <c r="C25" i="14"/>
  <c r="C26" i="14"/>
  <c r="C27" i="14"/>
  <c r="C28" i="14"/>
  <c r="C29" i="14"/>
  <c r="C30" i="14"/>
  <c r="C31" i="14"/>
  <c r="C22" i="14"/>
  <c r="C13" i="13"/>
  <c r="I36" i="17"/>
  <c r="H36" i="17"/>
  <c r="G36" i="17"/>
  <c r="F36" i="17"/>
  <c r="E36" i="17"/>
  <c r="D36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A25" i="17"/>
  <c r="J15" i="17"/>
  <c r="I14" i="17"/>
  <c r="H14" i="17"/>
  <c r="G14" i="17"/>
  <c r="F14" i="17"/>
  <c r="E14" i="17"/>
  <c r="D14" i="17"/>
  <c r="B14" i="17"/>
  <c r="A14" i="17"/>
  <c r="I13" i="17"/>
  <c r="H13" i="17"/>
  <c r="G13" i="17"/>
  <c r="F13" i="17"/>
  <c r="E13" i="17"/>
  <c r="D13" i="17"/>
  <c r="B13" i="17"/>
  <c r="A13" i="17"/>
  <c r="I12" i="17"/>
  <c r="H12" i="17"/>
  <c r="G12" i="17"/>
  <c r="F12" i="17"/>
  <c r="E12" i="17"/>
  <c r="D12" i="17"/>
  <c r="B12" i="17"/>
  <c r="A12" i="17"/>
  <c r="I11" i="17"/>
  <c r="H11" i="17"/>
  <c r="G11" i="17"/>
  <c r="F11" i="17"/>
  <c r="E11" i="17"/>
  <c r="D11" i="17"/>
  <c r="B11" i="17"/>
  <c r="A11" i="17"/>
  <c r="I10" i="17"/>
  <c r="H10" i="17"/>
  <c r="G10" i="17"/>
  <c r="F10" i="17"/>
  <c r="E10" i="17"/>
  <c r="D10" i="17"/>
  <c r="B10" i="17"/>
  <c r="A10" i="17"/>
  <c r="I9" i="17"/>
  <c r="H9" i="17"/>
  <c r="G9" i="17"/>
  <c r="F9" i="17"/>
  <c r="E9" i="17"/>
  <c r="D9" i="17"/>
  <c r="B9" i="17"/>
  <c r="A9" i="17"/>
  <c r="I8" i="17"/>
  <c r="H8" i="17"/>
  <c r="G8" i="17"/>
  <c r="F8" i="17"/>
  <c r="E8" i="17"/>
  <c r="D8" i="17"/>
  <c r="B8" i="17"/>
  <c r="A8" i="17"/>
  <c r="I7" i="17"/>
  <c r="H7" i="17"/>
  <c r="G7" i="17"/>
  <c r="F7" i="17"/>
  <c r="E7" i="17"/>
  <c r="D7" i="17"/>
  <c r="B7" i="17"/>
  <c r="A7" i="17"/>
  <c r="I6" i="17"/>
  <c r="H6" i="17"/>
  <c r="G6" i="17"/>
  <c r="F6" i="17"/>
  <c r="E6" i="17"/>
  <c r="D6" i="17"/>
  <c r="B6" i="17"/>
  <c r="A6" i="17"/>
  <c r="B5" i="17"/>
  <c r="A5" i="17"/>
  <c r="B4" i="17"/>
  <c r="A4" i="17"/>
  <c r="I17" i="17"/>
  <c r="J8" i="16"/>
  <c r="J9" i="16"/>
  <c r="J10" i="16"/>
  <c r="J11" i="16"/>
  <c r="J12" i="16"/>
  <c r="J13" i="16"/>
  <c r="J14" i="16"/>
  <c r="J15" i="16"/>
  <c r="J16" i="16"/>
  <c r="J17" i="16"/>
  <c r="J18" i="16"/>
  <c r="I70" i="3"/>
  <c r="D8" i="16"/>
  <c r="E8" i="16"/>
  <c r="F8" i="16"/>
  <c r="G8" i="16"/>
  <c r="H8" i="16"/>
  <c r="I8" i="16"/>
  <c r="D9" i="16"/>
  <c r="E9" i="16"/>
  <c r="F9" i="16"/>
  <c r="G9" i="16"/>
  <c r="H9" i="16"/>
  <c r="I9" i="16"/>
  <c r="D10" i="16"/>
  <c r="E10" i="16"/>
  <c r="F10" i="16"/>
  <c r="G10" i="16"/>
  <c r="H10" i="16"/>
  <c r="I10" i="16"/>
  <c r="D11" i="16"/>
  <c r="E11" i="16"/>
  <c r="F11" i="16"/>
  <c r="G11" i="16"/>
  <c r="H11" i="16"/>
  <c r="I11" i="16"/>
  <c r="D12" i="16"/>
  <c r="E12" i="16"/>
  <c r="F12" i="16"/>
  <c r="G12" i="16"/>
  <c r="H12" i="16"/>
  <c r="I12" i="16"/>
  <c r="D13" i="16"/>
  <c r="E13" i="16"/>
  <c r="F13" i="16"/>
  <c r="G13" i="16"/>
  <c r="H13" i="16"/>
  <c r="I13" i="16"/>
  <c r="D14" i="16"/>
  <c r="E14" i="16"/>
  <c r="F14" i="16"/>
  <c r="G14" i="16"/>
  <c r="H14" i="16"/>
  <c r="I14" i="16"/>
  <c r="D15" i="16"/>
  <c r="E15" i="16"/>
  <c r="F15" i="16"/>
  <c r="G15" i="16"/>
  <c r="H15" i="16"/>
  <c r="I15" i="16"/>
  <c r="D16" i="16"/>
  <c r="E16" i="16"/>
  <c r="F16" i="16"/>
  <c r="G16" i="16"/>
  <c r="H16" i="16"/>
  <c r="I16" i="16"/>
  <c r="D17" i="16"/>
  <c r="E17" i="16"/>
  <c r="F17" i="16"/>
  <c r="G17" i="16"/>
  <c r="H17" i="16"/>
  <c r="I17" i="16"/>
  <c r="D18" i="16"/>
  <c r="E18" i="16"/>
  <c r="F18" i="16"/>
  <c r="G18" i="16"/>
  <c r="H18" i="16"/>
  <c r="I18" i="16"/>
  <c r="J19" i="16"/>
  <c r="B42" i="16"/>
  <c r="B32" i="16"/>
  <c r="B33" i="16"/>
  <c r="B34" i="16"/>
  <c r="B35" i="16"/>
  <c r="B36" i="16"/>
  <c r="B37" i="16"/>
  <c r="B38" i="16"/>
  <c r="B39" i="16"/>
  <c r="B40" i="16"/>
  <c r="B41" i="16"/>
  <c r="B8" i="16"/>
  <c r="B9" i="16"/>
  <c r="B10" i="16"/>
  <c r="B11" i="16"/>
  <c r="B12" i="16"/>
  <c r="B13" i="16"/>
  <c r="B14" i="16"/>
  <c r="B15" i="16"/>
  <c r="B16" i="16"/>
  <c r="B17" i="16"/>
  <c r="B18" i="16"/>
  <c r="A17" i="16"/>
  <c r="A18" i="16"/>
  <c r="A8" i="16"/>
  <c r="A9" i="16"/>
  <c r="A10" i="16"/>
  <c r="A11" i="16"/>
  <c r="A12" i="16"/>
  <c r="A13" i="16"/>
  <c r="A14" i="16"/>
  <c r="A15" i="16"/>
  <c r="A16" i="16"/>
  <c r="A42" i="16"/>
  <c r="A39" i="16"/>
  <c r="A40" i="16"/>
  <c r="A41" i="16"/>
  <c r="A32" i="16"/>
  <c r="A33" i="16"/>
  <c r="A34" i="16"/>
  <c r="A35" i="16"/>
  <c r="A36" i="16"/>
  <c r="A37" i="16"/>
  <c r="A38" i="16"/>
  <c r="C31" i="8"/>
  <c r="C32" i="8"/>
  <c r="C33" i="8"/>
  <c r="C34" i="8"/>
  <c r="C35" i="8"/>
  <c r="C36" i="8"/>
  <c r="C37" i="8"/>
  <c r="C38" i="8"/>
  <c r="C39" i="8"/>
  <c r="C40" i="8"/>
  <c r="C41" i="8"/>
  <c r="B38" i="8"/>
  <c r="B39" i="8"/>
  <c r="B40" i="8"/>
  <c r="B41" i="8"/>
  <c r="A41" i="8"/>
  <c r="A39" i="8"/>
  <c r="A40" i="8"/>
  <c r="B31" i="9"/>
  <c r="B32" i="9"/>
  <c r="B33" i="9"/>
  <c r="B34" i="9"/>
  <c r="B35" i="9"/>
  <c r="B36" i="9"/>
  <c r="B37" i="9"/>
  <c r="B38" i="9"/>
  <c r="B39" i="9"/>
  <c r="B40" i="9"/>
  <c r="B41" i="9"/>
  <c r="A40" i="9"/>
  <c r="A41" i="9"/>
  <c r="A38" i="9"/>
  <c r="A39" i="9"/>
  <c r="A33" i="9"/>
  <c r="A34" i="9"/>
  <c r="A35" i="9"/>
  <c r="A36" i="9"/>
  <c r="A37" i="9"/>
  <c r="A31" i="9"/>
  <c r="A32" i="9"/>
  <c r="B31" i="8"/>
  <c r="B32" i="8"/>
  <c r="B33" i="8"/>
  <c r="B34" i="8"/>
  <c r="B35" i="8"/>
  <c r="B36" i="8"/>
  <c r="B37" i="8"/>
  <c r="A33" i="8"/>
  <c r="A34" i="8"/>
  <c r="A35" i="8"/>
  <c r="A36" i="8"/>
  <c r="A37" i="8"/>
  <c r="A38" i="8"/>
  <c r="C25" i="9" l="1"/>
  <c r="C28" i="9"/>
  <c r="J4" i="17"/>
  <c r="I31" i="8" s="1"/>
  <c r="J6" i="17"/>
  <c r="J11" i="17"/>
  <c r="I38" i="8" s="1"/>
  <c r="J5" i="17"/>
  <c r="I32" i="8" s="1"/>
  <c r="J9" i="17"/>
  <c r="I36" i="8" s="1"/>
  <c r="J13" i="17"/>
  <c r="I40" i="8" s="1"/>
  <c r="I38" i="17"/>
  <c r="J7" i="17"/>
  <c r="I34" i="8" s="1"/>
  <c r="J10" i="17"/>
  <c r="I37" i="8" s="1"/>
  <c r="J14" i="17"/>
  <c r="I41" i="8" s="1"/>
  <c r="J8" i="17"/>
  <c r="I35" i="8" s="1"/>
  <c r="J12" i="17"/>
  <c r="F17" i="17"/>
  <c r="G17" i="17"/>
  <c r="G38" i="17"/>
  <c r="H17" i="17"/>
  <c r="D38" i="17"/>
  <c r="H38" i="17"/>
  <c r="F38" i="17"/>
  <c r="E17" i="17"/>
  <c r="E38" i="17"/>
  <c r="I44" i="16"/>
  <c r="H44" i="16"/>
  <c r="G44" i="16"/>
  <c r="F44" i="16"/>
  <c r="E44" i="16"/>
  <c r="D44" i="16"/>
  <c r="B31" i="16"/>
  <c r="A31" i="16"/>
  <c r="B30" i="16"/>
  <c r="A30" i="16"/>
  <c r="B29" i="16"/>
  <c r="A29" i="16"/>
  <c r="B28" i="16"/>
  <c r="A28" i="16"/>
  <c r="F7" i="16"/>
  <c r="B7" i="16"/>
  <c r="A7" i="16"/>
  <c r="G6" i="16"/>
  <c r="B6" i="16"/>
  <c r="A6" i="16"/>
  <c r="F5" i="16"/>
  <c r="B5" i="16"/>
  <c r="A5" i="16"/>
  <c r="C4" i="16"/>
  <c r="G4" i="16" s="1"/>
  <c r="B4" i="16"/>
  <c r="A4" i="16"/>
  <c r="D17" i="17" l="1"/>
  <c r="D6" i="16"/>
  <c r="I6" i="16"/>
  <c r="F46" i="16"/>
  <c r="H4" i="16"/>
  <c r="D4" i="16"/>
  <c r="I4" i="16"/>
  <c r="E6" i="16"/>
  <c r="J6" i="16" s="1"/>
  <c r="H29" i="8" s="1"/>
  <c r="G46" i="16"/>
  <c r="E4" i="16"/>
  <c r="F6" i="16"/>
  <c r="H46" i="16"/>
  <c r="D46" i="16"/>
  <c r="F4" i="16"/>
  <c r="H6" i="16"/>
  <c r="E46" i="16"/>
  <c r="G5" i="16"/>
  <c r="G21" i="16" s="1"/>
  <c r="G7" i="16"/>
  <c r="D5" i="16"/>
  <c r="H5" i="16"/>
  <c r="D7" i="16"/>
  <c r="H7" i="16"/>
  <c r="I46" i="16"/>
  <c r="E5" i="16"/>
  <c r="I5" i="16"/>
  <c r="E7" i="16"/>
  <c r="I7" i="16"/>
  <c r="E21" i="16" l="1"/>
  <c r="I21" i="16"/>
  <c r="F21" i="16"/>
  <c r="H21" i="16"/>
  <c r="J4" i="16"/>
  <c r="H27" i="8" s="1"/>
  <c r="D21" i="16"/>
  <c r="J5" i="16"/>
  <c r="H28" i="8" s="1"/>
  <c r="J7" i="16"/>
  <c r="H30" i="8" s="1"/>
  <c r="C5" i="15" l="1"/>
  <c r="C6" i="15"/>
  <c r="C7" i="15"/>
  <c r="C8" i="15"/>
  <c r="C9" i="15"/>
  <c r="C4" i="15"/>
  <c r="B5" i="15"/>
  <c r="B6" i="15"/>
  <c r="B7" i="15"/>
  <c r="B8" i="15"/>
  <c r="B9" i="15"/>
  <c r="B23" i="15"/>
  <c r="B19" i="15"/>
  <c r="B20" i="15"/>
  <c r="B21" i="15"/>
  <c r="B22" i="15"/>
  <c r="A19" i="15"/>
  <c r="A20" i="15"/>
  <c r="A21" i="15"/>
  <c r="A22" i="15"/>
  <c r="A23" i="15"/>
  <c r="A5" i="15"/>
  <c r="A6" i="15"/>
  <c r="A7" i="15"/>
  <c r="A8" i="15"/>
  <c r="A9" i="15"/>
  <c r="I25" i="15"/>
  <c r="H25" i="15"/>
  <c r="G25" i="15"/>
  <c r="F25" i="15"/>
  <c r="E25" i="15"/>
  <c r="D25" i="15"/>
  <c r="B18" i="15"/>
  <c r="A18" i="15"/>
  <c r="B4" i="15"/>
  <c r="A4" i="15"/>
  <c r="E8" i="15" l="1"/>
  <c r="I8" i="15"/>
  <c r="F8" i="15"/>
  <c r="G8" i="15"/>
  <c r="H8" i="15"/>
  <c r="D8" i="15"/>
  <c r="G7" i="15"/>
  <c r="D7" i="15"/>
  <c r="H7" i="15"/>
  <c r="E7" i="15"/>
  <c r="F7" i="15"/>
  <c r="I7" i="15"/>
  <c r="H4" i="15"/>
  <c r="D4" i="15"/>
  <c r="G4" i="15"/>
  <c r="F4" i="15"/>
  <c r="E4" i="15"/>
  <c r="I4" i="15"/>
  <c r="E6" i="15"/>
  <c r="I6" i="15"/>
  <c r="F6" i="15"/>
  <c r="G6" i="15"/>
  <c r="H6" i="15"/>
  <c r="D6" i="15"/>
  <c r="G9" i="15"/>
  <c r="D9" i="15"/>
  <c r="H9" i="15"/>
  <c r="I9" i="15"/>
  <c r="E9" i="15"/>
  <c r="F9" i="15"/>
  <c r="G5" i="15"/>
  <c r="D5" i="15"/>
  <c r="D11" i="15" s="1"/>
  <c r="H5" i="15"/>
  <c r="E5" i="15"/>
  <c r="I5" i="15"/>
  <c r="F5" i="15"/>
  <c r="I27" i="15"/>
  <c r="F27" i="15"/>
  <c r="G27" i="15"/>
  <c r="D27" i="15"/>
  <c r="H27" i="15"/>
  <c r="E27" i="15"/>
  <c r="J9" i="15" l="1"/>
  <c r="G30" i="8" s="1"/>
  <c r="J6" i="15"/>
  <c r="G27" i="8" s="1"/>
  <c r="G11" i="15"/>
  <c r="E11" i="15"/>
  <c r="H11" i="15"/>
  <c r="F11" i="15"/>
  <c r="J7" i="15"/>
  <c r="G28" i="8" s="1"/>
  <c r="J4" i="15"/>
  <c r="G25" i="8" s="1"/>
  <c r="J8" i="15"/>
  <c r="G29" i="8" s="1"/>
  <c r="J5" i="15"/>
  <c r="G26" i="8" s="1"/>
  <c r="I11" i="15"/>
  <c r="B22" i="14"/>
  <c r="B23" i="14"/>
  <c r="B24" i="14"/>
  <c r="B25" i="14"/>
  <c r="B26" i="14"/>
  <c r="B27" i="14"/>
  <c r="B28" i="14"/>
  <c r="B29" i="14"/>
  <c r="B30" i="14"/>
  <c r="B31" i="14"/>
  <c r="A22" i="14"/>
  <c r="A23" i="14"/>
  <c r="A24" i="14"/>
  <c r="A25" i="14"/>
  <c r="A26" i="14"/>
  <c r="A27" i="14"/>
  <c r="A28" i="14"/>
  <c r="A29" i="14"/>
  <c r="A30" i="14"/>
  <c r="A31" i="14"/>
  <c r="C5" i="14"/>
  <c r="C6" i="14"/>
  <c r="C7" i="14"/>
  <c r="C8" i="14"/>
  <c r="C9" i="14"/>
  <c r="C10" i="14"/>
  <c r="C11" i="14"/>
  <c r="C12" i="14"/>
  <c r="C13" i="14"/>
  <c r="C4" i="14"/>
  <c r="C4" i="13"/>
  <c r="B4" i="14"/>
  <c r="B5" i="14"/>
  <c r="B6" i="14"/>
  <c r="B7" i="14"/>
  <c r="B8" i="14"/>
  <c r="B9" i="14"/>
  <c r="B10" i="14"/>
  <c r="B11" i="14"/>
  <c r="B12" i="14"/>
  <c r="B13" i="14"/>
  <c r="A4" i="14"/>
  <c r="A5" i="14"/>
  <c r="A6" i="14"/>
  <c r="A7" i="14"/>
  <c r="A8" i="14"/>
  <c r="A9" i="14"/>
  <c r="A10" i="14"/>
  <c r="A11" i="14"/>
  <c r="A12" i="14"/>
  <c r="A13" i="14"/>
  <c r="B13" i="13"/>
  <c r="A13" i="13"/>
  <c r="G4" i="14" l="1"/>
  <c r="E4" i="14"/>
  <c r="F4" i="14"/>
  <c r="D4" i="14"/>
  <c r="I4" i="14"/>
  <c r="H4" i="14"/>
  <c r="H10" i="14"/>
  <c r="E10" i="14"/>
  <c r="I10" i="14"/>
  <c r="D10" i="14"/>
  <c r="F10" i="14"/>
  <c r="G10" i="14"/>
  <c r="H13" i="14"/>
  <c r="D13" i="14"/>
  <c r="I13" i="14"/>
  <c r="F13" i="14"/>
  <c r="G13" i="14"/>
  <c r="E13" i="14"/>
  <c r="H9" i="14"/>
  <c r="D9" i="14"/>
  <c r="F9" i="14"/>
  <c r="E9" i="14"/>
  <c r="I9" i="14"/>
  <c r="G9" i="14"/>
  <c r="H5" i="14"/>
  <c r="D5" i="14"/>
  <c r="I5" i="14"/>
  <c r="F5" i="14"/>
  <c r="G5" i="14"/>
  <c r="E5" i="14"/>
  <c r="H11" i="14"/>
  <c r="D11" i="14"/>
  <c r="I11" i="14"/>
  <c r="E11" i="14"/>
  <c r="F11" i="14"/>
  <c r="G11" i="14"/>
  <c r="H7" i="14"/>
  <c r="G7" i="14"/>
  <c r="I7" i="14"/>
  <c r="E7" i="14"/>
  <c r="F7" i="14"/>
  <c r="D7" i="14"/>
  <c r="H6" i="14"/>
  <c r="E6" i="14"/>
  <c r="F6" i="14"/>
  <c r="I6" i="14"/>
  <c r="D6" i="14"/>
  <c r="G6" i="14"/>
  <c r="H12" i="14"/>
  <c r="F12" i="14"/>
  <c r="G12" i="14"/>
  <c r="D12" i="14"/>
  <c r="I12" i="14"/>
  <c r="E12" i="14"/>
  <c r="H8" i="14"/>
  <c r="I8" i="14"/>
  <c r="F8" i="14"/>
  <c r="E8" i="14"/>
  <c r="G8" i="14"/>
  <c r="D8" i="14"/>
  <c r="I4" i="13"/>
  <c r="E4" i="13"/>
  <c r="D4" i="13"/>
  <c r="G4" i="13"/>
  <c r="F4" i="13"/>
  <c r="H4" i="13"/>
  <c r="B4" i="13"/>
  <c r="A4" i="13"/>
  <c r="I33" i="14"/>
  <c r="H33" i="14"/>
  <c r="G33" i="14"/>
  <c r="F33" i="14"/>
  <c r="E33" i="14"/>
  <c r="D33" i="14"/>
  <c r="I15" i="13"/>
  <c r="H15" i="13"/>
  <c r="G15" i="13"/>
  <c r="F15" i="13"/>
  <c r="E15" i="13"/>
  <c r="D15" i="13"/>
  <c r="I6" i="13"/>
  <c r="I15" i="14" l="1"/>
  <c r="J8" i="14"/>
  <c r="F20" i="8" s="1"/>
  <c r="J12" i="14"/>
  <c r="F24" i="8" s="1"/>
  <c r="J4" i="14"/>
  <c r="F16" i="8" s="1"/>
  <c r="J7" i="14"/>
  <c r="F19" i="8" s="1"/>
  <c r="J5" i="14"/>
  <c r="F17" i="8" s="1"/>
  <c r="J13" i="14"/>
  <c r="F25" i="8" s="1"/>
  <c r="J10" i="14"/>
  <c r="F22" i="8" s="1"/>
  <c r="J11" i="14"/>
  <c r="F23" i="8" s="1"/>
  <c r="J9" i="14"/>
  <c r="F21" i="8" s="1"/>
  <c r="D15" i="14"/>
  <c r="J6" i="14"/>
  <c r="F18" i="8" s="1"/>
  <c r="J4" i="13"/>
  <c r="E15" i="8" s="1"/>
  <c r="I35" i="14"/>
  <c r="I17" i="13"/>
  <c r="F15" i="14"/>
  <c r="F35" i="14"/>
  <c r="G15" i="14"/>
  <c r="G35" i="14"/>
  <c r="H15" i="14"/>
  <c r="D35" i="14"/>
  <c r="H35" i="14"/>
  <c r="E15" i="14"/>
  <c r="E35" i="14"/>
  <c r="F6" i="13"/>
  <c r="G6" i="13"/>
  <c r="G17" i="13"/>
  <c r="D6" i="13"/>
  <c r="H6" i="13"/>
  <c r="D17" i="13"/>
  <c r="H17" i="13"/>
  <c r="F17" i="13"/>
  <c r="E6" i="13"/>
  <c r="E17" i="13"/>
  <c r="B21" i="9"/>
  <c r="B22" i="9"/>
  <c r="B23" i="9"/>
  <c r="B24" i="9"/>
  <c r="B25" i="9"/>
  <c r="B26" i="9"/>
  <c r="B27" i="9"/>
  <c r="B28" i="9"/>
  <c r="B29" i="9"/>
  <c r="B30" i="9"/>
  <c r="A30" i="9"/>
  <c r="A21" i="9"/>
  <c r="A22" i="9"/>
  <c r="A23" i="9"/>
  <c r="A24" i="9"/>
  <c r="A25" i="9"/>
  <c r="A26" i="9"/>
  <c r="A27" i="9"/>
  <c r="A28" i="9"/>
  <c r="A29" i="9"/>
  <c r="C34" i="3"/>
  <c r="C21" i="8" s="1"/>
  <c r="C35" i="3"/>
  <c r="C22" i="8" s="1"/>
  <c r="C36" i="3"/>
  <c r="C23" i="8" s="1"/>
  <c r="C37" i="3"/>
  <c r="C24" i="8" s="1"/>
  <c r="C38" i="3"/>
  <c r="C25" i="8" s="1"/>
  <c r="C39" i="3"/>
  <c r="C26" i="8" s="1"/>
  <c r="C40" i="3"/>
  <c r="C27" i="8" s="1"/>
  <c r="C41" i="3"/>
  <c r="C28" i="8" s="1"/>
  <c r="C42" i="3"/>
  <c r="C29" i="8" s="1"/>
  <c r="C43" i="3"/>
  <c r="C30" i="8" s="1"/>
  <c r="B21" i="8"/>
  <c r="B22" i="8"/>
  <c r="B23" i="8"/>
  <c r="B24" i="8"/>
  <c r="B25" i="8"/>
  <c r="B26" i="8"/>
  <c r="B27" i="8"/>
  <c r="B28" i="8"/>
  <c r="B29" i="8"/>
  <c r="B30" i="8"/>
  <c r="A21" i="8"/>
  <c r="A22" i="8"/>
  <c r="A23" i="8"/>
  <c r="A24" i="8"/>
  <c r="A25" i="8"/>
  <c r="A26" i="8"/>
  <c r="A27" i="8"/>
  <c r="A28" i="8"/>
  <c r="A29" i="8"/>
  <c r="A30" i="8"/>
  <c r="A31" i="8"/>
  <c r="A32" i="8"/>
  <c r="C22" i="3" l="1"/>
  <c r="C23" i="3"/>
  <c r="C24" i="3"/>
  <c r="C25" i="3"/>
  <c r="C26" i="3"/>
  <c r="C27" i="3"/>
  <c r="C28" i="3"/>
  <c r="C29" i="3"/>
  <c r="C30" i="3"/>
  <c r="C31" i="3"/>
  <c r="C32" i="3"/>
  <c r="C33" i="3"/>
  <c r="C7" i="12" l="1"/>
  <c r="C6" i="12"/>
  <c r="C9" i="12"/>
  <c r="C5" i="12"/>
  <c r="C8" i="12"/>
  <c r="C4" i="12"/>
  <c r="B19" i="12"/>
  <c r="B20" i="12"/>
  <c r="B21" i="12"/>
  <c r="B22" i="12"/>
  <c r="B23" i="12"/>
  <c r="B18" i="12"/>
  <c r="A19" i="12"/>
  <c r="A20" i="12"/>
  <c r="A21" i="12"/>
  <c r="A22" i="12"/>
  <c r="A23" i="12"/>
  <c r="A18" i="12"/>
  <c r="I25" i="12"/>
  <c r="H25" i="12"/>
  <c r="G25" i="12"/>
  <c r="F25" i="12"/>
  <c r="E25" i="12"/>
  <c r="D25" i="12"/>
  <c r="B9" i="12"/>
  <c r="B8" i="12"/>
  <c r="A8" i="12"/>
  <c r="B7" i="12"/>
  <c r="A7" i="12"/>
  <c r="B6" i="12"/>
  <c r="A6" i="12"/>
  <c r="B5" i="12"/>
  <c r="A5" i="12"/>
  <c r="B4" i="12"/>
  <c r="A4" i="12"/>
  <c r="E6" i="12" l="1"/>
  <c r="I6" i="12"/>
  <c r="F6" i="12"/>
  <c r="H6" i="12"/>
  <c r="D6" i="12"/>
  <c r="G6" i="12"/>
  <c r="G5" i="12"/>
  <c r="D5" i="12"/>
  <c r="H5" i="12"/>
  <c r="I5" i="12"/>
  <c r="E5" i="12"/>
  <c r="F5" i="12"/>
  <c r="H4" i="12"/>
  <c r="E4" i="12"/>
  <c r="G4" i="12"/>
  <c r="D4" i="12"/>
  <c r="J4" i="12" s="1"/>
  <c r="D9" i="8" s="1"/>
  <c r="I4" i="12"/>
  <c r="F4" i="12"/>
  <c r="G9" i="12"/>
  <c r="D9" i="12"/>
  <c r="H9" i="12"/>
  <c r="I9" i="12"/>
  <c r="E9" i="12"/>
  <c r="F9" i="12"/>
  <c r="E8" i="12"/>
  <c r="I8" i="12"/>
  <c r="F8" i="12"/>
  <c r="G8" i="12"/>
  <c r="H8" i="12"/>
  <c r="D8" i="12"/>
  <c r="G7" i="12"/>
  <c r="D7" i="12"/>
  <c r="H7" i="12"/>
  <c r="E7" i="12"/>
  <c r="I7" i="12"/>
  <c r="F7" i="12"/>
  <c r="D27" i="12"/>
  <c r="H27" i="12"/>
  <c r="E27" i="12"/>
  <c r="I27" i="12"/>
  <c r="F27" i="12"/>
  <c r="G27" i="12"/>
  <c r="D70" i="3"/>
  <c r="E70" i="3"/>
  <c r="F70" i="3"/>
  <c r="G70" i="3"/>
  <c r="H70" i="3"/>
  <c r="J70" i="3"/>
  <c r="K70" i="3"/>
  <c r="L70" i="3"/>
  <c r="C14" i="8"/>
  <c r="C9" i="8"/>
  <c r="C10" i="8"/>
  <c r="C11" i="8"/>
  <c r="C12" i="8"/>
  <c r="C13" i="8"/>
  <c r="C15" i="8"/>
  <c r="C16" i="8"/>
  <c r="C17" i="8"/>
  <c r="C18" i="8"/>
  <c r="C19" i="8"/>
  <c r="C20" i="8"/>
  <c r="H54" i="9"/>
  <c r="I54" i="9"/>
  <c r="J54" i="9"/>
  <c r="D54" i="9"/>
  <c r="E54" i="9"/>
  <c r="F54" i="9"/>
  <c r="G54" i="9"/>
  <c r="K54" i="9"/>
  <c r="L54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B19" i="8"/>
  <c r="A20" i="8"/>
  <c r="B20" i="8"/>
  <c r="B9" i="8"/>
  <c r="A9" i="8"/>
  <c r="H11" i="12" l="1"/>
  <c r="J8" i="12"/>
  <c r="D13" i="8" s="1"/>
  <c r="F11" i="12"/>
  <c r="I11" i="12"/>
  <c r="G11" i="12"/>
  <c r="E11" i="12"/>
  <c r="J5" i="12"/>
  <c r="D10" i="8" s="1"/>
  <c r="D11" i="12"/>
  <c r="J7" i="12"/>
  <c r="D12" i="8" s="1"/>
  <c r="J9" i="12"/>
  <c r="D14" i="8" s="1"/>
  <c r="J6" i="12"/>
  <c r="D11" i="8" s="1"/>
  <c r="E56" i="9"/>
  <c r="E74" i="3" s="1"/>
  <c r="F56" i="9"/>
  <c r="F74" i="3" s="1"/>
  <c r="E71" i="3"/>
  <c r="D71" i="3"/>
  <c r="F71" i="3"/>
  <c r="G56" i="9"/>
  <c r="G74" i="3" s="1"/>
  <c r="K71" i="3"/>
  <c r="G71" i="3"/>
  <c r="J71" i="3"/>
  <c r="I53" i="8"/>
  <c r="I75" i="3" s="1"/>
  <c r="F53" i="8"/>
  <c r="F75" i="3" s="1"/>
  <c r="J53" i="8"/>
  <c r="J75" i="3" s="1"/>
  <c r="K75" i="3"/>
  <c r="G53" i="8"/>
  <c r="G75" i="3" s="1"/>
  <c r="L53" i="8"/>
  <c r="L75" i="3" s="1"/>
  <c r="E53" i="8"/>
  <c r="E75" i="3" s="1"/>
  <c r="H53" i="8"/>
  <c r="H75" i="3" s="1"/>
  <c r="L71" i="3"/>
  <c r="L56" i="9"/>
  <c r="L74" i="3" s="1"/>
  <c r="K56" i="9"/>
  <c r="K74" i="3" s="1"/>
  <c r="H56" i="9"/>
  <c r="H74" i="3" s="1"/>
  <c r="H71" i="3"/>
  <c r="I71" i="3"/>
  <c r="D56" i="9"/>
  <c r="D74" i="3" s="1"/>
  <c r="J56" i="9"/>
  <c r="J74" i="3" s="1"/>
  <c r="I56" i="9"/>
  <c r="I74" i="3" s="1"/>
  <c r="D53" i="8" l="1"/>
  <c r="D75" i="3" s="1"/>
  <c r="D80" i="3" s="1"/>
  <c r="D82" i="3" s="1"/>
  <c r="L81" i="3"/>
  <c r="L79" i="3"/>
  <c r="L80" i="3"/>
  <c r="L82" i="3" s="1"/>
  <c r="L78" i="3"/>
  <c r="K80" i="3"/>
  <c r="K82" i="3" s="1"/>
  <c r="K78" i="3"/>
  <c r="K81" i="3"/>
  <c r="K79" i="3"/>
  <c r="E78" i="3"/>
  <c r="F80" i="3"/>
  <c r="F82" i="3" s="1"/>
  <c r="G80" i="3"/>
  <c r="G82" i="3" s="1"/>
  <c r="H79" i="3"/>
  <c r="F78" i="3"/>
  <c r="F79" i="3"/>
  <c r="E81" i="3"/>
  <c r="E80" i="3"/>
  <c r="E82" i="3" s="1"/>
  <c r="E79" i="3"/>
  <c r="H78" i="3"/>
  <c r="F81" i="3"/>
  <c r="H80" i="3"/>
  <c r="H82" i="3" s="1"/>
  <c r="G78" i="3"/>
  <c r="G79" i="3"/>
  <c r="G81" i="3"/>
  <c r="H81" i="3"/>
  <c r="I80" i="3"/>
  <c r="I82" i="3" s="1"/>
  <c r="I81" i="3"/>
  <c r="I79" i="3"/>
  <c r="I78" i="3"/>
  <c r="J80" i="3"/>
  <c r="J82" i="3" s="1"/>
  <c r="J81" i="3"/>
  <c r="J79" i="3"/>
  <c r="J78" i="3"/>
  <c r="D78" i="3" l="1"/>
  <c r="D79" i="3"/>
  <c r="D81" i="3"/>
</calcChain>
</file>

<file path=xl/comments1.xml><?xml version="1.0" encoding="utf-8"?>
<comments xmlns="http://schemas.openxmlformats.org/spreadsheetml/2006/main">
  <authors>
    <author>Vertex42</author>
  </authors>
  <commentList>
    <comment ref="A21" authorId="0" shapeId="0">
      <text>
        <r>
          <rPr>
            <sz val="8"/>
            <color indexed="81"/>
            <rFont val="Tahoma"/>
            <family val="2"/>
          </rPr>
          <t>Work Breakdown Structure (WBS)</t>
        </r>
      </text>
    </comment>
  </commentList>
</comments>
</file>

<file path=xl/sharedStrings.xml><?xml version="1.0" encoding="utf-8"?>
<sst xmlns="http://schemas.openxmlformats.org/spreadsheetml/2006/main" count="356" uniqueCount="151">
  <si>
    <t>Task Name</t>
  </si>
  <si>
    <t>[42]</t>
  </si>
  <si>
    <t>WBS</t>
  </si>
  <si>
    <t>Earned Value Analysis Report</t>
  </si>
  <si>
    <t>Prepared By:</t>
  </si>
  <si>
    <t>Date: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</si>
  <si>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</si>
  <si>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</si>
  <si>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</si>
  <si>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</si>
  <si>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</si>
  <si>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</si>
  <si>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</si>
  <si>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</si>
  <si>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</si>
  <si>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Cumulative EV</t>
  </si>
  <si>
    <t>Cumulative Actual Cost (AC)</t>
  </si>
  <si>
    <t>Cumulative Earned Value (EV)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</si>
  <si>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</si>
  <si>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</si>
  <si>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</si>
  <si>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</si>
  <si>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</si>
  <si>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Estimated Cost at Completion (EAC)</t>
  </si>
  <si>
    <t>Insert new rows above this one</t>
  </si>
  <si>
    <t>Project Performance Metrics</t>
  </si>
  <si>
    <t>For Period:</t>
  </si>
  <si>
    <t>Make sure that the WBS, Task Name, and TBC are identical to the table in the Report worksheet.</t>
  </si>
  <si>
    <t>Enter the % Complete for each task to calculate the cumulative earned value.</t>
  </si>
  <si>
    <t>Actual Cost (AC) of Work Performed</t>
  </si>
  <si>
    <t>Planned Value (PV) or Budgeted Cost of Work Scheduled (BCWS)</t>
  </si>
  <si>
    <t>Total Actual Cost</t>
  </si>
  <si>
    <t>This worksheet is used to help calculate the Earned Value (EV) or Budgeted Cost of Work Performed (BCWP).</t>
  </si>
  <si>
    <t>Transfer the Cumulative Actual Cost to the Report worksheet.</t>
  </si>
  <si>
    <t>Use this worksheet to help calculate the Actual Cost (AC) of Work Performed (ACWP) by entering the costs incurred each period.</t>
  </si>
  <si>
    <t>Actual Cost and Earned Value</t>
  </si>
  <si>
    <t>Total Hour</t>
  </si>
  <si>
    <t>Earned Value for Week 1</t>
  </si>
  <si>
    <t>1.10</t>
  </si>
  <si>
    <t>Team Kick off Meeting</t>
  </si>
  <si>
    <t>Prepare for Team Training Plan</t>
  </si>
  <si>
    <t>Prepare Team Charter</t>
  </si>
  <si>
    <t>Prepare Repository for document</t>
  </si>
  <si>
    <t>Prepare Team Training</t>
  </si>
  <si>
    <t>Prepare Master Plan &amp; Detail Plan</t>
  </si>
  <si>
    <t xml:space="preserve">Prepare and Update Risk Management </t>
  </si>
  <si>
    <t>Prepare and Update Project Plan</t>
  </si>
  <si>
    <t>Gather High Level Requirement</t>
  </si>
  <si>
    <t>Team Training Phase 1 - Mobile and Web</t>
  </si>
  <si>
    <t>Team Training Phase 2 - Mobile, Data and Web</t>
  </si>
  <si>
    <t>Team Training Phase 3 - Review all research</t>
  </si>
  <si>
    <t>Prepare and Update Configuration Management</t>
  </si>
  <si>
    <t>Prepare and Update Communication Management</t>
  </si>
  <si>
    <t>Prepare and Update Change Management</t>
  </si>
  <si>
    <t>Identify Process &amp; Quality Management</t>
  </si>
  <si>
    <t>Draw Business Process and Verifiy with Customer</t>
  </si>
  <si>
    <t>1.20</t>
  </si>
  <si>
    <t>1.21</t>
  </si>
  <si>
    <t>Update Document for Project</t>
  </si>
  <si>
    <t>Team Training Phase 4 - Research &amp; Demo Login Function</t>
  </si>
  <si>
    <t>Update Business Process</t>
  </si>
  <si>
    <t>1.22</t>
  </si>
  <si>
    <t>Do Process and Quality Management</t>
  </si>
  <si>
    <t>W2</t>
  </si>
  <si>
    <t>W1</t>
  </si>
  <si>
    <t>W3</t>
  </si>
  <si>
    <t>W4</t>
  </si>
  <si>
    <t>W5</t>
  </si>
  <si>
    <t>W6</t>
  </si>
  <si>
    <t>W7</t>
  </si>
  <si>
    <t>W8</t>
  </si>
  <si>
    <t>W9</t>
  </si>
  <si>
    <t>Iteration 1</t>
  </si>
  <si>
    <t>Actual Cost for Week 1</t>
  </si>
  <si>
    <t>Actual Cost for Iteration 1</t>
  </si>
  <si>
    <t>Earned Value for Iteration 1</t>
  </si>
  <si>
    <t>Total</t>
  </si>
  <si>
    <t>Earned Value for Week 2</t>
  </si>
  <si>
    <t>Actual Cost for Week 2</t>
  </si>
  <si>
    <t>Earned Value for Week 3</t>
  </si>
  <si>
    <t>Actual Cost for Week 3</t>
  </si>
  <si>
    <t>Note:</t>
  </si>
  <si>
    <r>
      <rPr>
        <b/>
        <u/>
        <sz val="10"/>
        <rFont val="Arial"/>
        <family val="2"/>
      </rPr>
      <t>Tuần 1 - 3 :</t>
    </r>
    <r>
      <rPr>
        <sz val="10"/>
        <rFont val="Arial"/>
        <family val="2"/>
      </rPr>
      <t xml:space="preserve"> Sẽ có 6 ngày làm viêc ( trừ CN) và quy định mỗi thành viên làm việc</t>
    </r>
    <r>
      <rPr>
        <i/>
        <sz val="10"/>
        <rFont val="Arial"/>
        <family val="2"/>
      </rPr>
      <t xml:space="preserve"> 3h/ ngày</t>
    </r>
    <r>
      <rPr>
        <sz val="10"/>
        <rFont val="Arial"/>
        <family val="2"/>
      </rPr>
      <t xml:space="preserve">, tổng số thành viên sẽ làm việc </t>
    </r>
    <r>
      <rPr>
        <i/>
        <sz val="10"/>
        <rFont val="Arial"/>
        <family val="2"/>
      </rPr>
      <t>18h/ ngày</t>
    </r>
    <r>
      <rPr>
        <sz val="10"/>
        <rFont val="Arial"/>
        <family val="2"/>
      </rPr>
      <t xml:space="preserve"> và 1 tuần sẽ là </t>
    </r>
    <r>
      <rPr>
        <i/>
        <sz val="10"/>
        <rFont val="Arial"/>
        <family val="2"/>
      </rPr>
      <t>108h/ tuần.</t>
    </r>
    <r>
      <rPr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Tuần 4 - 9 :</t>
    </r>
    <r>
      <rPr>
        <sz val="10"/>
        <rFont val="Arial"/>
        <family val="2"/>
      </rPr>
      <t xml:space="preserve"> Sẽ có 6 ngày làm việc ( trừ CN) và quy định mỗi thành viên làm việc </t>
    </r>
    <r>
      <rPr>
        <i/>
        <sz val="10"/>
        <rFont val="Arial"/>
        <family val="2"/>
      </rPr>
      <t>4h/ ngày</t>
    </r>
    <r>
      <rPr>
        <sz val="10"/>
        <rFont val="Arial"/>
        <family val="2"/>
      </rPr>
      <t xml:space="preserve">, tổng số thành viên làm việc </t>
    </r>
    <r>
      <rPr>
        <i/>
        <sz val="10"/>
        <rFont val="Arial"/>
        <family val="2"/>
      </rPr>
      <t>24h/ ngày</t>
    </r>
    <r>
      <rPr>
        <sz val="10"/>
        <rFont val="Arial"/>
        <family val="2"/>
      </rPr>
      <t xml:space="preserve"> và 1 tuần sẽ là </t>
    </r>
    <r>
      <rPr>
        <i/>
        <sz val="10"/>
        <rFont val="Arial"/>
        <family val="2"/>
      </rPr>
      <t>144h/ tuần.</t>
    </r>
  </si>
  <si>
    <t>Residential Communication Channel</t>
  </si>
  <si>
    <t>Vinh Nguyen</t>
  </si>
  <si>
    <t>Earned Value for Week 4</t>
  </si>
  <si>
    <t>Actual Cost for Week 4</t>
  </si>
  <si>
    <t>Open</t>
  </si>
  <si>
    <t>On-Going</t>
  </si>
  <si>
    <t>Close</t>
  </si>
  <si>
    <t>Re-Open</t>
  </si>
  <si>
    <t>Status</t>
  </si>
  <si>
    <t>Earned Value for Week 5</t>
  </si>
  <si>
    <t>Actual Cost for Week 5</t>
  </si>
  <si>
    <t>Identify Architecture Phase 1 - Identify Constraint and Quality</t>
  </si>
  <si>
    <t>1.23</t>
  </si>
  <si>
    <t>Identify Architecture Phase 2 - Continues to identify Quality</t>
  </si>
  <si>
    <t>1.24</t>
  </si>
  <si>
    <t>Prepare Architecture Design Template</t>
  </si>
  <si>
    <t>1.25</t>
  </si>
  <si>
    <t>1.26</t>
  </si>
  <si>
    <t>1.27</t>
  </si>
  <si>
    <t>Write and Prove Scenario for Security Attribute for Customer</t>
  </si>
  <si>
    <t>Research about N - Tier Architecture</t>
  </si>
  <si>
    <t>Research about RealTime Pattern</t>
  </si>
  <si>
    <t>1.28</t>
  </si>
  <si>
    <t>1.29</t>
  </si>
  <si>
    <t>1.30</t>
  </si>
  <si>
    <t>1.31</t>
  </si>
  <si>
    <t>Research about Unit of Works Layer</t>
  </si>
  <si>
    <t>Research about Repository Layer</t>
  </si>
  <si>
    <t>Research about Business Layer</t>
  </si>
  <si>
    <t>Update Architect Driver Document</t>
  </si>
  <si>
    <t>1.32</t>
  </si>
  <si>
    <t>1.33</t>
  </si>
  <si>
    <t>1.34</t>
  </si>
  <si>
    <t>Research ReactNative</t>
  </si>
  <si>
    <t>Support Research ReactNative</t>
  </si>
  <si>
    <t>Earned Value for Week 6</t>
  </si>
  <si>
    <t>Actual Cost for Week 6</t>
  </si>
  <si>
    <t>Earned Value for Week 7</t>
  </si>
  <si>
    <t>Actual Cost for Week 7</t>
  </si>
  <si>
    <t xml:space="preserve">Total </t>
  </si>
  <si>
    <t>1.35</t>
  </si>
  <si>
    <t>1.36</t>
  </si>
  <si>
    <t>1.37</t>
  </si>
  <si>
    <t>1.38</t>
  </si>
  <si>
    <t>1.39</t>
  </si>
  <si>
    <t>1.40</t>
  </si>
  <si>
    <t>1.41</t>
  </si>
  <si>
    <t>Identify and Write Scenario for Quality Compatibility, Performance, Maintainability,Authenticity</t>
  </si>
  <si>
    <t>Research about Micro Service Pattern</t>
  </si>
  <si>
    <t>Identify Architecture Phase 3 - Make Design View to solve the Constraint, Quality and High Level Requirement</t>
  </si>
  <si>
    <t>Gather Requirement for Core System</t>
  </si>
  <si>
    <t>Identify about more Quality of System and Pattern</t>
  </si>
  <si>
    <t>Earned Value for Week 8</t>
  </si>
  <si>
    <t>Actual Cost for Week 8</t>
  </si>
  <si>
    <t>1.42</t>
  </si>
  <si>
    <t>1.43</t>
  </si>
  <si>
    <t>1.44</t>
  </si>
  <si>
    <t>1.45</t>
  </si>
  <si>
    <t>Confirm Identified Qualities for System</t>
  </si>
  <si>
    <t>Draw Business Process for API Core System ( User, Role, Domain )</t>
  </si>
  <si>
    <t>Review Static View of System</t>
  </si>
  <si>
    <t>Draw Business Process for API Core System ( Login, Register)</t>
  </si>
  <si>
    <t>1.46</t>
  </si>
  <si>
    <t>1.47</t>
  </si>
  <si>
    <t>Implement Microservice for Login, Register using Token</t>
  </si>
  <si>
    <t>Confirm Architecture View for System</t>
  </si>
  <si>
    <t>Earned Value for Week 9</t>
  </si>
  <si>
    <t>Actual Cost for Week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</si>
</sst>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\-yy;@"/>
    <numFmt numFmtId="165" formatCode="[$-409]d\-mmm\-yy;@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sz val="6"/>
      <color indexed="9"/>
      <name val="Arial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Arial"/>
      <family val="2"/>
    </font>
    <font>
      <b/>
      <u/>
      <sz val="10"/>
      <name val="Arial"/>
      <family val="2"/>
    </font>
    <font>
      <b/>
      <i/>
      <sz val="16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0"/>
      <color theme="2" tint="-0.89999084444715716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44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2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0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16" borderId="0" applyNumberFormat="0" applyBorder="0" applyAlignment="0" applyProtection="0"/>
    <xf numFmtId="0" fontId="16" fillId="17" borderId="1" applyNumberFormat="0" applyAlignment="0" applyProtection="0"/>
    <xf numFmtId="0" fontId="17" fillId="18" borderId="2" applyNumberFormat="0" applyAlignment="0" applyProtection="0"/>
    <xf numFmtId="0" fontId="18" fillId="0" borderId="0" applyNumberFormat="0" applyFill="0" applyBorder="0" applyAlignment="0" applyProtection="0"/>
    <xf numFmtId="0" fontId="19" fillId="19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3" fillId="11" borderId="1" applyNumberFormat="0" applyAlignment="0" applyProtection="0"/>
    <xf numFmtId="0" fontId="24" fillId="0" borderId="6" applyNumberFormat="0" applyFill="0" applyAlignment="0" applyProtection="0"/>
    <xf numFmtId="0" fontId="25" fillId="5" borderId="0" applyNumberFormat="0" applyBorder="0" applyAlignment="0" applyProtection="0"/>
    <xf numFmtId="0" fontId="3" fillId="5" borderId="7" applyNumberFormat="0" applyFont="0" applyAlignment="0" applyProtection="0"/>
    <xf numFmtId="0" fontId="26" fillId="17" borderId="8" applyNumberFormat="0" applyAlignment="0" applyProtection="0"/>
    <xf numFmtId="9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34" applyAlignment="1" applyProtection="1"/>
    <xf numFmtId="0" fontId="0" fillId="0" borderId="0" xfId="0" applyBorder="1"/>
    <xf numFmtId="0" fontId="6" fillId="0" borderId="0" xfId="0" applyFont="1"/>
    <xf numFmtId="0" fontId="5" fillId="0" borderId="0" xfId="0" applyFont="1"/>
    <xf numFmtId="0" fontId="0" fillId="20" borderId="0" xfId="0" applyFill="1"/>
    <xf numFmtId="0" fontId="11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Border="1"/>
    <xf numFmtId="0" fontId="8" fillId="0" borderId="0" xfId="0" applyFont="1"/>
    <xf numFmtId="0" fontId="3" fillId="0" borderId="0" xfId="0" applyFont="1" applyAlignment="1">
      <alignment horizontal="right"/>
    </xf>
    <xf numFmtId="0" fontId="9" fillId="20" borderId="0" xfId="0" applyFont="1" applyFill="1"/>
    <xf numFmtId="0" fontId="5" fillId="0" borderId="0" xfId="0" applyFont="1" applyAlignment="1">
      <alignment horizontal="left"/>
    </xf>
    <xf numFmtId="0" fontId="0" fillId="0" borderId="10" xfId="0" applyBorder="1"/>
    <xf numFmtId="0" fontId="12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Border="1"/>
    <xf numFmtId="0" fontId="3" fillId="0" borderId="11" xfId="0" applyFont="1" applyBorder="1"/>
    <xf numFmtId="0" fontId="0" fillId="20" borderId="0" xfId="0" applyNumberFormat="1" applyFill="1"/>
    <xf numFmtId="0" fontId="0" fillId="0" borderId="0" xfId="0" applyFill="1"/>
    <xf numFmtId="0" fontId="2" fillId="0" borderId="11" xfId="0" applyFont="1" applyFill="1" applyBorder="1"/>
    <xf numFmtId="0" fontId="2" fillId="0" borderId="0" xfId="0" applyFont="1" applyFill="1" applyAlignment="1">
      <alignment horizontal="right"/>
    </xf>
    <xf numFmtId="0" fontId="0" fillId="0" borderId="11" xfId="0" applyFill="1" applyBorder="1"/>
    <xf numFmtId="0" fontId="3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7" xfId="0" applyFill="1" applyBorder="1"/>
    <xf numFmtId="0" fontId="0" fillId="0" borderId="12" xfId="0" applyFill="1" applyBorder="1"/>
    <xf numFmtId="9" fontId="1" fillId="0" borderId="7" xfId="40" applyFill="1" applyBorder="1"/>
    <xf numFmtId="0" fontId="0" fillId="21" borderId="0" xfId="0" applyFill="1"/>
    <xf numFmtId="2" fontId="0" fillId="0" borderId="0" xfId="4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7" fillId="22" borderId="13" xfId="0" applyFont="1" applyFill="1" applyBorder="1" applyAlignment="1">
      <alignment horizontal="left" vertical="center"/>
    </xf>
    <xf numFmtId="0" fontId="7" fillId="22" borderId="13" xfId="0" applyFont="1" applyFill="1" applyBorder="1" applyAlignment="1">
      <alignment vertical="center"/>
    </xf>
    <xf numFmtId="0" fontId="7" fillId="22" borderId="13" xfId="0" applyFont="1" applyFill="1" applyBorder="1" applyAlignment="1">
      <alignment horizontal="center" vertical="center" wrapText="1"/>
    </xf>
    <xf numFmtId="164" fontId="7" fillId="22" borderId="13" xfId="0" applyNumberFormat="1" applyFont="1" applyFill="1" applyBorder="1" applyAlignment="1">
      <alignment horizontal="center" vertical="center"/>
    </xf>
    <xf numFmtId="0" fontId="7" fillId="22" borderId="13" xfId="0" applyNumberFormat="1" applyFont="1" applyFill="1" applyBorder="1" applyAlignment="1">
      <alignment horizontal="center" vertical="center"/>
    </xf>
    <xf numFmtId="49" fontId="0" fillId="0" borderId="12" xfId="0" applyNumberFormat="1" applyFill="1" applyBorder="1" applyAlignment="1">
      <alignment horizontal="left"/>
    </xf>
    <xf numFmtId="49" fontId="0" fillId="0" borderId="7" xfId="0" applyNumberFormat="1" applyFill="1" applyBorder="1" applyAlignment="1">
      <alignment horizontal="left"/>
    </xf>
    <xf numFmtId="0" fontId="0" fillId="0" borderId="12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0" xfId="0" applyAlignment="1">
      <alignment wrapText="1"/>
    </xf>
    <xf numFmtId="0" fontId="7" fillId="22" borderId="0" xfId="0" applyFont="1" applyFill="1" applyBorder="1" applyAlignment="1">
      <alignment horizontal="left" vertical="center"/>
    </xf>
    <xf numFmtId="0" fontId="7" fillId="22" borderId="0" xfId="0" applyFont="1" applyFill="1" applyBorder="1" applyAlignment="1">
      <alignment vertical="center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wrapText="1"/>
    </xf>
    <xf numFmtId="0" fontId="0" fillId="0" borderId="15" xfId="0" applyBorder="1"/>
    <xf numFmtId="9" fontId="1" fillId="0" borderId="16" xfId="40" applyFill="1" applyBorder="1"/>
    <xf numFmtId="0" fontId="7" fillId="22" borderId="0" xfId="0" applyFont="1" applyFill="1" applyBorder="1" applyAlignment="1">
      <alignment horizontal="center" vertical="center" wrapText="1"/>
    </xf>
    <xf numFmtId="165" fontId="7" fillId="22" borderId="13" xfId="0" applyNumberFormat="1" applyFont="1" applyFill="1" applyBorder="1" applyAlignment="1">
      <alignment horizontal="center" vertical="center"/>
    </xf>
    <xf numFmtId="165" fontId="7" fillId="22" borderId="18" xfId="0" applyNumberFormat="1" applyFont="1" applyFill="1" applyBorder="1" applyAlignment="1">
      <alignment horizontal="center" vertical="center"/>
    </xf>
    <xf numFmtId="0" fontId="0" fillId="20" borderId="19" xfId="0" applyFill="1" applyBorder="1"/>
    <xf numFmtId="0" fontId="30" fillId="0" borderId="0" xfId="0" applyFont="1"/>
    <xf numFmtId="0" fontId="0" fillId="0" borderId="0" xfId="0" applyAlignment="1"/>
    <xf numFmtId="49" fontId="7" fillId="22" borderId="18" xfId="0" applyNumberFormat="1" applyFont="1" applyFill="1" applyBorder="1" applyAlignment="1">
      <alignment horizontal="center" vertical="center"/>
    </xf>
    <xf numFmtId="9" fontId="0" fillId="0" borderId="21" xfId="0" applyNumberFormat="1" applyBorder="1"/>
    <xf numFmtId="0" fontId="32" fillId="0" borderId="0" xfId="0" applyFont="1" applyBorder="1"/>
    <xf numFmtId="0" fontId="33" fillId="0" borderId="0" xfId="0" applyFont="1" applyBorder="1"/>
    <xf numFmtId="0" fontId="33" fillId="0" borderId="0" xfId="0" applyFont="1"/>
    <xf numFmtId="0" fontId="34" fillId="0" borderId="0" xfId="0" applyFont="1" applyAlignment="1">
      <alignment horizontal="right"/>
    </xf>
    <xf numFmtId="0" fontId="3" fillId="0" borderId="10" xfId="0" applyFont="1" applyBorder="1"/>
    <xf numFmtId="9" fontId="1" fillId="0" borderId="0" xfId="40" applyFill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9" fontId="1" fillId="0" borderId="17" xfId="40" applyFill="1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7" fillId="22" borderId="17" xfId="0" applyNumberFormat="1" applyFont="1" applyFill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7" xfId="0" applyFill="1" applyBorder="1" applyAlignment="1">
      <alignment horizontal="center" vertical="center"/>
    </xf>
    <xf numFmtId="0" fontId="1" fillId="0" borderId="7" xfId="0" applyFont="1" applyFill="1" applyBorder="1" applyAlignment="1">
      <alignment wrapText="1"/>
    </xf>
    <xf numFmtId="0" fontId="0" fillId="0" borderId="0" xfId="0" applyBorder="1" applyAlignment="1">
      <alignment wrapText="1"/>
    </xf>
    <xf numFmtId="9" fontId="1" fillId="0" borderId="0" xfId="40" applyFill="1" applyBorder="1"/>
    <xf numFmtId="14" fontId="0" fillId="0" borderId="14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30" fillId="0" borderId="0" xfId="0" applyFont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9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Total!$D$21:$L$21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Total!$D$71:$L$71</c:f>
              <c:numCache>
                <c:formatCode>General</c:formatCode>
                <c:ptCount val="9"/>
                <c:pt idx="0">
                  <c:v>60</c:v>
                </c:pt>
                <c:pt idx="1">
                  <c:v>168</c:v>
                </c:pt>
                <c:pt idx="2">
                  <c:v>241</c:v>
                </c:pt>
                <c:pt idx="3">
                  <c:v>327</c:v>
                </c:pt>
                <c:pt idx="4">
                  <c:v>464</c:v>
                </c:pt>
                <c:pt idx="5">
                  <c:v>601</c:v>
                </c:pt>
                <c:pt idx="6">
                  <c:v>725</c:v>
                </c:pt>
                <c:pt idx="7">
                  <c:v>774</c:v>
                </c:pt>
                <c:pt idx="8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strRef>
              <c:f>Total!$D$21:$L$21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Total!$D$75:$L$75</c:f>
              <c:numCache>
                <c:formatCode>General</c:formatCode>
                <c:ptCount val="9"/>
                <c:pt idx="0">
                  <c:v>46</c:v>
                </c:pt>
                <c:pt idx="1">
                  <c:v>61.5</c:v>
                </c:pt>
                <c:pt idx="2">
                  <c:v>56</c:v>
                </c:pt>
                <c:pt idx="3">
                  <c:v>153.5</c:v>
                </c:pt>
                <c:pt idx="4">
                  <c:v>315</c:v>
                </c:pt>
                <c:pt idx="5">
                  <c:v>182.0952380952381</c:v>
                </c:pt>
                <c:pt idx="6">
                  <c:v>124</c:v>
                </c:pt>
                <c:pt idx="7">
                  <c:v>51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Total!$D$21:$L$21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Total!$D$74:$L$74</c:f>
              <c:numCache>
                <c:formatCode>General</c:formatCode>
                <c:ptCount val="9"/>
                <c:pt idx="0">
                  <c:v>46</c:v>
                </c:pt>
                <c:pt idx="1">
                  <c:v>107.5</c:v>
                </c:pt>
                <c:pt idx="2">
                  <c:v>161.5</c:v>
                </c:pt>
                <c:pt idx="3">
                  <c:v>238.5</c:v>
                </c:pt>
                <c:pt idx="4">
                  <c:v>359.5</c:v>
                </c:pt>
                <c:pt idx="5">
                  <c:v>490.5</c:v>
                </c:pt>
                <c:pt idx="6">
                  <c:v>612.5</c:v>
                </c:pt>
                <c:pt idx="7">
                  <c:v>659.5</c:v>
                </c:pt>
                <c:pt idx="8">
                  <c:v>659.5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catAx>
        <c:axId val="18827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1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614912"/>
        <c:scaling>
          <c:orientation val="minMax"/>
          <c:max val="1300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75328"/>
        <c:crosses val="autoZero"/>
        <c:crossBetween val="between"/>
        <c:majorUnit val="100"/>
        <c:min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89825232356473"/>
          <c:y val="9.055118110236221E-2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15</xdr:col>
      <xdr:colOff>0</xdr:colOff>
      <xdr:row>17</xdr:row>
      <xdr:rowOff>152400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Q91"/>
  <sheetViews>
    <sheetView showGridLines="0" topLeftCell="A58" workbookViewId="0">
      <selection activeCell="D63" sqref="D63"/>
    </sheetView>
  </sheetViews>
  <sheetFormatPr defaultRowHeight="12.75" x14ac:dyDescent="0.2"/>
  <cols>
    <col min="1" max="1" width="6.5703125" customWidth="1"/>
    <col min="2" max="2" width="29.28515625" customWidth="1"/>
    <col min="3" max="3" width="9.85546875" customWidth="1"/>
    <col min="4" max="15" width="8.7109375" customWidth="1"/>
    <col min="17" max="17" width="15.85546875" customWidth="1"/>
  </cols>
  <sheetData>
    <row r="1" spans="1:17" s="61" customFormat="1" ht="20.25" x14ac:dyDescent="0.3">
      <c r="A1" s="59" t="s">
        <v>83</v>
      </c>
      <c r="B1" s="60"/>
      <c r="C1" s="60"/>
      <c r="D1" s="60"/>
      <c r="E1" s="60"/>
      <c r="G1" s="60"/>
      <c r="O1" s="62"/>
    </row>
    <row r="2" spans="1:17" ht="15.75" x14ac:dyDescent="0.25">
      <c r="A2" s="12" t="s">
        <v>3</v>
      </c>
      <c r="B2" s="2"/>
      <c r="C2" s="2"/>
      <c r="D2" s="2"/>
      <c r="E2" s="2"/>
      <c r="F2" s="2"/>
      <c r="G2" s="2"/>
    </row>
    <row r="3" spans="1:17" x14ac:dyDescent="0.2">
      <c r="A3" s="2"/>
      <c r="B3" s="2"/>
      <c r="C3" s="2"/>
      <c r="D3" s="2"/>
      <c r="E3" s="2"/>
      <c r="F3" s="2"/>
      <c r="G3" s="2"/>
      <c r="Q3" s="1"/>
    </row>
    <row r="4" spans="1:17" x14ac:dyDescent="0.2">
      <c r="A4" s="2"/>
      <c r="B4" s="10" t="s">
        <v>4</v>
      </c>
      <c r="C4" s="63" t="s">
        <v>84</v>
      </c>
      <c r="D4" s="17"/>
      <c r="E4" s="17"/>
      <c r="F4" s="2"/>
      <c r="G4" s="2"/>
      <c r="Q4" s="16"/>
    </row>
    <row r="5" spans="1:17" x14ac:dyDescent="0.2">
      <c r="A5" s="2"/>
      <c r="B5" s="10" t="s">
        <v>5</v>
      </c>
      <c r="C5" s="83">
        <v>43262</v>
      </c>
      <c r="D5" s="84"/>
      <c r="E5" s="2"/>
      <c r="F5" s="2"/>
      <c r="G5" s="2"/>
    </row>
    <row r="6" spans="1:17" x14ac:dyDescent="0.2">
      <c r="A6" s="2"/>
      <c r="B6" s="2"/>
      <c r="C6" s="6" t="s">
        <v>1</v>
      </c>
      <c r="D6" s="2"/>
      <c r="E6" s="2"/>
      <c r="F6" s="2"/>
      <c r="G6" s="2"/>
    </row>
    <row r="7" spans="1:17" x14ac:dyDescent="0.2">
      <c r="A7" s="2"/>
      <c r="B7" s="10" t="s">
        <v>26</v>
      </c>
      <c r="C7" s="85" t="s">
        <v>72</v>
      </c>
      <c r="D7" s="86"/>
      <c r="E7" s="2"/>
      <c r="F7" s="2"/>
      <c r="G7" s="2"/>
    </row>
    <row r="8" spans="1:17" x14ac:dyDescent="0.2">
      <c r="A8" s="2"/>
      <c r="B8" s="2"/>
      <c r="C8" s="6"/>
      <c r="D8" s="2"/>
      <c r="E8" s="2"/>
      <c r="F8" s="2"/>
      <c r="G8" s="2"/>
    </row>
    <row r="9" spans="1:17" x14ac:dyDescent="0.2">
      <c r="A9" s="20" t="s">
        <v>81</v>
      </c>
      <c r="B9" s="19"/>
      <c r="C9" s="6"/>
      <c r="D9" s="2"/>
      <c r="E9" s="2"/>
      <c r="F9" s="2"/>
      <c r="G9" s="2"/>
    </row>
    <row r="10" spans="1:17" x14ac:dyDescent="0.2">
      <c r="A10" s="2"/>
      <c r="B10" s="87" t="s">
        <v>82</v>
      </c>
      <c r="C10" s="88"/>
      <c r="D10" s="88"/>
      <c r="E10" s="88"/>
      <c r="F10" s="2"/>
      <c r="G10" s="2"/>
    </row>
    <row r="11" spans="1:17" x14ac:dyDescent="0.2">
      <c r="A11" s="2"/>
      <c r="B11" s="88"/>
      <c r="C11" s="88"/>
      <c r="D11" s="88"/>
      <c r="E11" s="88"/>
      <c r="F11" s="2"/>
      <c r="G11" s="2"/>
    </row>
    <row r="12" spans="1:17" x14ac:dyDescent="0.2">
      <c r="A12" s="2"/>
      <c r="B12" s="88"/>
      <c r="C12" s="88"/>
      <c r="D12" s="88"/>
      <c r="E12" s="88"/>
      <c r="F12" s="2"/>
      <c r="G12" s="2"/>
    </row>
    <row r="13" spans="1:17" x14ac:dyDescent="0.2">
      <c r="A13" s="2"/>
      <c r="B13" s="88"/>
      <c r="C13" s="88"/>
      <c r="D13" s="88"/>
      <c r="E13" s="88"/>
      <c r="F13" s="2"/>
      <c r="G13" s="2"/>
    </row>
    <row r="14" spans="1:17" x14ac:dyDescent="0.2">
      <c r="A14" s="2"/>
      <c r="B14" s="88"/>
      <c r="C14" s="88"/>
      <c r="D14" s="88"/>
      <c r="E14" s="88"/>
      <c r="F14" s="2"/>
      <c r="G14" s="2"/>
    </row>
    <row r="15" spans="1:17" x14ac:dyDescent="0.2">
      <c r="A15" s="2"/>
      <c r="B15" s="88"/>
      <c r="C15" s="88"/>
      <c r="D15" s="88"/>
      <c r="E15" s="88"/>
      <c r="F15" s="2"/>
      <c r="G15" s="2"/>
    </row>
    <row r="16" spans="1:17" x14ac:dyDescent="0.2">
      <c r="A16" s="2"/>
      <c r="B16" s="88"/>
      <c r="C16" s="88"/>
      <c r="D16" s="88"/>
      <c r="E16" s="88"/>
      <c r="F16" s="2"/>
      <c r="G16" s="2"/>
    </row>
    <row r="17" spans="1:14" x14ac:dyDescent="0.2">
      <c r="A17" s="2"/>
      <c r="B17" s="88"/>
      <c r="C17" s="88"/>
      <c r="D17" s="88"/>
      <c r="E17" s="88"/>
      <c r="F17" s="2"/>
      <c r="G17" s="2"/>
    </row>
    <row r="18" spans="1:14" x14ac:dyDescent="0.2">
      <c r="A18" s="2"/>
      <c r="B18" s="88"/>
      <c r="C18" s="88"/>
      <c r="D18" s="88"/>
      <c r="E18" s="88"/>
      <c r="F18" s="2"/>
      <c r="G18" s="2"/>
    </row>
    <row r="19" spans="1:14" x14ac:dyDescent="0.2">
      <c r="A19" s="2"/>
      <c r="B19" s="2"/>
      <c r="C19" s="6"/>
      <c r="D19" s="2"/>
      <c r="E19" s="2"/>
      <c r="F19" s="2"/>
      <c r="G19" s="2"/>
    </row>
    <row r="20" spans="1:14" ht="15.75" x14ac:dyDescent="0.25">
      <c r="A20" s="12" t="s">
        <v>30</v>
      </c>
      <c r="B20" s="2"/>
      <c r="C20" s="2"/>
      <c r="D20" s="9"/>
      <c r="E20" s="2"/>
      <c r="F20" s="2"/>
    </row>
    <row r="21" spans="1:14" ht="25.5" x14ac:dyDescent="0.2">
      <c r="A21" s="35" t="s">
        <v>2</v>
      </c>
      <c r="B21" s="36" t="s">
        <v>0</v>
      </c>
      <c r="C21" s="37" t="s">
        <v>36</v>
      </c>
      <c r="D21" s="39" t="s">
        <v>64</v>
      </c>
      <c r="E21" s="39" t="s">
        <v>63</v>
      </c>
      <c r="F21" s="39" t="s">
        <v>65</v>
      </c>
      <c r="G21" s="39" t="s">
        <v>66</v>
      </c>
      <c r="H21" s="39" t="s">
        <v>67</v>
      </c>
      <c r="I21" s="39" t="s">
        <v>68</v>
      </c>
      <c r="J21" s="39" t="s">
        <v>69</v>
      </c>
      <c r="K21" s="39" t="s">
        <v>70</v>
      </c>
      <c r="L21" s="39" t="s">
        <v>71</v>
      </c>
      <c r="N21" s="4"/>
    </row>
    <row r="22" spans="1:14" x14ac:dyDescent="0.2">
      <c r="A22" s="40">
        <v>1.1000000000000001</v>
      </c>
      <c r="B22" s="42" t="s">
        <v>39</v>
      </c>
      <c r="C22" s="22">
        <f t="shared" ref="C22:C43" si="0">SUM(D22:L22)</f>
        <v>2</v>
      </c>
      <c r="D22" s="30">
        <v>2</v>
      </c>
      <c r="E22" s="30"/>
      <c r="F22" s="30"/>
      <c r="G22" s="30"/>
      <c r="H22" s="30"/>
      <c r="I22" s="30"/>
      <c r="J22" s="30"/>
      <c r="K22" s="30"/>
      <c r="L22" s="30"/>
      <c r="M22" s="23"/>
      <c r="N22" s="4"/>
    </row>
    <row r="23" spans="1:14" ht="15" customHeight="1" x14ac:dyDescent="0.2">
      <c r="A23" s="41">
        <v>1.2</v>
      </c>
      <c r="B23" s="43" t="s">
        <v>40</v>
      </c>
      <c r="C23" s="22">
        <f t="shared" si="0"/>
        <v>1</v>
      </c>
      <c r="D23" s="29">
        <v>1</v>
      </c>
      <c r="E23" s="29"/>
      <c r="F23" s="29"/>
      <c r="G23" s="29"/>
      <c r="H23" s="29"/>
      <c r="I23" s="29"/>
      <c r="J23" s="29"/>
      <c r="K23" s="29"/>
      <c r="L23" s="29"/>
      <c r="M23" s="23"/>
    </row>
    <row r="24" spans="1:14" x14ac:dyDescent="0.2">
      <c r="A24" s="41">
        <v>1.3</v>
      </c>
      <c r="B24" s="43" t="s">
        <v>41</v>
      </c>
      <c r="C24" s="22">
        <f t="shared" si="0"/>
        <v>1</v>
      </c>
      <c r="D24" s="29">
        <v>1</v>
      </c>
      <c r="E24" s="29"/>
      <c r="F24" s="29"/>
      <c r="G24" s="29"/>
      <c r="H24" s="29"/>
      <c r="I24" s="29"/>
      <c r="J24" s="29"/>
      <c r="K24" s="29"/>
      <c r="L24" s="29"/>
      <c r="M24" s="23"/>
    </row>
    <row r="25" spans="1:14" ht="15" customHeight="1" x14ac:dyDescent="0.2">
      <c r="A25" s="41">
        <v>1.4</v>
      </c>
      <c r="B25" s="43" t="s">
        <v>42</v>
      </c>
      <c r="C25" s="22">
        <f t="shared" si="0"/>
        <v>1</v>
      </c>
      <c r="D25" s="29">
        <v>1</v>
      </c>
      <c r="E25" s="29"/>
      <c r="F25" s="29"/>
      <c r="G25" s="29"/>
      <c r="H25" s="29"/>
      <c r="I25" s="29"/>
      <c r="J25" s="29"/>
      <c r="K25" s="29"/>
      <c r="L25" s="29"/>
      <c r="M25" s="23"/>
    </row>
    <row r="26" spans="1:14" x14ac:dyDescent="0.2">
      <c r="A26" s="41">
        <v>1.5</v>
      </c>
      <c r="B26" s="43" t="s">
        <v>43</v>
      </c>
      <c r="C26" s="22">
        <f t="shared" si="0"/>
        <v>1</v>
      </c>
      <c r="D26" s="29">
        <v>1</v>
      </c>
      <c r="E26" s="29"/>
      <c r="F26" s="29"/>
      <c r="G26" s="29"/>
      <c r="H26" s="29"/>
      <c r="I26" s="29"/>
      <c r="J26" s="29"/>
      <c r="K26" s="29"/>
      <c r="L26" s="29"/>
      <c r="M26" s="23"/>
    </row>
    <row r="27" spans="1:14" ht="25.5" x14ac:dyDescent="0.2">
      <c r="A27" s="41">
        <v>1.6</v>
      </c>
      <c r="B27" s="43" t="s">
        <v>48</v>
      </c>
      <c r="C27" s="22">
        <f t="shared" si="0"/>
        <v>54</v>
      </c>
      <c r="D27" s="29">
        <v>54</v>
      </c>
      <c r="E27" s="29"/>
      <c r="F27" s="29"/>
      <c r="G27" s="29"/>
      <c r="H27" s="29"/>
      <c r="I27" s="29"/>
      <c r="J27" s="29"/>
      <c r="K27" s="29"/>
      <c r="L27" s="29"/>
      <c r="M27" s="23"/>
    </row>
    <row r="28" spans="1:14" ht="27" customHeight="1" x14ac:dyDescent="0.2">
      <c r="A28" s="41">
        <v>1.7</v>
      </c>
      <c r="B28" s="43" t="s">
        <v>49</v>
      </c>
      <c r="C28" s="22">
        <f t="shared" si="0"/>
        <v>108</v>
      </c>
      <c r="D28" s="29"/>
      <c r="E28" s="29">
        <v>108</v>
      </c>
      <c r="F28" s="29"/>
      <c r="G28" s="29"/>
      <c r="H28" s="29"/>
      <c r="I28" s="29"/>
      <c r="J28" s="29"/>
      <c r="K28" s="29"/>
      <c r="L28" s="29"/>
      <c r="M28" s="23"/>
    </row>
    <row r="29" spans="1:14" ht="28.5" customHeight="1" x14ac:dyDescent="0.2">
      <c r="A29" s="41">
        <v>1.8</v>
      </c>
      <c r="B29" s="43" t="s">
        <v>50</v>
      </c>
      <c r="C29" s="22">
        <f t="shared" si="0"/>
        <v>36</v>
      </c>
      <c r="D29" s="29"/>
      <c r="E29" s="29"/>
      <c r="F29" s="29">
        <v>36</v>
      </c>
      <c r="G29" s="29"/>
      <c r="H29" s="29"/>
      <c r="I29" s="29"/>
      <c r="J29" s="29"/>
      <c r="K29" s="29"/>
      <c r="L29" s="29"/>
      <c r="M29" s="23"/>
    </row>
    <row r="30" spans="1:14" ht="18.75" customHeight="1" x14ac:dyDescent="0.2">
      <c r="A30" s="41">
        <v>1.9</v>
      </c>
      <c r="B30" s="43" t="s">
        <v>44</v>
      </c>
      <c r="C30" s="22">
        <f t="shared" si="0"/>
        <v>5</v>
      </c>
      <c r="D30" s="29"/>
      <c r="E30" s="29"/>
      <c r="F30" s="29">
        <v>5</v>
      </c>
      <c r="G30" s="29"/>
      <c r="H30" s="29"/>
      <c r="I30" s="29"/>
      <c r="J30" s="29"/>
      <c r="K30" s="29"/>
      <c r="L30" s="29"/>
      <c r="M30" s="23"/>
    </row>
    <row r="31" spans="1:14" ht="32.25" customHeight="1" x14ac:dyDescent="0.2">
      <c r="A31" s="41" t="s">
        <v>38</v>
      </c>
      <c r="B31" s="43" t="s">
        <v>51</v>
      </c>
      <c r="C31" s="22">
        <f t="shared" si="0"/>
        <v>5</v>
      </c>
      <c r="D31" s="29"/>
      <c r="E31" s="29"/>
      <c r="F31" s="29">
        <v>5</v>
      </c>
      <c r="G31" s="29"/>
      <c r="H31" s="29"/>
      <c r="I31" s="29"/>
      <c r="J31" s="29"/>
      <c r="K31" s="29"/>
      <c r="L31" s="29"/>
      <c r="M31" s="23"/>
    </row>
    <row r="32" spans="1:14" ht="27" customHeight="1" x14ac:dyDescent="0.2">
      <c r="A32" s="41">
        <v>1.1100000000000001</v>
      </c>
      <c r="B32" s="43" t="s">
        <v>52</v>
      </c>
      <c r="C32" s="22">
        <f t="shared" si="0"/>
        <v>5</v>
      </c>
      <c r="D32" s="29"/>
      <c r="E32" s="29"/>
      <c r="F32" s="29">
        <v>5</v>
      </c>
      <c r="G32" s="29"/>
      <c r="H32" s="29"/>
      <c r="I32" s="29"/>
      <c r="J32" s="29"/>
      <c r="K32" s="29"/>
      <c r="L32" s="29"/>
      <c r="M32" s="23"/>
    </row>
    <row r="33" spans="1:13" ht="28.5" customHeight="1" x14ac:dyDescent="0.2">
      <c r="A33" s="41">
        <v>1.1200000000000001</v>
      </c>
      <c r="B33" s="43" t="s">
        <v>53</v>
      </c>
      <c r="C33" s="22">
        <f t="shared" si="0"/>
        <v>5</v>
      </c>
      <c r="D33" s="29"/>
      <c r="E33" s="29"/>
      <c r="F33" s="29">
        <v>5</v>
      </c>
      <c r="G33" s="29"/>
      <c r="H33" s="29"/>
      <c r="I33" s="29"/>
      <c r="J33" s="29"/>
      <c r="K33" s="29"/>
      <c r="L33" s="29"/>
      <c r="M33" s="23"/>
    </row>
    <row r="34" spans="1:13" ht="31.5" customHeight="1" x14ac:dyDescent="0.2">
      <c r="A34" s="41">
        <v>1.1299999999999999</v>
      </c>
      <c r="B34" s="43" t="s">
        <v>45</v>
      </c>
      <c r="C34" s="22">
        <f t="shared" si="0"/>
        <v>5</v>
      </c>
      <c r="D34" s="29"/>
      <c r="E34" s="29"/>
      <c r="F34" s="29">
        <v>5</v>
      </c>
      <c r="G34" s="29"/>
      <c r="H34" s="29"/>
      <c r="I34" s="29"/>
      <c r="J34" s="29"/>
      <c r="K34" s="29"/>
      <c r="L34" s="29"/>
      <c r="M34" s="23"/>
    </row>
    <row r="35" spans="1:13" ht="20.25" customHeight="1" x14ac:dyDescent="0.2">
      <c r="A35" s="41">
        <v>1.1399999999999999</v>
      </c>
      <c r="B35" s="43" t="s">
        <v>46</v>
      </c>
      <c r="C35" s="22">
        <f t="shared" si="0"/>
        <v>5</v>
      </c>
      <c r="D35" s="29"/>
      <c r="E35" s="29"/>
      <c r="F35" s="29">
        <v>5</v>
      </c>
      <c r="G35" s="29"/>
      <c r="H35" s="29"/>
      <c r="I35" s="29"/>
      <c r="J35" s="29"/>
      <c r="K35" s="29"/>
      <c r="L35" s="29"/>
      <c r="M35" s="23"/>
    </row>
    <row r="36" spans="1:13" ht="30.75" customHeight="1" x14ac:dyDescent="0.2">
      <c r="A36" s="41">
        <v>1.1499999999999999</v>
      </c>
      <c r="B36" s="43" t="s">
        <v>54</v>
      </c>
      <c r="C36" s="22">
        <f t="shared" si="0"/>
        <v>2</v>
      </c>
      <c r="D36" s="29"/>
      <c r="E36" s="29"/>
      <c r="F36" s="29">
        <v>2</v>
      </c>
      <c r="G36" s="29"/>
      <c r="H36" s="29"/>
      <c r="I36" s="29"/>
      <c r="J36" s="29"/>
      <c r="K36" s="29"/>
      <c r="L36" s="29"/>
      <c r="M36" s="23"/>
    </row>
    <row r="37" spans="1:13" ht="21.75" customHeight="1" x14ac:dyDescent="0.2">
      <c r="A37" s="41">
        <v>1.1599999999999999</v>
      </c>
      <c r="B37" s="43" t="s">
        <v>47</v>
      </c>
      <c r="C37" s="22">
        <f t="shared" si="0"/>
        <v>3</v>
      </c>
      <c r="D37" s="29"/>
      <c r="E37" s="29"/>
      <c r="F37" s="29">
        <v>3</v>
      </c>
      <c r="G37" s="29"/>
      <c r="H37" s="29"/>
      <c r="I37" s="29"/>
      <c r="J37" s="29"/>
      <c r="K37" s="29"/>
      <c r="L37" s="29"/>
      <c r="M37" s="23"/>
    </row>
    <row r="38" spans="1:13" ht="27.75" customHeight="1" x14ac:dyDescent="0.2">
      <c r="A38" s="41">
        <v>1.17</v>
      </c>
      <c r="B38" s="43" t="s">
        <v>55</v>
      </c>
      <c r="C38" s="22">
        <f t="shared" si="0"/>
        <v>6</v>
      </c>
      <c r="D38" s="29"/>
      <c r="E38" s="29"/>
      <c r="F38" s="29">
        <v>2</v>
      </c>
      <c r="G38" s="29">
        <v>4</v>
      </c>
      <c r="H38" s="29"/>
      <c r="I38" s="29"/>
      <c r="J38" s="29"/>
      <c r="K38" s="29"/>
      <c r="L38" s="29"/>
      <c r="M38" s="23"/>
    </row>
    <row r="39" spans="1:13" ht="18" customHeight="1" x14ac:dyDescent="0.2">
      <c r="A39" s="41">
        <v>1.18</v>
      </c>
      <c r="B39" s="43" t="s">
        <v>58</v>
      </c>
      <c r="C39" s="22">
        <f t="shared" si="0"/>
        <v>5</v>
      </c>
      <c r="D39" s="29"/>
      <c r="E39" s="29"/>
      <c r="F39" s="29"/>
      <c r="G39" s="29">
        <v>5</v>
      </c>
      <c r="H39" s="29"/>
      <c r="I39" s="29"/>
      <c r="J39" s="29"/>
      <c r="K39" s="29"/>
      <c r="L39" s="29"/>
      <c r="M39" s="23"/>
    </row>
    <row r="40" spans="1:13" ht="31.5" customHeight="1" x14ac:dyDescent="0.2">
      <c r="A40" s="41">
        <v>1.19</v>
      </c>
      <c r="B40" s="43" t="s">
        <v>59</v>
      </c>
      <c r="C40" s="22">
        <f t="shared" si="0"/>
        <v>144</v>
      </c>
      <c r="D40" s="29"/>
      <c r="E40" s="29"/>
      <c r="F40" s="29"/>
      <c r="G40" s="29">
        <v>72</v>
      </c>
      <c r="H40" s="29">
        <v>72</v>
      </c>
      <c r="I40" s="29"/>
      <c r="J40" s="29"/>
      <c r="K40" s="29"/>
      <c r="L40" s="29"/>
      <c r="M40" s="23"/>
    </row>
    <row r="41" spans="1:13" ht="21" customHeight="1" x14ac:dyDescent="0.2">
      <c r="A41" s="41" t="s">
        <v>56</v>
      </c>
      <c r="B41" s="43" t="s">
        <v>60</v>
      </c>
      <c r="C41" s="22">
        <f t="shared" si="0"/>
        <v>6</v>
      </c>
      <c r="D41" s="29"/>
      <c r="E41" s="29"/>
      <c r="F41" s="29"/>
      <c r="G41" s="29">
        <v>2</v>
      </c>
      <c r="H41" s="29">
        <v>4</v>
      </c>
      <c r="I41" s="29"/>
      <c r="J41" s="29"/>
      <c r="K41" s="29"/>
      <c r="L41" s="29"/>
      <c r="M41" s="23"/>
    </row>
    <row r="42" spans="1:13" ht="27" customHeight="1" x14ac:dyDescent="0.2">
      <c r="A42" s="41" t="s">
        <v>57</v>
      </c>
      <c r="B42" s="43" t="s">
        <v>94</v>
      </c>
      <c r="C42" s="22">
        <f t="shared" si="0"/>
        <v>6</v>
      </c>
      <c r="D42" s="29"/>
      <c r="E42" s="29"/>
      <c r="F42" s="29"/>
      <c r="G42" s="29">
        <v>2</v>
      </c>
      <c r="H42" s="29">
        <v>4</v>
      </c>
      <c r="I42" s="29"/>
      <c r="J42" s="29"/>
      <c r="K42" s="29"/>
      <c r="L42" s="29"/>
      <c r="M42" s="23"/>
    </row>
    <row r="43" spans="1:13" ht="25.5" x14ac:dyDescent="0.2">
      <c r="A43" s="41" t="s">
        <v>61</v>
      </c>
      <c r="B43" s="43" t="s">
        <v>62</v>
      </c>
      <c r="C43" s="22">
        <f t="shared" si="0"/>
        <v>5</v>
      </c>
      <c r="D43" s="29"/>
      <c r="E43" s="29"/>
      <c r="F43" s="29"/>
      <c r="G43" s="29">
        <v>1</v>
      </c>
      <c r="H43" s="29">
        <v>4</v>
      </c>
      <c r="I43" s="29"/>
      <c r="J43" s="29"/>
      <c r="K43" s="29"/>
      <c r="L43" s="29"/>
      <c r="M43" s="23"/>
    </row>
    <row r="44" spans="1:13" ht="29.25" customHeight="1" x14ac:dyDescent="0.2">
      <c r="A44" s="41" t="s">
        <v>95</v>
      </c>
      <c r="B44" s="43" t="s">
        <v>96</v>
      </c>
      <c r="C44" s="22">
        <v>10</v>
      </c>
      <c r="D44" s="29"/>
      <c r="E44" s="29"/>
      <c r="F44" s="29"/>
      <c r="G44" s="29"/>
      <c r="H44" s="29">
        <v>5</v>
      </c>
      <c r="I44" s="29">
        <v>5</v>
      </c>
      <c r="J44" s="29"/>
      <c r="K44" s="29"/>
      <c r="L44" s="29"/>
      <c r="M44" s="23"/>
    </row>
    <row r="45" spans="1:13" ht="25.5" x14ac:dyDescent="0.2">
      <c r="A45" s="41" t="s">
        <v>97</v>
      </c>
      <c r="B45" s="43" t="s">
        <v>98</v>
      </c>
      <c r="C45" s="22">
        <v>5</v>
      </c>
      <c r="D45" s="29"/>
      <c r="E45" s="29"/>
      <c r="F45" s="29"/>
      <c r="G45" s="29"/>
      <c r="H45" s="29">
        <v>3</v>
      </c>
      <c r="I45" s="29">
        <v>2</v>
      </c>
      <c r="J45" s="29"/>
      <c r="K45" s="29"/>
      <c r="L45" s="29"/>
      <c r="M45" s="23"/>
    </row>
    <row r="46" spans="1:13" ht="25.5" x14ac:dyDescent="0.2">
      <c r="A46" s="41" t="s">
        <v>99</v>
      </c>
      <c r="B46" s="43" t="s">
        <v>102</v>
      </c>
      <c r="C46" s="22">
        <v>5</v>
      </c>
      <c r="D46" s="29"/>
      <c r="E46" s="29"/>
      <c r="F46" s="29"/>
      <c r="G46" s="29"/>
      <c r="H46" s="29">
        <v>4</v>
      </c>
      <c r="I46" s="29">
        <v>1</v>
      </c>
      <c r="J46" s="29"/>
      <c r="K46" s="29"/>
      <c r="L46" s="29"/>
      <c r="M46" s="23"/>
    </row>
    <row r="47" spans="1:13" ht="25.5" x14ac:dyDescent="0.2">
      <c r="A47" s="41" t="s">
        <v>100</v>
      </c>
      <c r="B47" s="43" t="s">
        <v>103</v>
      </c>
      <c r="C47" s="22">
        <v>32</v>
      </c>
      <c r="D47" s="29"/>
      <c r="E47" s="29"/>
      <c r="F47" s="29"/>
      <c r="G47" s="29"/>
      <c r="H47" s="29">
        <v>8</v>
      </c>
      <c r="I47" s="29">
        <v>24</v>
      </c>
      <c r="J47" s="29"/>
      <c r="K47" s="29"/>
      <c r="L47" s="29"/>
      <c r="M47" s="23"/>
    </row>
    <row r="48" spans="1:13" ht="25.5" x14ac:dyDescent="0.2">
      <c r="A48" s="41" t="s">
        <v>101</v>
      </c>
      <c r="B48" s="43" t="s">
        <v>104</v>
      </c>
      <c r="C48" s="22">
        <v>32</v>
      </c>
      <c r="D48" s="29"/>
      <c r="E48" s="29"/>
      <c r="F48" s="29"/>
      <c r="G48" s="29"/>
      <c r="H48" s="29">
        <v>8</v>
      </c>
      <c r="I48" s="29">
        <v>24</v>
      </c>
      <c r="J48" s="29"/>
      <c r="K48" s="29"/>
      <c r="L48" s="29"/>
      <c r="M48" s="23"/>
    </row>
    <row r="49" spans="1:13" ht="25.5" x14ac:dyDescent="0.2">
      <c r="A49" s="41" t="s">
        <v>105</v>
      </c>
      <c r="B49" s="43" t="s">
        <v>109</v>
      </c>
      <c r="C49" s="22">
        <v>18</v>
      </c>
      <c r="D49" s="29"/>
      <c r="E49" s="29"/>
      <c r="F49" s="29"/>
      <c r="G49" s="29"/>
      <c r="H49" s="29">
        <v>4</v>
      </c>
      <c r="I49" s="29">
        <v>14</v>
      </c>
      <c r="J49" s="29"/>
      <c r="K49" s="29"/>
      <c r="L49" s="29"/>
      <c r="M49" s="23"/>
    </row>
    <row r="50" spans="1:13" ht="12.75" customHeight="1" x14ac:dyDescent="0.2">
      <c r="A50" s="41" t="s">
        <v>106</v>
      </c>
      <c r="B50" s="43" t="s">
        <v>110</v>
      </c>
      <c r="C50" s="22">
        <v>18</v>
      </c>
      <c r="D50" s="29"/>
      <c r="E50" s="29"/>
      <c r="F50" s="29"/>
      <c r="G50" s="29"/>
      <c r="H50" s="29">
        <v>4</v>
      </c>
      <c r="I50" s="29">
        <v>14</v>
      </c>
      <c r="J50" s="29"/>
      <c r="K50" s="29"/>
      <c r="L50" s="29"/>
      <c r="M50" s="23"/>
    </row>
    <row r="51" spans="1:13" ht="12.75" customHeight="1" x14ac:dyDescent="0.2">
      <c r="A51" s="41" t="s">
        <v>107</v>
      </c>
      <c r="B51" s="43" t="s">
        <v>111</v>
      </c>
      <c r="C51" s="22">
        <v>18</v>
      </c>
      <c r="D51" s="29"/>
      <c r="E51" s="29"/>
      <c r="F51" s="29"/>
      <c r="G51" s="29"/>
      <c r="H51" s="29">
        <v>4</v>
      </c>
      <c r="I51" s="29">
        <v>14</v>
      </c>
      <c r="J51" s="29"/>
      <c r="K51" s="29"/>
      <c r="L51" s="29"/>
      <c r="M51" s="23"/>
    </row>
    <row r="52" spans="1:13" ht="25.5" x14ac:dyDescent="0.2">
      <c r="A52" s="41" t="s">
        <v>108</v>
      </c>
      <c r="B52" s="43" t="s">
        <v>112</v>
      </c>
      <c r="C52" s="22">
        <v>4</v>
      </c>
      <c r="D52" s="29"/>
      <c r="E52" s="29"/>
      <c r="F52" s="29"/>
      <c r="G52" s="29"/>
      <c r="H52" s="29">
        <v>1</v>
      </c>
      <c r="I52" s="29">
        <v>3</v>
      </c>
      <c r="J52" s="29"/>
      <c r="K52" s="29"/>
      <c r="L52" s="29"/>
      <c r="M52" s="23"/>
    </row>
    <row r="53" spans="1:13" ht="12.75" customHeight="1" x14ac:dyDescent="0.2">
      <c r="A53" s="41" t="s">
        <v>113</v>
      </c>
      <c r="B53" s="43" t="s">
        <v>116</v>
      </c>
      <c r="C53" s="22">
        <v>24</v>
      </c>
      <c r="D53" s="29"/>
      <c r="E53" s="29"/>
      <c r="F53" s="29"/>
      <c r="G53" s="29"/>
      <c r="H53" s="29">
        <v>6</v>
      </c>
      <c r="I53" s="29">
        <v>18</v>
      </c>
      <c r="J53" s="29"/>
      <c r="K53" s="29"/>
      <c r="L53" s="29"/>
      <c r="M53" s="23"/>
    </row>
    <row r="54" spans="1:13" ht="12.75" customHeight="1" x14ac:dyDescent="0.2">
      <c r="A54" s="41" t="s">
        <v>114</v>
      </c>
      <c r="B54" s="43" t="s">
        <v>117</v>
      </c>
      <c r="C54" s="22">
        <v>24</v>
      </c>
      <c r="D54" s="29"/>
      <c r="E54" s="29"/>
      <c r="F54" s="29"/>
      <c r="G54" s="29"/>
      <c r="H54" s="29">
        <v>6</v>
      </c>
      <c r="I54" s="29">
        <v>18</v>
      </c>
      <c r="J54" s="29"/>
      <c r="K54" s="29"/>
      <c r="L54" s="29"/>
      <c r="M54" s="23"/>
    </row>
    <row r="55" spans="1:13" ht="26.25" customHeight="1" x14ac:dyDescent="0.2">
      <c r="A55" s="41" t="s">
        <v>115</v>
      </c>
      <c r="B55" s="43" t="s">
        <v>134</v>
      </c>
      <c r="C55" s="22">
        <v>108</v>
      </c>
      <c r="D55" s="29"/>
      <c r="E55" s="29"/>
      <c r="F55" s="29"/>
      <c r="G55" s="29"/>
      <c r="H55" s="29"/>
      <c r="I55" s="29"/>
      <c r="J55" s="29">
        <v>108</v>
      </c>
      <c r="K55" s="29"/>
      <c r="L55" s="29"/>
      <c r="M55" s="23"/>
    </row>
    <row r="56" spans="1:13" ht="38.25" customHeight="1" x14ac:dyDescent="0.2">
      <c r="A56" s="41" t="s">
        <v>123</v>
      </c>
      <c r="B56" s="43" t="s">
        <v>130</v>
      </c>
      <c r="C56" s="22">
        <v>12</v>
      </c>
      <c r="D56" s="29"/>
      <c r="E56" s="29"/>
      <c r="F56" s="29"/>
      <c r="G56" s="29"/>
      <c r="H56" s="29"/>
      <c r="I56" s="29"/>
      <c r="J56" s="29">
        <v>12</v>
      </c>
      <c r="K56" s="29"/>
      <c r="L56" s="29"/>
      <c r="M56" s="23"/>
    </row>
    <row r="57" spans="1:13" ht="35.25" customHeight="1" x14ac:dyDescent="0.2">
      <c r="A57" s="41" t="s">
        <v>124</v>
      </c>
      <c r="B57" s="43" t="s">
        <v>131</v>
      </c>
      <c r="C57" s="22">
        <v>6</v>
      </c>
      <c r="D57" s="29"/>
      <c r="E57" s="29"/>
      <c r="F57" s="29"/>
      <c r="G57" s="29"/>
      <c r="H57" s="29"/>
      <c r="I57" s="29"/>
      <c r="J57" s="29">
        <v>4</v>
      </c>
      <c r="K57" s="29">
        <v>2</v>
      </c>
      <c r="L57" s="29"/>
      <c r="M57" s="23"/>
    </row>
    <row r="58" spans="1:13" ht="53.25" customHeight="1" x14ac:dyDescent="0.2">
      <c r="A58" s="41" t="s">
        <v>125</v>
      </c>
      <c r="B58" s="43" t="s">
        <v>132</v>
      </c>
      <c r="C58" s="22">
        <v>20</v>
      </c>
      <c r="D58" s="29"/>
      <c r="E58" s="29"/>
      <c r="F58" s="29"/>
      <c r="G58" s="29"/>
      <c r="H58" s="29"/>
      <c r="I58" s="29"/>
      <c r="J58" s="29"/>
      <c r="K58" s="29">
        <v>20</v>
      </c>
      <c r="L58" s="29"/>
      <c r="M58" s="23"/>
    </row>
    <row r="59" spans="1:13" ht="29.25" customHeight="1" x14ac:dyDescent="0.2">
      <c r="A59" s="41" t="s">
        <v>126</v>
      </c>
      <c r="B59" s="43" t="s">
        <v>133</v>
      </c>
      <c r="C59" s="22">
        <v>3</v>
      </c>
      <c r="D59" s="29"/>
      <c r="E59" s="29"/>
      <c r="F59" s="29"/>
      <c r="G59" s="29"/>
      <c r="H59" s="29"/>
      <c r="I59" s="29"/>
      <c r="J59" s="29"/>
      <c r="K59" s="29">
        <v>3</v>
      </c>
      <c r="L59" s="29"/>
      <c r="M59" s="23"/>
    </row>
    <row r="60" spans="1:13" ht="23.25" customHeight="1" x14ac:dyDescent="0.2">
      <c r="A60" s="41" t="s">
        <v>127</v>
      </c>
      <c r="B60" s="80" t="s">
        <v>141</v>
      </c>
      <c r="C60" s="22">
        <v>2</v>
      </c>
      <c r="D60" s="29"/>
      <c r="E60" s="29"/>
      <c r="F60" s="29"/>
      <c r="G60" s="29"/>
      <c r="H60" s="29"/>
      <c r="I60" s="29"/>
      <c r="J60" s="29"/>
      <c r="K60" s="29">
        <v>2</v>
      </c>
      <c r="L60" s="29"/>
      <c r="M60" s="23"/>
    </row>
    <row r="61" spans="1:13" ht="39.75" customHeight="1" x14ac:dyDescent="0.2">
      <c r="A61" s="41" t="s">
        <v>128</v>
      </c>
      <c r="B61" s="43" t="s">
        <v>142</v>
      </c>
      <c r="C61" s="22">
        <v>20</v>
      </c>
      <c r="D61" s="29"/>
      <c r="E61" s="29"/>
      <c r="F61" s="29"/>
      <c r="G61" s="29"/>
      <c r="H61" s="29"/>
      <c r="I61" s="29"/>
      <c r="J61" s="29"/>
      <c r="K61" s="29">
        <v>20</v>
      </c>
      <c r="L61" s="29"/>
      <c r="M61" s="23"/>
    </row>
    <row r="62" spans="1:13" ht="18.75" customHeight="1" x14ac:dyDescent="0.2">
      <c r="A62" s="41" t="s">
        <v>129</v>
      </c>
      <c r="B62" s="43" t="s">
        <v>143</v>
      </c>
      <c r="C62" s="22">
        <v>2</v>
      </c>
      <c r="D62" s="29"/>
      <c r="E62" s="29"/>
      <c r="F62" s="29"/>
      <c r="G62" s="29"/>
      <c r="H62" s="29"/>
      <c r="I62" s="29"/>
      <c r="J62" s="29"/>
      <c r="K62" s="29">
        <v>2</v>
      </c>
      <c r="L62" s="29"/>
      <c r="M62" s="23"/>
    </row>
    <row r="63" spans="1:13" ht="33.75" customHeight="1" x14ac:dyDescent="0.2">
      <c r="A63" s="41" t="s">
        <v>137</v>
      </c>
      <c r="B63" s="43" t="s">
        <v>144</v>
      </c>
      <c r="C63" s="22">
        <v>72</v>
      </c>
      <c r="D63" s="29"/>
      <c r="E63" s="29"/>
      <c r="F63" s="29"/>
      <c r="G63" s="29"/>
      <c r="H63" s="29"/>
      <c r="I63" s="29"/>
      <c r="J63" s="29"/>
      <c r="K63" s="29"/>
      <c r="L63" s="29"/>
      <c r="M63" s="23"/>
    </row>
    <row r="64" spans="1:13" ht="29.25" customHeight="1" x14ac:dyDescent="0.2">
      <c r="A64" s="41" t="s">
        <v>138</v>
      </c>
      <c r="B64" s="43" t="s">
        <v>147</v>
      </c>
      <c r="C64" s="22">
        <v>72</v>
      </c>
      <c r="D64" s="29"/>
      <c r="E64" s="29"/>
      <c r="F64" s="29"/>
      <c r="G64" s="29"/>
      <c r="H64" s="29"/>
      <c r="I64" s="29"/>
      <c r="J64" s="29"/>
      <c r="K64" s="29"/>
      <c r="L64" s="29"/>
      <c r="M64" s="23"/>
    </row>
    <row r="65" spans="1:14" ht="27.75" customHeight="1" x14ac:dyDescent="0.2">
      <c r="A65" s="41" t="s">
        <v>139</v>
      </c>
      <c r="B65" s="43" t="s">
        <v>148</v>
      </c>
      <c r="C65" s="22">
        <v>3</v>
      </c>
      <c r="D65" s="29"/>
      <c r="E65" s="29"/>
      <c r="F65" s="29"/>
      <c r="G65" s="29"/>
      <c r="H65" s="29"/>
      <c r="I65" s="29"/>
      <c r="J65" s="29"/>
      <c r="K65" s="29"/>
      <c r="L65" s="29"/>
      <c r="M65" s="23"/>
    </row>
    <row r="66" spans="1:14" ht="19.5" customHeight="1" x14ac:dyDescent="0.2">
      <c r="A66" s="41" t="s">
        <v>140</v>
      </c>
      <c r="B66" s="43"/>
      <c r="C66" s="22"/>
      <c r="D66" s="29"/>
      <c r="E66" s="29"/>
      <c r="F66" s="29"/>
      <c r="G66" s="29"/>
      <c r="H66" s="29"/>
      <c r="I66" s="29"/>
      <c r="J66" s="29"/>
      <c r="K66" s="29"/>
      <c r="L66" s="29"/>
      <c r="M66" s="23"/>
    </row>
    <row r="67" spans="1:14" ht="19.5" customHeight="1" x14ac:dyDescent="0.2">
      <c r="A67" s="41" t="s">
        <v>145</v>
      </c>
      <c r="B67" s="43"/>
      <c r="C67" s="22"/>
      <c r="D67" s="29"/>
      <c r="E67" s="29"/>
      <c r="F67" s="29"/>
      <c r="G67" s="29"/>
      <c r="H67" s="29"/>
      <c r="I67" s="29"/>
      <c r="J67" s="29"/>
      <c r="K67" s="29"/>
      <c r="L67" s="29"/>
      <c r="M67" s="23"/>
    </row>
    <row r="68" spans="1:14" ht="19.5" customHeight="1" x14ac:dyDescent="0.2">
      <c r="A68" s="41" t="s">
        <v>146</v>
      </c>
      <c r="B68" s="43"/>
      <c r="C68" s="22"/>
      <c r="D68" s="29"/>
      <c r="E68" s="29"/>
      <c r="F68" s="29"/>
      <c r="G68" s="29"/>
      <c r="H68" s="29"/>
      <c r="I68" s="29"/>
      <c r="J68" s="29"/>
      <c r="K68" s="29"/>
      <c r="L68" s="29"/>
      <c r="M68" s="23"/>
    </row>
    <row r="69" spans="1:14" ht="12.75" customHeight="1" x14ac:dyDescent="0.2">
      <c r="A69" s="15" t="s">
        <v>24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23"/>
      <c r="N69" s="4"/>
    </row>
    <row r="70" spans="1:14" ht="12.75" customHeight="1" x14ac:dyDescent="0.2">
      <c r="A70" s="23"/>
      <c r="B70" s="25" t="s">
        <v>36</v>
      </c>
      <c r="C70" s="24">
        <f>SUM(C22:C65)</f>
        <v>921</v>
      </c>
      <c r="D70" s="26">
        <f>SUM(D22:D69)</f>
        <v>60</v>
      </c>
      <c r="E70" s="26">
        <f t="shared" ref="E70:L70" si="1">SUM(E22:E69)</f>
        <v>108</v>
      </c>
      <c r="F70" s="26">
        <f t="shared" si="1"/>
        <v>73</v>
      </c>
      <c r="G70" s="26">
        <f t="shared" si="1"/>
        <v>86</v>
      </c>
      <c r="H70" s="26">
        <f t="shared" si="1"/>
        <v>137</v>
      </c>
      <c r="I70" s="26">
        <f>SUM(I22:I69)</f>
        <v>137</v>
      </c>
      <c r="J70" s="26">
        <f t="shared" si="1"/>
        <v>124</v>
      </c>
      <c r="K70" s="26">
        <f t="shared" si="1"/>
        <v>49</v>
      </c>
      <c r="L70" s="26">
        <f t="shared" si="1"/>
        <v>0</v>
      </c>
      <c r="M70" s="23"/>
    </row>
    <row r="71" spans="1:14" ht="12.75" customHeight="1" x14ac:dyDescent="0.2">
      <c r="A71" s="23"/>
      <c r="B71" s="25"/>
      <c r="C71" s="27" t="s">
        <v>18</v>
      </c>
      <c r="D71" s="28">
        <f>IF(ISBLANK(D21),NA(),SUM($D70:D70))</f>
        <v>60</v>
      </c>
      <c r="E71" s="28">
        <f>IF(ISBLANK(E21),NA(),SUM($D70:E70))</f>
        <v>168</v>
      </c>
      <c r="F71" s="28">
        <f>IF(ISBLANK(F21),NA(),SUM($D70:F70))</f>
        <v>241</v>
      </c>
      <c r="G71" s="28">
        <f>IF(ISBLANK(G21),NA(),SUM($D70:G70))</f>
        <v>327</v>
      </c>
      <c r="H71" s="28">
        <f>IF(ISBLANK(H21),NA(),SUM($D70:H70))</f>
        <v>464</v>
      </c>
      <c r="I71" s="28">
        <f>IF(ISBLANK(I21),NA(),SUM($D70:I70))</f>
        <v>601</v>
      </c>
      <c r="J71" s="28">
        <f>IF(ISBLANK(J21),NA(),SUM($D70:J70))</f>
        <v>725</v>
      </c>
      <c r="K71" s="28">
        <f>IF(ISBLANK(K21),NA(),SUM($D70:K70))</f>
        <v>774</v>
      </c>
      <c r="L71" s="28">
        <f>IF(ISBLANK(L21),NA(),SUM($D70:L70))</f>
        <v>774</v>
      </c>
      <c r="M71" s="23"/>
    </row>
    <row r="72" spans="1:14" ht="12.75" customHeight="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4" ht="15.75" x14ac:dyDescent="0.25">
      <c r="A73" s="3" t="s">
        <v>35</v>
      </c>
    </row>
    <row r="74" spans="1:14" ht="12.75" customHeight="1" x14ac:dyDescent="0.2">
      <c r="A74" s="23"/>
      <c r="B74" s="23"/>
      <c r="C74" s="27" t="s">
        <v>16</v>
      </c>
      <c r="D74" s="29">
        <f>AC!D56</f>
        <v>46</v>
      </c>
      <c r="E74" s="29">
        <f>AC!E56</f>
        <v>107.5</v>
      </c>
      <c r="F74" s="29">
        <f>AC!F56</f>
        <v>161.5</v>
      </c>
      <c r="G74" s="29">
        <f>AC!G56</f>
        <v>238.5</v>
      </c>
      <c r="H74" s="29">
        <f>AC!H56</f>
        <v>359.5</v>
      </c>
      <c r="I74" s="29">
        <f>AC!I56</f>
        <v>490.5</v>
      </c>
      <c r="J74" s="29">
        <f>AC!J56</f>
        <v>612.5</v>
      </c>
      <c r="K74" s="29">
        <f>AC!K56</f>
        <v>659.5</v>
      </c>
      <c r="L74" s="29">
        <f>AC!L56</f>
        <v>659.5</v>
      </c>
      <c r="M74" s="23"/>
      <c r="N74" s="4"/>
    </row>
    <row r="75" spans="1:14" ht="12.75" customHeight="1" x14ac:dyDescent="0.2">
      <c r="A75" s="23"/>
      <c r="B75" s="23"/>
      <c r="C75" s="27" t="s">
        <v>17</v>
      </c>
      <c r="D75" s="29">
        <f>EV!D53</f>
        <v>46</v>
      </c>
      <c r="E75" s="29">
        <f>EV!E53</f>
        <v>61.5</v>
      </c>
      <c r="F75" s="29">
        <f>EV!F53</f>
        <v>56</v>
      </c>
      <c r="G75" s="29">
        <f>EV!G53</f>
        <v>153.5</v>
      </c>
      <c r="H75" s="29">
        <f>EV!H53</f>
        <v>315</v>
      </c>
      <c r="I75" s="29">
        <f>EV!I53</f>
        <v>182.0952380952381</v>
      </c>
      <c r="J75" s="29">
        <f>EV!J53</f>
        <v>124</v>
      </c>
      <c r="K75" s="29">
        <f>EV!K53</f>
        <v>51</v>
      </c>
      <c r="L75" s="29">
        <f>EV!L53</f>
        <v>0</v>
      </c>
      <c r="M75" s="23"/>
      <c r="N75" s="4"/>
    </row>
    <row r="76" spans="1:14" ht="12.75" customHeight="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1:14" ht="15.75" x14ac:dyDescent="0.25">
      <c r="A77" s="3" t="s">
        <v>25</v>
      </c>
    </row>
    <row r="78" spans="1:14" ht="12.75" customHeight="1" x14ac:dyDescent="0.2">
      <c r="C78" s="14" t="s">
        <v>20</v>
      </c>
      <c r="D78" s="11">
        <f>IF(AND(ISBLANK(D74),ISBLANK(D75))," - ",D75-D74)</f>
        <v>0</v>
      </c>
      <c r="E78" s="11">
        <f t="shared" ref="E78:L78" si="2">IF(AND(ISBLANK(E74),ISBLANK(E75))," - ",E75-E74)</f>
        <v>-46</v>
      </c>
      <c r="F78" s="11">
        <f t="shared" si="2"/>
        <v>-105.5</v>
      </c>
      <c r="G78" s="11">
        <f t="shared" si="2"/>
        <v>-85</v>
      </c>
      <c r="H78" s="11">
        <f t="shared" si="2"/>
        <v>-44.5</v>
      </c>
      <c r="I78" s="11">
        <f t="shared" si="2"/>
        <v>-308.40476190476193</v>
      </c>
      <c r="J78" s="11">
        <f t="shared" si="2"/>
        <v>-488.5</v>
      </c>
      <c r="K78" s="11">
        <f t="shared" si="2"/>
        <v>-608.5</v>
      </c>
      <c r="L78" s="11">
        <f t="shared" si="2"/>
        <v>-659.5</v>
      </c>
    </row>
    <row r="79" spans="1:14" ht="12.75" customHeight="1" x14ac:dyDescent="0.2">
      <c r="C79" s="14" t="s">
        <v>19</v>
      </c>
      <c r="D79" s="11">
        <f>IF(AND(ISBLANK(D74),ISBLANK(D75))," - ",D75-D71)</f>
        <v>-14</v>
      </c>
      <c r="E79" s="11">
        <f t="shared" ref="E79:L79" si="3">IF(AND(ISBLANK(E74),ISBLANK(E75))," - ",E75-E71)</f>
        <v>-106.5</v>
      </c>
      <c r="F79" s="11">
        <f t="shared" si="3"/>
        <v>-185</v>
      </c>
      <c r="G79" s="11">
        <f t="shared" si="3"/>
        <v>-173.5</v>
      </c>
      <c r="H79" s="11">
        <f t="shared" si="3"/>
        <v>-149</v>
      </c>
      <c r="I79" s="11">
        <f t="shared" si="3"/>
        <v>-418.90476190476193</v>
      </c>
      <c r="J79" s="11">
        <f t="shared" si="3"/>
        <v>-601</v>
      </c>
      <c r="K79" s="11">
        <f t="shared" si="3"/>
        <v>-723</v>
      </c>
      <c r="L79" s="11">
        <f t="shared" si="3"/>
        <v>-774</v>
      </c>
    </row>
    <row r="80" spans="1:14" ht="12.75" customHeight="1" x14ac:dyDescent="0.2">
      <c r="C80" s="14" t="s">
        <v>21</v>
      </c>
      <c r="D80" s="33">
        <f>IF(AND(ISBLANK(D74),ISBLANK(D75))," - ",D75/D74)</f>
        <v>1</v>
      </c>
      <c r="E80" s="33">
        <f t="shared" ref="E80:L80" si="4">IF(AND(ISBLANK(E74),ISBLANK(E75))," - ",E75/E74)</f>
        <v>0.5720930232558139</v>
      </c>
      <c r="F80" s="33">
        <f t="shared" si="4"/>
        <v>0.34674922600619196</v>
      </c>
      <c r="G80" s="33">
        <f t="shared" si="4"/>
        <v>0.64360587002096437</v>
      </c>
      <c r="H80" s="33">
        <f t="shared" si="4"/>
        <v>0.87621696801112658</v>
      </c>
      <c r="I80" s="33">
        <f t="shared" si="4"/>
        <v>0.37124411436338045</v>
      </c>
      <c r="J80" s="33">
        <f t="shared" si="4"/>
        <v>0.20244897959183675</v>
      </c>
      <c r="K80" s="33">
        <f t="shared" si="4"/>
        <v>7.7331311599696737E-2</v>
      </c>
      <c r="L80" s="33">
        <f t="shared" si="4"/>
        <v>0</v>
      </c>
    </row>
    <row r="81" spans="3:12" ht="12.75" customHeight="1" x14ac:dyDescent="0.2">
      <c r="C81" s="14" t="s">
        <v>22</v>
      </c>
      <c r="D81" s="33">
        <f>IF(AND(ISBLANK(D74),ISBLANK(D75))," - ",D75/D71)</f>
        <v>0.76666666666666672</v>
      </c>
      <c r="E81" s="33">
        <f t="shared" ref="E81:L81" si="5">IF(AND(ISBLANK(E74),ISBLANK(E75))," - ",E75/E71)</f>
        <v>0.36607142857142855</v>
      </c>
      <c r="F81" s="33">
        <f t="shared" si="5"/>
        <v>0.23236514522821577</v>
      </c>
      <c r="G81" s="33">
        <f t="shared" si="5"/>
        <v>0.4694189602446483</v>
      </c>
      <c r="H81" s="33">
        <f t="shared" si="5"/>
        <v>0.67887931034482762</v>
      </c>
      <c r="I81" s="33">
        <f t="shared" si="5"/>
        <v>0.30298708501703508</v>
      </c>
      <c r="J81" s="33">
        <f t="shared" si="5"/>
        <v>0.17103448275862068</v>
      </c>
      <c r="K81" s="33">
        <f t="shared" si="5"/>
        <v>6.589147286821706E-2</v>
      </c>
      <c r="L81" s="33">
        <f t="shared" si="5"/>
        <v>0</v>
      </c>
    </row>
    <row r="82" spans="3:12" ht="12.75" customHeight="1" x14ac:dyDescent="0.2">
      <c r="C82" s="14" t="s">
        <v>23</v>
      </c>
      <c r="D82" s="34">
        <f>IF(AND(ISBLANK(D74),ISBLANK(D75))," - ",$C$70/D80)</f>
        <v>921</v>
      </c>
      <c r="E82" s="34">
        <f t="shared" ref="E82:L82" si="6">IF(AND(ISBLANK(E74),ISBLANK(E75))," - ",$C$70/E80)</f>
        <v>1609.8780487804879</v>
      </c>
      <c r="F82" s="34">
        <f t="shared" si="6"/>
        <v>2656.0982142857142</v>
      </c>
      <c r="G82" s="34">
        <f t="shared" si="6"/>
        <v>1431</v>
      </c>
      <c r="H82" s="34">
        <f t="shared" si="6"/>
        <v>1051.1095238095238</v>
      </c>
      <c r="I82" s="34">
        <f t="shared" si="6"/>
        <v>2480.847411087866</v>
      </c>
      <c r="J82" s="34">
        <f t="shared" si="6"/>
        <v>4549.2943548387093</v>
      </c>
      <c r="K82" s="34">
        <f t="shared" si="6"/>
        <v>11909.794117647059</v>
      </c>
      <c r="L82" s="34" t="e">
        <f t="shared" si="6"/>
        <v>#DIV/0!</v>
      </c>
    </row>
    <row r="83" spans="3:12" ht="12.75" customHeight="1" x14ac:dyDescent="0.2"/>
    <row r="84" spans="3:12" ht="12.75" customHeight="1" x14ac:dyDescent="0.2"/>
    <row r="85" spans="3:12" ht="12.75" customHeight="1" x14ac:dyDescent="0.2"/>
    <row r="86" spans="3:12" ht="12.75" customHeight="1" x14ac:dyDescent="0.2"/>
    <row r="87" spans="3:12" ht="12.75" customHeight="1" x14ac:dyDescent="0.2"/>
    <row r="88" spans="3:12" ht="12.75" customHeight="1" x14ac:dyDescent="0.2"/>
    <row r="89" spans="3:12" ht="12.75" customHeight="1" x14ac:dyDescent="0.2"/>
    <row r="90" spans="3:12" ht="12.75" customHeight="1" x14ac:dyDescent="0.2"/>
    <row r="91" spans="3:12" ht="12.75" customHeight="1" x14ac:dyDescent="0.2"/>
  </sheetData>
  <mergeCells count="3">
    <mergeCell ref="C5:D5"/>
    <mergeCell ref="C7:D7"/>
    <mergeCell ref="B10:E18"/>
  </mergeCells>
  <phoneticPr fontId="5" type="noConversion"/>
  <conditionalFormatting sqref="D80:L81">
    <cfRule type="cellIs" dxfId="48" priority="1" stopIfTrue="1" operator="lessThan">
      <formula>1</formula>
    </cfRule>
    <cfRule type="cellIs" dxfId="47" priority="2" stopIfTrue="1" operator="greaterThanOrEqual">
      <formula>1</formula>
    </cfRule>
  </conditionalFormatting>
  <conditionalFormatting sqref="D78:L79">
    <cfRule type="cellIs" dxfId="46" priority="3" stopIfTrue="1" operator="greaterThanOrEqual">
      <formula>0</formula>
    </cfRule>
    <cfRule type="cellIs" dxfId="45" priority="4" stopIfTrue="1" operator="lessThan">
      <formula>0</formula>
    </cfRule>
  </conditionalFormatting>
  <pageMargins left="0.5" right="0.5" top="0.25" bottom="0.5" header="0.5" footer="0.25"/>
  <pageSetup scale="91" orientation="landscape" r:id="rId1"/>
  <headerFooter scaleWithDoc="0">
    <oddFooter>&amp;L&amp;8&amp;K01+049https://www.vertex42.com/ExcelTemplates/earned-value-management.html&amp;R&amp;8&amp;K01+049EVM Template © 2012 Vertex42 LLC</oddFooter>
  </headerFooter>
  <ignoredErrors>
    <ignoredError sqref="A31 A41:A62" numberStoredAsText="1"/>
  </ignoredError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A13" workbookViewId="0">
      <selection activeCell="J18" sqref="J18"/>
    </sheetView>
  </sheetViews>
  <sheetFormatPr defaultRowHeight="12.75" x14ac:dyDescent="0.2"/>
  <cols>
    <col min="2" max="2" width="25.140625" customWidth="1"/>
    <col min="4" max="4" width="14.42578125" customWidth="1"/>
    <col min="5" max="5" width="13.42578125" customWidth="1"/>
    <col min="6" max="6" width="14.28515625" customWidth="1"/>
    <col min="7" max="7" width="11.7109375" customWidth="1"/>
    <col min="8" max="9" width="11.5703125" customWidth="1"/>
    <col min="10" max="10" width="13.85546875" customWidth="1"/>
  </cols>
  <sheetData>
    <row r="1" spans="1:15" ht="20.25" x14ac:dyDescent="0.3">
      <c r="A1" s="55" t="s">
        <v>120</v>
      </c>
    </row>
    <row r="2" spans="1:15" ht="18" x14ac:dyDescent="0.25">
      <c r="A2" s="12" t="s">
        <v>17</v>
      </c>
      <c r="B2" s="2"/>
      <c r="C2" s="2"/>
      <c r="D2" s="9"/>
      <c r="E2" s="2"/>
      <c r="F2" s="2"/>
      <c r="G2" s="2"/>
      <c r="O2" s="18"/>
    </row>
    <row r="3" spans="1:15" ht="25.5" x14ac:dyDescent="0.2">
      <c r="A3" s="35" t="s">
        <v>2</v>
      </c>
      <c r="B3" s="36" t="s">
        <v>0</v>
      </c>
      <c r="C3" s="37" t="s">
        <v>36</v>
      </c>
      <c r="D3" s="52">
        <v>43423</v>
      </c>
      <c r="E3" s="52">
        <v>43424</v>
      </c>
      <c r="F3" s="52">
        <v>43425</v>
      </c>
      <c r="G3" s="52">
        <v>43426</v>
      </c>
      <c r="H3" s="52">
        <v>43427</v>
      </c>
      <c r="I3" s="52">
        <v>43428</v>
      </c>
      <c r="J3" s="57" t="s">
        <v>76</v>
      </c>
    </row>
    <row r="4" spans="1:15" ht="36.75" customHeight="1" x14ac:dyDescent="0.2">
      <c r="A4" s="7" t="str">
        <f>IF(ISBLANK(Total!A55)," - ",Total!A55)</f>
        <v>1.34</v>
      </c>
      <c r="B4" s="44" t="str">
        <f>IF(ISBLANK(Total!B55)," - ",Total!B55)</f>
        <v>Identify about more Quality of System and Pattern</v>
      </c>
      <c r="C4" s="68">
        <v>108</v>
      </c>
      <c r="D4" s="64">
        <f>D15/C4</f>
        <v>0.16666666666666666</v>
      </c>
      <c r="E4" s="64">
        <f>E15/C4</f>
        <v>0.16666666666666666</v>
      </c>
      <c r="F4" s="64">
        <f>F15/C4</f>
        <v>0.16666666666666666</v>
      </c>
      <c r="G4" s="64">
        <f>G15/C4</f>
        <v>0.16666666666666666</v>
      </c>
      <c r="H4" s="64">
        <f>H15/C4</f>
        <v>0.16666666666666666</v>
      </c>
      <c r="I4" s="64">
        <f>I15/C4</f>
        <v>0.15740740740740741</v>
      </c>
      <c r="J4" s="67">
        <f t="shared" ref="J4:J6" si="0" xml:space="preserve"> SUM(D4:I4)</f>
        <v>0.9907407407407407</v>
      </c>
    </row>
    <row r="5" spans="1:15" ht="56.25" customHeight="1" x14ac:dyDescent="0.2">
      <c r="A5" s="7" t="str">
        <f>IF(ISBLANK(Total!A56)," - ",Total!A56)</f>
        <v>1.35</v>
      </c>
      <c r="B5" s="44" t="str">
        <f>IF(ISBLANK(Total!B56)," - ",Total!B56)</f>
        <v>Identify and Write Scenario for Quality Compatibility, Performance, Maintainability,Authenticity</v>
      </c>
      <c r="C5" s="68">
        <v>12</v>
      </c>
      <c r="D5" s="64">
        <f>D16/C5</f>
        <v>0</v>
      </c>
      <c r="E5" s="64">
        <f>E16/C5</f>
        <v>0</v>
      </c>
      <c r="F5" s="64">
        <f>F16/C5</f>
        <v>0.16666666666666666</v>
      </c>
      <c r="G5" s="64">
        <f>G16/C5</f>
        <v>0.25</v>
      </c>
      <c r="H5" s="64">
        <f>H16/C5</f>
        <v>0.25</v>
      </c>
      <c r="I5" s="64">
        <f>I16/C5</f>
        <v>0.25</v>
      </c>
      <c r="J5" s="67">
        <f t="shared" si="0"/>
        <v>0.91666666666666663</v>
      </c>
    </row>
    <row r="6" spans="1:15" ht="25.5" x14ac:dyDescent="0.2">
      <c r="A6" s="7" t="str">
        <f>IF(ISBLANK(Total!A57)," - ",Total!A57)</f>
        <v>1.36</v>
      </c>
      <c r="B6" s="44" t="str">
        <f>IF(ISBLANK(Total!B57)," - ",Total!B57)</f>
        <v>Research about Micro Service Pattern</v>
      </c>
      <c r="C6" s="68">
        <v>4</v>
      </c>
      <c r="D6" s="64">
        <f>D17/C6</f>
        <v>0</v>
      </c>
      <c r="E6" s="64">
        <f>E17/C6</f>
        <v>0</v>
      </c>
      <c r="F6" s="64">
        <f>F17/C6</f>
        <v>0.25</v>
      </c>
      <c r="G6" s="64">
        <f>G17/C6</f>
        <v>0.25</v>
      </c>
      <c r="H6" s="64">
        <f>H17/C6</f>
        <v>0.25</v>
      </c>
      <c r="I6" s="64">
        <f>I17/C6</f>
        <v>0.25</v>
      </c>
      <c r="J6" s="67">
        <f t="shared" si="0"/>
        <v>1</v>
      </c>
    </row>
    <row r="7" spans="1:15" x14ac:dyDescent="0.2">
      <c r="A7" s="15" t="s">
        <v>24</v>
      </c>
      <c r="B7" s="5"/>
      <c r="C7" s="5"/>
      <c r="D7" s="5"/>
      <c r="E7" s="5"/>
      <c r="F7" s="5"/>
      <c r="G7" s="5"/>
      <c r="H7" s="5"/>
      <c r="I7" s="54"/>
      <c r="J7" s="58"/>
    </row>
    <row r="8" spans="1:15" x14ac:dyDescent="0.2">
      <c r="C8" s="8" t="s">
        <v>15</v>
      </c>
      <c r="D8" s="21">
        <f t="shared" ref="D8:I8" si="1">SUMPRODUCT(D4:D7,$C$4:$C$7)</f>
        <v>18</v>
      </c>
      <c r="E8" s="21">
        <f t="shared" si="1"/>
        <v>18</v>
      </c>
      <c r="F8" s="21">
        <f t="shared" si="1"/>
        <v>21</v>
      </c>
      <c r="G8" s="21">
        <f t="shared" si="1"/>
        <v>22</v>
      </c>
      <c r="H8" s="21">
        <f t="shared" si="1"/>
        <v>22</v>
      </c>
      <c r="I8" s="21">
        <f t="shared" si="1"/>
        <v>21</v>
      </c>
    </row>
    <row r="10" spans="1:15" ht="27.75" customHeight="1" x14ac:dyDescent="0.3">
      <c r="A10" s="89"/>
      <c r="B10" s="89"/>
      <c r="C10" s="56"/>
    </row>
    <row r="12" spans="1:15" ht="20.25" x14ac:dyDescent="0.3">
      <c r="A12" s="55" t="s">
        <v>121</v>
      </c>
    </row>
    <row r="13" spans="1:15" ht="15.75" x14ac:dyDescent="0.25">
      <c r="A13" s="12" t="s">
        <v>29</v>
      </c>
      <c r="B13" s="2"/>
      <c r="C13" s="2"/>
      <c r="D13" s="9"/>
      <c r="E13" s="2"/>
      <c r="F13" s="2"/>
      <c r="G13" s="2"/>
    </row>
    <row r="14" spans="1:15" ht="27" customHeight="1" x14ac:dyDescent="0.2">
      <c r="A14" s="35" t="s">
        <v>2</v>
      </c>
      <c r="B14" s="36" t="s">
        <v>0</v>
      </c>
      <c r="C14" s="37"/>
      <c r="D14" s="52">
        <v>43423</v>
      </c>
      <c r="E14" s="52">
        <v>43424</v>
      </c>
      <c r="F14" s="52">
        <v>43425</v>
      </c>
      <c r="G14" s="52">
        <v>43426</v>
      </c>
      <c r="H14" s="52">
        <v>43427</v>
      </c>
      <c r="I14" s="52">
        <v>43428</v>
      </c>
      <c r="J14" s="70" t="s">
        <v>91</v>
      </c>
    </row>
    <row r="15" spans="1:15" ht="29.25" customHeight="1" x14ac:dyDescent="0.2">
      <c r="A15" s="7" t="str">
        <f>IF(ISBLANK(Total!A55)," - ",Total!A55)</f>
        <v>1.34</v>
      </c>
      <c r="B15" s="44" t="str">
        <f>IF(ISBLANK(Total!B55)," - ",Total!B55)</f>
        <v>Identify about more Quality of System and Pattern</v>
      </c>
      <c r="C15" s="68">
        <f t="shared" ref="C15:C17" si="2">SUM(D15:I15)</f>
        <v>107</v>
      </c>
      <c r="D15" s="72">
        <v>18</v>
      </c>
      <c r="E15" s="72">
        <v>18</v>
      </c>
      <c r="F15" s="72">
        <v>18</v>
      </c>
      <c r="G15" s="72">
        <v>18</v>
      </c>
      <c r="H15" s="72">
        <v>18</v>
      </c>
      <c r="I15" s="73">
        <v>17</v>
      </c>
      <c r="J15" s="71" t="s">
        <v>89</v>
      </c>
    </row>
    <row r="16" spans="1:15" ht="51.75" customHeight="1" x14ac:dyDescent="0.2">
      <c r="A16" s="7" t="str">
        <f>IF(ISBLANK(Total!A56)," - ",Total!A56)</f>
        <v>1.35</v>
      </c>
      <c r="B16" s="44" t="str">
        <f>IF(ISBLANK(Total!B56)," - ",Total!B56)</f>
        <v>Identify and Write Scenario for Quality Compatibility, Performance, Maintainability,Authenticity</v>
      </c>
      <c r="C16" s="68">
        <f t="shared" si="2"/>
        <v>11</v>
      </c>
      <c r="D16" s="72"/>
      <c r="E16" s="72"/>
      <c r="F16" s="72">
        <v>2</v>
      </c>
      <c r="G16" s="72">
        <v>3</v>
      </c>
      <c r="H16" s="72">
        <v>3</v>
      </c>
      <c r="I16" s="73">
        <v>3</v>
      </c>
      <c r="J16" s="71" t="s">
        <v>89</v>
      </c>
    </row>
    <row r="17" spans="1:10" ht="31.5" customHeight="1" x14ac:dyDescent="0.2">
      <c r="A17" s="7" t="str">
        <f>IF(ISBLANK(Total!A57)," - ",Total!A57)</f>
        <v>1.36</v>
      </c>
      <c r="B17" s="44" t="str">
        <f>IF(ISBLANK(Total!B57)," - ",Total!B57)</f>
        <v>Research about Micro Service Pattern</v>
      </c>
      <c r="C17" s="68">
        <f t="shared" si="2"/>
        <v>4</v>
      </c>
      <c r="D17" s="72"/>
      <c r="E17" s="72"/>
      <c r="F17" s="72">
        <v>1</v>
      </c>
      <c r="G17" s="72">
        <v>1</v>
      </c>
      <c r="H17" s="72">
        <v>1</v>
      </c>
      <c r="I17" s="73">
        <v>1</v>
      </c>
      <c r="J17" s="71" t="s">
        <v>89</v>
      </c>
    </row>
    <row r="18" spans="1:10" x14ac:dyDescent="0.2">
      <c r="A18" s="15" t="s">
        <v>24</v>
      </c>
      <c r="B18" s="5"/>
      <c r="C18" s="5"/>
      <c r="D18" s="5"/>
      <c r="E18" s="5"/>
      <c r="F18" s="5"/>
      <c r="G18" s="5"/>
      <c r="H18" s="5"/>
      <c r="I18" s="54"/>
    </row>
    <row r="19" spans="1:10" x14ac:dyDescent="0.2">
      <c r="C19" s="14" t="s">
        <v>31</v>
      </c>
      <c r="D19" s="21">
        <f t="shared" ref="D19:I19" si="3">SUM(D15:D18)</f>
        <v>18</v>
      </c>
      <c r="E19" s="21">
        <f t="shared" si="3"/>
        <v>18</v>
      </c>
      <c r="F19" s="21">
        <f t="shared" si="3"/>
        <v>21</v>
      </c>
      <c r="G19" s="21">
        <f t="shared" si="3"/>
        <v>22</v>
      </c>
      <c r="H19" s="21">
        <f t="shared" si="3"/>
        <v>22</v>
      </c>
      <c r="I19" s="21">
        <f t="shared" si="3"/>
        <v>21</v>
      </c>
    </row>
    <row r="21" spans="1:10" x14ac:dyDescent="0.2">
      <c r="C21" s="8" t="s">
        <v>16</v>
      </c>
      <c r="D21" s="32">
        <f>SUM($D19:D19)</f>
        <v>18</v>
      </c>
      <c r="E21" s="32">
        <f>SUM($D19:E19)</f>
        <v>36</v>
      </c>
      <c r="F21" s="32">
        <f>SUM($D19:F19)</f>
        <v>57</v>
      </c>
      <c r="G21" s="32">
        <f>SUM($D19:G19)</f>
        <v>79</v>
      </c>
      <c r="H21" s="32">
        <f>SUM($D19:H19)</f>
        <v>101</v>
      </c>
      <c r="I21" s="32">
        <f>SUM($D19:I19)</f>
        <v>122</v>
      </c>
    </row>
  </sheetData>
  <mergeCells count="1">
    <mergeCell ref="A10:B10"/>
  </mergeCells>
  <conditionalFormatting sqref="D4:J6">
    <cfRule type="dataBar" priority="6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{D49D5E77-9BF0-4C76-AE15-99A516049677}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D5E77-9BF0-4C76-AE15-99A516049677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D4:J6</xm:sqref>
        </x14:conditionalFormatting>
        <x14:conditionalFormatting xmlns:xm="http://schemas.microsoft.com/office/excel/2006/main">
          <x14:cfRule type="containsText" priority="5" operator="containsText" id="{B9D755F2-39B3-4D5B-B2A3-8CE4338634EE}">
            <xm:f>NOT(ISERROR(SEARCH(EV!$A$71,J15)))</xm:f>
            <xm:f>EV!$A$71</xm:f>
            <x14:dxf>
              <fill>
                <patternFill>
                  <bgColor rgb="FF92D050"/>
                </patternFill>
              </fill>
            </x14:dxf>
          </x14:cfRule>
          <xm:sqref>J15:J17</xm:sqref>
        </x14:conditionalFormatting>
        <x14:conditionalFormatting xmlns:xm="http://schemas.microsoft.com/office/excel/2006/main">
          <x14:cfRule type="containsText" priority="2" operator="containsText" id="{1B8F3713-2A07-4898-911E-74C8650710C8}">
            <xm:f>NOT(ISERROR(SEARCH(EV!$A$74,J15)))</xm:f>
            <xm:f>EV!$A$74</xm:f>
            <x14:dxf>
              <fill>
                <patternFill>
                  <bgColor rgb="FF0070C0"/>
                </patternFill>
              </fill>
            </x14:dxf>
          </x14:cfRule>
          <x14:cfRule type="containsText" priority="3" operator="containsText" id="{ED37FB16-6E28-44A0-A1AA-0761E2212B52}">
            <xm:f>NOT(ISERROR(SEARCH(EV!$A$73,J15)))</xm:f>
            <xm:f>EV!$A$73</xm:f>
            <x14:dxf>
              <fill>
                <patternFill>
                  <bgColor rgb="FFC00000"/>
                </patternFill>
              </fill>
            </x14:dxf>
          </x14:cfRule>
          <x14:cfRule type="containsText" priority="4" operator="containsText" id="{05B69C90-C82C-4676-9A3D-E3AC5E623133}">
            <xm:f>NOT(ISERROR(SEARCH(EV!$A$72,J15)))</xm:f>
            <xm:f>EV!$A$72</xm:f>
            <x14:dxf>
              <fill>
                <patternFill>
                  <bgColor rgb="FFFFFF00"/>
                </patternFill>
              </fill>
            </x14:dxf>
          </x14:cfRule>
          <xm:sqref>J15:J17</xm:sqref>
        </x14:conditionalFormatting>
        <x14:conditionalFormatting xmlns:xm="http://schemas.microsoft.com/office/excel/2006/main">
          <x14:cfRule type="containsText" priority="1" operator="containsText" id="{EA69A1C3-B75C-4161-8F6D-8C0AF23F20D9}">
            <xm:f>NOT(ISERROR(SEARCH(EV!$A$73,J15)))</xm:f>
            <xm:f>EV!$A$73</xm:f>
            <x14:dxf>
              <fill>
                <patternFill>
                  <bgColor rgb="FFFFC000"/>
                </patternFill>
              </fill>
            </x14:dxf>
          </x14:cfRule>
          <xm:sqref>J15:J17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EV!$A$71:$A$74</xm:f>
          </x14:formula1>
          <xm:sqref>J15:J17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7" workbookViewId="0">
      <selection activeCell="G10" sqref="G10"/>
    </sheetView>
  </sheetViews>
  <sheetFormatPr defaultRowHeight="12.75" x14ac:dyDescent="0.2"/>
  <cols>
    <col min="2" max="2" width="25.140625" customWidth="1"/>
    <col min="4" max="4" width="14.42578125" customWidth="1"/>
    <col min="5" max="5" width="13.42578125" customWidth="1"/>
    <col min="6" max="6" width="14.28515625" customWidth="1"/>
    <col min="7" max="7" width="11.7109375" customWidth="1"/>
    <col min="8" max="9" width="11.5703125" customWidth="1"/>
    <col min="10" max="10" width="13.85546875" customWidth="1"/>
  </cols>
  <sheetData>
    <row r="1" spans="1:15" ht="20.25" x14ac:dyDescent="0.3">
      <c r="A1" s="55" t="s">
        <v>135</v>
      </c>
    </row>
    <row r="2" spans="1:15" ht="18" x14ac:dyDescent="0.25">
      <c r="A2" s="12" t="s">
        <v>17</v>
      </c>
      <c r="B2" s="2"/>
      <c r="C2" s="2"/>
      <c r="D2" s="9"/>
      <c r="E2" s="2"/>
      <c r="F2" s="2"/>
      <c r="G2" s="2"/>
      <c r="O2" s="18"/>
    </row>
    <row r="3" spans="1:15" ht="25.5" x14ac:dyDescent="0.2">
      <c r="A3" s="35" t="s">
        <v>2</v>
      </c>
      <c r="B3" s="36" t="s">
        <v>0</v>
      </c>
      <c r="C3" s="37" t="s">
        <v>36</v>
      </c>
      <c r="D3" s="52">
        <v>43430</v>
      </c>
      <c r="E3" s="52">
        <v>43431</v>
      </c>
      <c r="F3" s="52">
        <v>43432</v>
      </c>
      <c r="G3" s="52">
        <v>43433</v>
      </c>
      <c r="H3" s="52">
        <v>43434</v>
      </c>
      <c r="I3" s="52">
        <v>43435</v>
      </c>
      <c r="J3" s="57" t="s">
        <v>76</v>
      </c>
    </row>
    <row r="4" spans="1:15" ht="25.5" x14ac:dyDescent="0.2">
      <c r="A4" s="7" t="str">
        <f>IF(ISBLANK(Total!A57)," - ",Total!A57)</f>
        <v>1.36</v>
      </c>
      <c r="B4" s="44" t="str">
        <f>IF(ISBLANK(Total!B57)," - ",Total!B57)</f>
        <v>Research about Micro Service Pattern</v>
      </c>
      <c r="C4" s="68">
        <v>2</v>
      </c>
      <c r="D4" s="64">
        <f>D18/C4</f>
        <v>1</v>
      </c>
      <c r="E4" s="64">
        <f>E18/C4</f>
        <v>0</v>
      </c>
      <c r="F4" s="64">
        <f>F18/C4</f>
        <v>0</v>
      </c>
      <c r="G4" s="64">
        <f>G18/C4</f>
        <v>0</v>
      </c>
      <c r="H4" s="64">
        <f>H18/C4</f>
        <v>0</v>
      </c>
      <c r="I4" s="64">
        <f>I18/C4</f>
        <v>0</v>
      </c>
      <c r="J4" s="67">
        <f t="shared" ref="J4:J9" si="0" xml:space="preserve"> SUM(D4:I4)</f>
        <v>1</v>
      </c>
    </row>
    <row r="5" spans="1:15" ht="51" x14ac:dyDescent="0.2">
      <c r="A5" s="7" t="str">
        <f>IF(ISBLANK(Total!A58)," - ",Total!A58)</f>
        <v>1.37</v>
      </c>
      <c r="B5" s="44" t="str">
        <f>IF(ISBLANK(Total!B58)," - ",Total!B58)</f>
        <v>Identify Architecture Phase 3 - Make Design View to solve the Constraint, Quality and High Level Requirement</v>
      </c>
      <c r="C5" s="68">
        <v>20</v>
      </c>
      <c r="D5" s="64">
        <f>D19/C5</f>
        <v>0</v>
      </c>
      <c r="E5" s="64">
        <f>E19/C5</f>
        <v>0.25</v>
      </c>
      <c r="F5" s="64">
        <f>F19/C5</f>
        <v>0.25</v>
      </c>
      <c r="G5" s="64">
        <f>G19/C5</f>
        <v>0.25</v>
      </c>
      <c r="H5" s="64">
        <f>H19/C5</f>
        <v>0.25</v>
      </c>
      <c r="I5" s="64">
        <f>I19/C5</f>
        <v>0</v>
      </c>
      <c r="J5" s="67">
        <f t="shared" si="0"/>
        <v>1</v>
      </c>
    </row>
    <row r="6" spans="1:15" ht="25.5" x14ac:dyDescent="0.2">
      <c r="A6" s="7" t="str">
        <f>IF(ISBLANK(Total!A59)," - ",Total!A59)</f>
        <v>1.38</v>
      </c>
      <c r="B6" s="44" t="str">
        <f>IF(ISBLANK(Total!B59)," - ",Total!B59)</f>
        <v>Gather Requirement for Core System</v>
      </c>
      <c r="C6" s="68">
        <v>3</v>
      </c>
      <c r="D6" s="64">
        <f t="shared" ref="D6:D9" si="1">D20/C6</f>
        <v>0</v>
      </c>
      <c r="E6" s="64">
        <f t="shared" ref="E6:E9" si="2">E20/C6</f>
        <v>0.33333333333333331</v>
      </c>
      <c r="F6" s="64">
        <f t="shared" ref="F6:F9" si="3">F20/C6</f>
        <v>0.66666666666666663</v>
      </c>
      <c r="G6" s="64">
        <f t="shared" ref="G6:G9" si="4">G20/C6</f>
        <v>0</v>
      </c>
      <c r="H6" s="64">
        <f t="shared" ref="H6:H9" si="5">H20/C6</f>
        <v>0</v>
      </c>
      <c r="I6" s="64">
        <f t="shared" ref="I6:I9" si="6">I20/C6</f>
        <v>0</v>
      </c>
      <c r="J6" s="67">
        <f t="shared" si="0"/>
        <v>1</v>
      </c>
    </row>
    <row r="7" spans="1:15" ht="25.5" x14ac:dyDescent="0.2">
      <c r="A7" s="7" t="str">
        <f>IF(ISBLANK(Total!A60)," - ",Total!A60)</f>
        <v>1.39</v>
      </c>
      <c r="B7" s="44" t="str">
        <f>IF(ISBLANK(Total!B60)," - ",Total!B60)</f>
        <v>Confirm Identified Qualities for System</v>
      </c>
      <c r="C7" s="68">
        <v>2</v>
      </c>
      <c r="D7" s="64">
        <f t="shared" si="1"/>
        <v>0</v>
      </c>
      <c r="E7" s="64">
        <f t="shared" si="2"/>
        <v>0</v>
      </c>
      <c r="F7" s="64">
        <f t="shared" si="3"/>
        <v>0</v>
      </c>
      <c r="G7" s="64">
        <f t="shared" si="4"/>
        <v>1</v>
      </c>
      <c r="H7" s="64">
        <f t="shared" si="5"/>
        <v>0</v>
      </c>
      <c r="I7" s="64">
        <f t="shared" si="6"/>
        <v>0</v>
      </c>
      <c r="J7" s="67">
        <f t="shared" si="0"/>
        <v>1</v>
      </c>
    </row>
    <row r="8" spans="1:15" ht="38.25" x14ac:dyDescent="0.2">
      <c r="A8" s="7" t="str">
        <f>IF(ISBLANK(Total!A61)," - ",Total!A61)</f>
        <v>1.40</v>
      </c>
      <c r="B8" s="44" t="str">
        <f>IF(ISBLANK(Total!B61)," - ",Total!B61)</f>
        <v>Draw Business Process for API Core System ( User, Role, Domain )</v>
      </c>
      <c r="C8" s="68">
        <v>20</v>
      </c>
      <c r="D8" s="64">
        <f t="shared" si="1"/>
        <v>0</v>
      </c>
      <c r="E8" s="64">
        <f t="shared" si="2"/>
        <v>0</v>
      </c>
      <c r="F8" s="64">
        <f t="shared" si="3"/>
        <v>0</v>
      </c>
      <c r="G8" s="64">
        <f t="shared" si="4"/>
        <v>0.3</v>
      </c>
      <c r="H8" s="64">
        <f t="shared" si="5"/>
        <v>0.3</v>
      </c>
      <c r="I8" s="64">
        <f t="shared" si="6"/>
        <v>0.3</v>
      </c>
      <c r="J8" s="67">
        <f t="shared" si="0"/>
        <v>0.89999999999999991</v>
      </c>
    </row>
    <row r="9" spans="1:15" ht="25.5" x14ac:dyDescent="0.2">
      <c r="A9" s="7" t="str">
        <f>IF(ISBLANK(Total!A62)," - ",Total!A62)</f>
        <v>1.41</v>
      </c>
      <c r="B9" s="44" t="str">
        <f>IF(ISBLANK(Total!B62)," - ",Total!B62)</f>
        <v>Review Static View of System</v>
      </c>
      <c r="C9" s="68">
        <v>2</v>
      </c>
      <c r="D9" s="64">
        <f t="shared" si="1"/>
        <v>0</v>
      </c>
      <c r="E9" s="64">
        <f t="shared" si="2"/>
        <v>0</v>
      </c>
      <c r="F9" s="64">
        <f t="shared" si="3"/>
        <v>0</v>
      </c>
      <c r="G9" s="64">
        <f t="shared" si="4"/>
        <v>0</v>
      </c>
      <c r="H9" s="64">
        <f t="shared" si="5"/>
        <v>0</v>
      </c>
      <c r="I9" s="64">
        <f t="shared" si="6"/>
        <v>1</v>
      </c>
      <c r="J9" s="67">
        <f t="shared" si="0"/>
        <v>1</v>
      </c>
    </row>
    <row r="10" spans="1:15" ht="12" customHeight="1" x14ac:dyDescent="0.2">
      <c r="A10" s="15" t="s">
        <v>24</v>
      </c>
      <c r="B10" s="5"/>
      <c r="C10" s="5"/>
      <c r="D10" s="5"/>
      <c r="E10" s="5"/>
      <c r="F10" s="5"/>
      <c r="G10" s="5"/>
      <c r="H10" s="5"/>
      <c r="I10" s="54"/>
      <c r="J10" s="58"/>
    </row>
    <row r="11" spans="1:15" x14ac:dyDescent="0.2">
      <c r="C11" s="8" t="s">
        <v>15</v>
      </c>
      <c r="D11" s="21">
        <f t="shared" ref="D11:I11" si="7">SUMPRODUCT(D4:D10,$C$4:$C$10)</f>
        <v>2</v>
      </c>
      <c r="E11" s="21">
        <f t="shared" si="7"/>
        <v>6</v>
      </c>
      <c r="F11" s="21">
        <f t="shared" si="7"/>
        <v>7</v>
      </c>
      <c r="G11" s="21">
        <f t="shared" si="7"/>
        <v>13</v>
      </c>
      <c r="H11" s="21">
        <f t="shared" si="7"/>
        <v>11</v>
      </c>
      <c r="I11" s="21">
        <f t="shared" si="7"/>
        <v>8</v>
      </c>
    </row>
    <row r="13" spans="1:15" ht="27.75" customHeight="1" x14ac:dyDescent="0.3">
      <c r="A13" s="89"/>
      <c r="B13" s="89"/>
      <c r="C13" s="56"/>
    </row>
    <row r="15" spans="1:15" ht="20.25" x14ac:dyDescent="0.3">
      <c r="A15" s="55" t="s">
        <v>136</v>
      </c>
    </row>
    <row r="16" spans="1:15" ht="15.75" x14ac:dyDescent="0.25">
      <c r="A16" s="12" t="s">
        <v>29</v>
      </c>
      <c r="B16" s="2"/>
      <c r="C16" s="2"/>
      <c r="D16" s="9"/>
      <c r="E16" s="2"/>
      <c r="F16" s="2"/>
      <c r="G16" s="2"/>
    </row>
    <row r="17" spans="1:10" ht="27" customHeight="1" x14ac:dyDescent="0.2">
      <c r="A17" s="35" t="s">
        <v>2</v>
      </c>
      <c r="B17" s="36" t="s">
        <v>0</v>
      </c>
      <c r="C17" s="37"/>
      <c r="D17" s="52">
        <v>43430</v>
      </c>
      <c r="E17" s="52">
        <v>43431</v>
      </c>
      <c r="F17" s="52">
        <v>43432</v>
      </c>
      <c r="G17" s="52">
        <v>43433</v>
      </c>
      <c r="H17" s="52">
        <v>43434</v>
      </c>
      <c r="I17" s="52">
        <v>43435</v>
      </c>
      <c r="J17" s="70" t="s">
        <v>91</v>
      </c>
    </row>
    <row r="18" spans="1:10" ht="31.5" customHeight="1" x14ac:dyDescent="0.2">
      <c r="A18" s="7" t="str">
        <f>IF(ISBLANK(Total!A57)," - ",Total!A57)</f>
        <v>1.36</v>
      </c>
      <c r="B18" s="44" t="str">
        <f>IF(ISBLANK(Total!B57)," - ",Total!B57)</f>
        <v>Research about Micro Service Pattern</v>
      </c>
      <c r="C18" s="68">
        <f t="shared" ref="C18:C23" si="8">SUM(D18:I18)</f>
        <v>2</v>
      </c>
      <c r="D18" s="72">
        <v>2</v>
      </c>
      <c r="E18" s="72"/>
      <c r="F18" s="72"/>
      <c r="G18" s="72"/>
      <c r="H18" s="72"/>
      <c r="I18" s="73"/>
      <c r="J18" s="71" t="s">
        <v>89</v>
      </c>
    </row>
    <row r="19" spans="1:10" ht="41.25" customHeight="1" x14ac:dyDescent="0.2">
      <c r="A19" s="7" t="str">
        <f>IF(ISBLANK(Total!A58)," - ",Total!A58)</f>
        <v>1.37</v>
      </c>
      <c r="B19" s="44" t="str">
        <f>IF(ISBLANK(Total!B58)," - ",Total!B58)</f>
        <v>Identify Architecture Phase 3 - Make Design View to solve the Constraint, Quality and High Level Requirement</v>
      </c>
      <c r="C19" s="68">
        <f t="shared" si="8"/>
        <v>20</v>
      </c>
      <c r="D19" s="72"/>
      <c r="E19" s="72">
        <v>5</v>
      </c>
      <c r="F19" s="72">
        <v>5</v>
      </c>
      <c r="G19" s="72">
        <v>5</v>
      </c>
      <c r="H19" s="72">
        <v>5</v>
      </c>
      <c r="I19" s="73"/>
      <c r="J19" s="71" t="s">
        <v>89</v>
      </c>
    </row>
    <row r="20" spans="1:10" ht="31.5" customHeight="1" x14ac:dyDescent="0.2">
      <c r="A20" s="7" t="str">
        <f>IF(ISBLANK(Total!A59)," - ",Total!A59)</f>
        <v>1.38</v>
      </c>
      <c r="B20" s="44" t="str">
        <f>IF(ISBLANK(Total!B59)," - ",Total!B59)</f>
        <v>Gather Requirement for Core System</v>
      </c>
      <c r="C20" s="68">
        <f t="shared" si="8"/>
        <v>3</v>
      </c>
      <c r="D20" s="72"/>
      <c r="E20" s="72">
        <v>1</v>
      </c>
      <c r="F20" s="72">
        <v>2</v>
      </c>
      <c r="G20" s="72"/>
      <c r="H20" s="72"/>
      <c r="I20" s="73"/>
      <c r="J20" s="71" t="s">
        <v>89</v>
      </c>
    </row>
    <row r="21" spans="1:10" ht="31.5" customHeight="1" x14ac:dyDescent="0.2">
      <c r="A21" s="7" t="str">
        <f>IF(ISBLANK(Total!A60)," - ",Total!A60)</f>
        <v>1.39</v>
      </c>
      <c r="B21" s="44" t="str">
        <f>IF(ISBLANK(Total!B60)," - ",Total!B60)</f>
        <v>Confirm Identified Qualities for System</v>
      </c>
      <c r="C21" s="68">
        <f t="shared" si="8"/>
        <v>2</v>
      </c>
      <c r="D21" s="72"/>
      <c r="E21" s="72"/>
      <c r="F21" s="72"/>
      <c r="G21" s="72">
        <v>2</v>
      </c>
      <c r="H21" s="72"/>
      <c r="I21" s="73"/>
      <c r="J21" s="71" t="s">
        <v>89</v>
      </c>
    </row>
    <row r="22" spans="1:10" ht="41.25" customHeight="1" x14ac:dyDescent="0.2">
      <c r="A22" s="7" t="str">
        <f>IF(ISBLANK(Total!A61)," - ",Total!A61)</f>
        <v>1.40</v>
      </c>
      <c r="B22" s="44" t="str">
        <f>IF(ISBLANK(Total!B61)," - ",Total!B61)</f>
        <v>Draw Business Process for API Core System ( User, Role, Domain )</v>
      </c>
      <c r="C22" s="68">
        <f t="shared" si="8"/>
        <v>18</v>
      </c>
      <c r="D22" s="72"/>
      <c r="E22" s="72"/>
      <c r="F22" s="72"/>
      <c r="G22" s="72">
        <v>6</v>
      </c>
      <c r="H22" s="72">
        <v>6</v>
      </c>
      <c r="I22" s="73">
        <v>6</v>
      </c>
      <c r="J22" s="71" t="s">
        <v>89</v>
      </c>
    </row>
    <row r="23" spans="1:10" ht="31.5" customHeight="1" x14ac:dyDescent="0.2">
      <c r="A23" s="7" t="str">
        <f>IF(ISBLANK(Total!A62)," - ",Total!A62)</f>
        <v>1.41</v>
      </c>
      <c r="B23" s="44" t="str">
        <f>IF(ISBLANK(Total!B62)," - ",Total!B62)</f>
        <v>Review Static View of System</v>
      </c>
      <c r="C23" s="68">
        <f t="shared" si="8"/>
        <v>2</v>
      </c>
      <c r="D23" s="72"/>
      <c r="E23" s="72"/>
      <c r="F23" s="72"/>
      <c r="G23" s="72"/>
      <c r="H23" s="72"/>
      <c r="I23" s="73">
        <v>2</v>
      </c>
      <c r="J23" s="71" t="s">
        <v>89</v>
      </c>
    </row>
    <row r="24" spans="1:10" x14ac:dyDescent="0.2">
      <c r="A24" s="15" t="s">
        <v>24</v>
      </c>
      <c r="B24" s="5"/>
      <c r="C24" s="5"/>
      <c r="D24" s="5"/>
      <c r="E24" s="5"/>
      <c r="F24" s="5"/>
      <c r="G24" s="5"/>
      <c r="H24" s="5"/>
      <c r="I24" s="54"/>
    </row>
    <row r="25" spans="1:10" x14ac:dyDescent="0.2">
      <c r="C25" s="14" t="s">
        <v>31</v>
      </c>
      <c r="D25" s="21">
        <f t="shared" ref="D25:I25" si="9">SUM(D18:D24)</f>
        <v>2</v>
      </c>
      <c r="E25" s="21">
        <f t="shared" si="9"/>
        <v>6</v>
      </c>
      <c r="F25" s="21">
        <f t="shared" si="9"/>
        <v>7</v>
      </c>
      <c r="G25" s="21">
        <f t="shared" si="9"/>
        <v>13</v>
      </c>
      <c r="H25" s="21">
        <f t="shared" si="9"/>
        <v>11</v>
      </c>
      <c r="I25" s="21">
        <f t="shared" si="9"/>
        <v>8</v>
      </c>
    </row>
    <row r="27" spans="1:10" x14ac:dyDescent="0.2">
      <c r="C27" s="8" t="s">
        <v>16</v>
      </c>
      <c r="D27" s="32">
        <f>SUM($D25:D25)</f>
        <v>2</v>
      </c>
      <c r="E27" s="32">
        <f>SUM($D25:E25)</f>
        <v>8</v>
      </c>
      <c r="F27" s="32">
        <f>SUM($D25:F25)</f>
        <v>15</v>
      </c>
      <c r="G27" s="32">
        <f>SUM($D25:G25)</f>
        <v>28</v>
      </c>
      <c r="H27" s="32">
        <f>SUM($D25:H25)</f>
        <v>39</v>
      </c>
      <c r="I27" s="32">
        <f>SUM($D25:I25)</f>
        <v>47</v>
      </c>
    </row>
  </sheetData>
  <mergeCells count="1">
    <mergeCell ref="A13:B13"/>
  </mergeCells>
  <conditionalFormatting sqref="D4:J9">
    <cfRule type="dataBar" priority="12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{2586D4CC-5508-4810-9AA2-AD800147D5A0}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86D4CC-5508-4810-9AA2-AD800147D5A0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D4:J9</xm:sqref>
        </x14:conditionalFormatting>
        <x14:conditionalFormatting xmlns:xm="http://schemas.microsoft.com/office/excel/2006/main">
          <x14:cfRule type="containsText" priority="5" operator="containsText" id="{AD4EB6CD-97F6-484C-B510-20CF57FC46FE}">
            <xm:f>NOT(ISERROR(SEARCH(EV!$A$71,J18)))</xm:f>
            <xm:f>EV!$A$71</xm:f>
            <x14:dxf>
              <fill>
                <patternFill>
                  <bgColor rgb="FF92D050"/>
                </patternFill>
              </fill>
            </x14:dxf>
          </x14:cfRule>
          <xm:sqref>J18:J23</xm:sqref>
        </x14:conditionalFormatting>
        <x14:conditionalFormatting xmlns:xm="http://schemas.microsoft.com/office/excel/2006/main">
          <x14:cfRule type="containsText" priority="2" operator="containsText" id="{BA14F403-7D93-4D6D-A3D4-8B6136CE713B}">
            <xm:f>NOT(ISERROR(SEARCH(EV!$A$74,J18)))</xm:f>
            <xm:f>EV!$A$74</xm:f>
            <x14:dxf>
              <fill>
                <patternFill>
                  <bgColor rgb="FF0070C0"/>
                </patternFill>
              </fill>
            </x14:dxf>
          </x14:cfRule>
          <x14:cfRule type="containsText" priority="3" operator="containsText" id="{5DAD34E6-935B-4A94-B0CA-285183CD3F4A}">
            <xm:f>NOT(ISERROR(SEARCH(EV!$A$73,J18)))</xm:f>
            <xm:f>EV!$A$73</xm:f>
            <x14:dxf>
              <fill>
                <patternFill>
                  <bgColor rgb="FFC00000"/>
                </patternFill>
              </fill>
            </x14:dxf>
          </x14:cfRule>
          <x14:cfRule type="containsText" priority="4" operator="containsText" id="{B4E96ADE-B336-4DEA-8477-E6B5339BDA2F}">
            <xm:f>NOT(ISERROR(SEARCH(EV!$A$72,J18)))</xm:f>
            <xm:f>EV!$A$72</xm:f>
            <x14:dxf>
              <fill>
                <patternFill>
                  <bgColor rgb="FFFFFF00"/>
                </patternFill>
              </fill>
            </x14:dxf>
          </x14:cfRule>
          <xm:sqref>J18:J23</xm:sqref>
        </x14:conditionalFormatting>
        <x14:conditionalFormatting xmlns:xm="http://schemas.microsoft.com/office/excel/2006/main">
          <x14:cfRule type="containsText" priority="1" operator="containsText" id="{216353A7-A9B0-4A81-B243-0E186A610CF3}">
            <xm:f>NOT(ISERROR(SEARCH(EV!$A$73,J18)))</xm:f>
            <xm:f>EV!$A$73</xm:f>
            <x14:dxf>
              <fill>
                <patternFill>
                  <bgColor rgb="FFFFC000"/>
                </patternFill>
              </fill>
            </x14:dxf>
          </x14:cfRule>
          <xm:sqref>J18:J23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EV!$A$71:$A$74</xm:f>
          </x14:formula1>
          <xm:sqref>J18:J23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H9" sqref="H9"/>
    </sheetView>
  </sheetViews>
  <sheetFormatPr defaultRowHeight="12.75" x14ac:dyDescent="0.2"/>
  <cols>
    <col min="2" max="2" width="25.140625" customWidth="1"/>
    <col min="4" max="4" width="14.42578125" customWidth="1"/>
    <col min="5" max="5" width="13.42578125" customWidth="1"/>
    <col min="6" max="6" width="14.28515625" customWidth="1"/>
    <col min="7" max="7" width="11.7109375" customWidth="1"/>
    <col min="8" max="9" width="11.5703125" customWidth="1"/>
    <col min="10" max="10" width="13.85546875" customWidth="1"/>
  </cols>
  <sheetData>
    <row r="1" spans="1:15" ht="20.25" x14ac:dyDescent="0.3">
      <c r="A1" s="55" t="s">
        <v>149</v>
      </c>
    </row>
    <row r="2" spans="1:15" ht="18" x14ac:dyDescent="0.25">
      <c r="A2" s="12" t="s">
        <v>17</v>
      </c>
      <c r="B2" s="2"/>
      <c r="C2" s="2"/>
      <c r="D2" s="9"/>
      <c r="E2" s="2"/>
      <c r="F2" s="2"/>
      <c r="G2" s="2"/>
      <c r="O2" s="18"/>
    </row>
    <row r="3" spans="1:15" ht="25.5" x14ac:dyDescent="0.2">
      <c r="A3" s="35" t="s">
        <v>2</v>
      </c>
      <c r="B3" s="36" t="s">
        <v>0</v>
      </c>
      <c r="C3" s="37" t="s">
        <v>36</v>
      </c>
      <c r="D3" s="52">
        <v>43437</v>
      </c>
      <c r="E3" s="52">
        <v>43438</v>
      </c>
      <c r="F3" s="52">
        <v>43439</v>
      </c>
      <c r="G3" s="52">
        <v>43440</v>
      </c>
      <c r="H3" s="52">
        <v>43441</v>
      </c>
      <c r="I3" s="52">
        <v>43442</v>
      </c>
      <c r="J3" s="57" t="s">
        <v>76</v>
      </c>
    </row>
    <row r="4" spans="1:15" ht="38.25" x14ac:dyDescent="0.2">
      <c r="A4" s="7" t="str">
        <f>IF(ISBLANK(Total!A63)," - ",Total!A63)</f>
        <v>1.42</v>
      </c>
      <c r="B4" s="44" t="str">
        <f>IF(ISBLANK(Total!B63)," - ",Total!B63)</f>
        <v>Draw Business Process for API Core System ( Login, Register)</v>
      </c>
      <c r="C4" s="68">
        <v>70</v>
      </c>
      <c r="D4" s="64">
        <f>D15/C4</f>
        <v>0.17142857142857143</v>
      </c>
      <c r="E4" s="64">
        <f>E15/C4</f>
        <v>0</v>
      </c>
      <c r="F4" s="64">
        <f>F15/C4</f>
        <v>0.17142857142857143</v>
      </c>
      <c r="G4" s="64">
        <f>G15/C4</f>
        <v>0</v>
      </c>
      <c r="H4" s="64">
        <f>H15/C4</f>
        <v>0</v>
      </c>
      <c r="I4" s="64">
        <f>I15/C4</f>
        <v>0</v>
      </c>
      <c r="J4" s="67">
        <f t="shared" ref="J4:J6" si="0" xml:space="preserve"> SUM(D4:I4)</f>
        <v>0.34285714285714286</v>
      </c>
    </row>
    <row r="5" spans="1:15" ht="25.5" x14ac:dyDescent="0.2">
      <c r="A5" s="7" t="str">
        <f>IF(ISBLANK(Total!A64)," - ",Total!A64)</f>
        <v>1.43</v>
      </c>
      <c r="B5" s="44" t="str">
        <f>IF(ISBLANK(Total!B64)," - ",Total!B64)</f>
        <v>Implement Microservice for Login, Register using Token</v>
      </c>
      <c r="C5" s="68">
        <v>70</v>
      </c>
      <c r="D5" s="64">
        <f t="shared" ref="D5:D6" si="1">D16/C5</f>
        <v>0.17142857142857143</v>
      </c>
      <c r="E5" s="64">
        <f t="shared" ref="E5:E6" si="2">E16/C5</f>
        <v>0.17142857142857143</v>
      </c>
      <c r="F5" s="64">
        <f t="shared" ref="F5:F6" si="3">F16/C5</f>
        <v>0.17142857142857143</v>
      </c>
      <c r="G5" s="64">
        <f t="shared" ref="G5:G6" si="4">G16/C5</f>
        <v>0</v>
      </c>
      <c r="H5" s="64">
        <f t="shared" ref="H5:H6" si="5">H16/C5</f>
        <v>0</v>
      </c>
      <c r="I5" s="64">
        <f t="shared" ref="I5:I6" si="6">I16/C5</f>
        <v>0</v>
      </c>
      <c r="J5" s="67">
        <f t="shared" si="0"/>
        <v>0.51428571428571423</v>
      </c>
    </row>
    <row r="6" spans="1:15" ht="25.5" x14ac:dyDescent="0.2">
      <c r="A6" s="7" t="str">
        <f>IF(ISBLANK(Total!A65)," - ",Total!A65)</f>
        <v>1.44</v>
      </c>
      <c r="B6" s="44" t="str">
        <f>IF(ISBLANK(Total!B65)," - ",Total!B65)</f>
        <v>Confirm Architecture View for System</v>
      </c>
      <c r="C6" s="68">
        <v>3</v>
      </c>
      <c r="D6" s="64">
        <f t="shared" si="1"/>
        <v>0</v>
      </c>
      <c r="E6" s="64">
        <f t="shared" si="2"/>
        <v>0</v>
      </c>
      <c r="F6" s="64">
        <f t="shared" si="3"/>
        <v>0</v>
      </c>
      <c r="G6" s="64">
        <f t="shared" si="4"/>
        <v>0</v>
      </c>
      <c r="H6" s="64">
        <f t="shared" si="5"/>
        <v>0</v>
      </c>
      <c r="I6" s="64">
        <f t="shared" si="6"/>
        <v>0</v>
      </c>
      <c r="J6" s="67">
        <f t="shared" si="0"/>
        <v>0</v>
      </c>
    </row>
    <row r="7" spans="1:15" ht="12" customHeight="1" x14ac:dyDescent="0.2">
      <c r="A7" s="15" t="s">
        <v>24</v>
      </c>
      <c r="B7" s="5"/>
      <c r="C7" s="5"/>
      <c r="D7" s="5"/>
      <c r="E7" s="5"/>
      <c r="F7" s="5"/>
      <c r="G7" s="5"/>
      <c r="H7" s="5"/>
      <c r="I7" s="54"/>
      <c r="J7" s="58"/>
    </row>
    <row r="8" spans="1:15" x14ac:dyDescent="0.2">
      <c r="C8" s="8" t="s">
        <v>15</v>
      </c>
      <c r="D8" s="21">
        <f t="shared" ref="D8:I8" si="7">SUMPRODUCT(D4:D7,$C$4:$C$7)</f>
        <v>24</v>
      </c>
      <c r="E8" s="21">
        <f t="shared" si="7"/>
        <v>12</v>
      </c>
      <c r="F8" s="21">
        <f t="shared" si="7"/>
        <v>24</v>
      </c>
      <c r="G8" s="21">
        <f t="shared" si="7"/>
        <v>0</v>
      </c>
      <c r="H8" s="21">
        <f t="shared" si="7"/>
        <v>0</v>
      </c>
      <c r="I8" s="21">
        <f t="shared" si="7"/>
        <v>0</v>
      </c>
    </row>
    <row r="10" spans="1:15" ht="27.75" customHeight="1" x14ac:dyDescent="0.3">
      <c r="A10" s="89"/>
      <c r="B10" s="89"/>
      <c r="C10" s="56"/>
    </row>
    <row r="12" spans="1:15" ht="20.25" x14ac:dyDescent="0.3">
      <c r="A12" s="55" t="s">
        <v>150</v>
      </c>
    </row>
    <row r="13" spans="1:15" ht="15.75" x14ac:dyDescent="0.25">
      <c r="A13" s="12" t="s">
        <v>29</v>
      </c>
      <c r="B13" s="2"/>
      <c r="C13" s="2"/>
      <c r="D13" s="9"/>
      <c r="E13" s="2"/>
      <c r="F13" s="2"/>
      <c r="G13" s="2"/>
    </row>
    <row r="14" spans="1:15" ht="27" customHeight="1" x14ac:dyDescent="0.2">
      <c r="A14" s="35" t="s">
        <v>2</v>
      </c>
      <c r="B14" s="36" t="s">
        <v>0</v>
      </c>
      <c r="C14" s="37"/>
      <c r="D14" s="52">
        <v>43437</v>
      </c>
      <c r="E14" s="52">
        <v>43438</v>
      </c>
      <c r="F14" s="52">
        <v>43439</v>
      </c>
      <c r="G14" s="52">
        <v>43440</v>
      </c>
      <c r="H14" s="52">
        <v>43441</v>
      </c>
      <c r="I14" s="52">
        <v>43442</v>
      </c>
      <c r="J14" s="70" t="s">
        <v>91</v>
      </c>
    </row>
    <row r="15" spans="1:15" ht="41.25" customHeight="1" x14ac:dyDescent="0.2">
      <c r="A15" s="7" t="str">
        <f>IF(ISBLANK(Total!A63)," - ",Total!A63)</f>
        <v>1.42</v>
      </c>
      <c r="B15" s="44" t="str">
        <f>IF(ISBLANK(Total!B63)," - ",Total!B63)</f>
        <v>Draw Business Process for API Core System ( Login, Register)</v>
      </c>
      <c r="C15" s="68">
        <f t="shared" ref="C15:C17" si="8">SUM(D15:I15)</f>
        <v>24</v>
      </c>
      <c r="D15" s="72">
        <v>12</v>
      </c>
      <c r="E15" s="72"/>
      <c r="F15" s="72">
        <v>12</v>
      </c>
      <c r="G15" s="72"/>
      <c r="H15" s="72"/>
      <c r="I15" s="73"/>
      <c r="J15" s="71" t="s">
        <v>88</v>
      </c>
    </row>
    <row r="16" spans="1:15" ht="30.75" customHeight="1" x14ac:dyDescent="0.2">
      <c r="A16" s="7" t="str">
        <f>IF(ISBLANK(Total!A64)," - ",Total!A64)</f>
        <v>1.43</v>
      </c>
      <c r="B16" s="44" t="str">
        <f>IF(ISBLANK(Total!B64)," - ",Total!B64)</f>
        <v>Implement Microservice for Login, Register using Token</v>
      </c>
      <c r="C16" s="68">
        <f t="shared" si="8"/>
        <v>36</v>
      </c>
      <c r="D16" s="72">
        <v>12</v>
      </c>
      <c r="E16" s="72">
        <v>12</v>
      </c>
      <c r="F16" s="72">
        <v>12</v>
      </c>
      <c r="G16" s="72"/>
      <c r="H16" s="72"/>
      <c r="I16" s="73"/>
      <c r="J16" s="71" t="s">
        <v>88</v>
      </c>
    </row>
    <row r="17" spans="1:10" ht="31.5" customHeight="1" x14ac:dyDescent="0.2">
      <c r="A17" s="7" t="str">
        <f>IF(ISBLANK(Total!A65)," - ",Total!A65)</f>
        <v>1.44</v>
      </c>
      <c r="B17" s="44" t="str">
        <f>IF(ISBLANK(Total!B65)," - ",Total!B65)</f>
        <v>Confirm Architecture View for System</v>
      </c>
      <c r="C17" s="68">
        <f t="shared" si="8"/>
        <v>0</v>
      </c>
      <c r="D17" s="72"/>
      <c r="E17" s="72"/>
      <c r="F17" s="72"/>
      <c r="G17" s="72"/>
      <c r="H17" s="72"/>
      <c r="I17" s="73"/>
      <c r="J17" s="71" t="s">
        <v>88</v>
      </c>
    </row>
    <row r="18" spans="1:10" x14ac:dyDescent="0.2">
      <c r="A18" s="15" t="s">
        <v>24</v>
      </c>
      <c r="B18" s="5"/>
      <c r="C18" s="5"/>
      <c r="D18" s="5"/>
      <c r="E18" s="5"/>
      <c r="F18" s="5"/>
      <c r="G18" s="5"/>
      <c r="H18" s="5"/>
      <c r="I18" s="54"/>
    </row>
    <row r="19" spans="1:10" x14ac:dyDescent="0.2">
      <c r="C19" s="14" t="s">
        <v>31</v>
      </c>
      <c r="D19" s="21">
        <f t="shared" ref="D19:I19" si="9">SUM(D15:D18)</f>
        <v>24</v>
      </c>
      <c r="E19" s="21">
        <f t="shared" si="9"/>
        <v>12</v>
      </c>
      <c r="F19" s="21">
        <f t="shared" si="9"/>
        <v>24</v>
      </c>
      <c r="G19" s="21">
        <f t="shared" si="9"/>
        <v>0</v>
      </c>
      <c r="H19" s="21">
        <f t="shared" si="9"/>
        <v>0</v>
      </c>
      <c r="I19" s="21">
        <f t="shared" si="9"/>
        <v>0</v>
      </c>
    </row>
    <row r="21" spans="1:10" x14ac:dyDescent="0.2">
      <c r="C21" s="8" t="s">
        <v>16</v>
      </c>
      <c r="D21" s="32">
        <f>SUM($D19:D19)</f>
        <v>24</v>
      </c>
      <c r="E21" s="32">
        <f>SUM($D19:E19)</f>
        <v>36</v>
      </c>
      <c r="F21" s="32">
        <f>SUM($D19:F19)</f>
        <v>60</v>
      </c>
      <c r="G21" s="32">
        <f>SUM($D19:G19)</f>
        <v>60</v>
      </c>
      <c r="H21" s="32">
        <f>SUM($D19:H19)</f>
        <v>60</v>
      </c>
      <c r="I21" s="32">
        <f>SUM($D19:I19)</f>
        <v>60</v>
      </c>
    </row>
  </sheetData>
  <mergeCells count="1">
    <mergeCell ref="A10:B10"/>
  </mergeCells>
  <conditionalFormatting sqref="D4:J6">
    <cfRule type="dataBar" priority="13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{F88D692D-C716-4239-9FD1-3F2F634BCABE}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8D692D-C716-4239-9FD1-3F2F634BCAB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D4:J6</xm:sqref>
        </x14:conditionalFormatting>
        <x14:conditionalFormatting xmlns:xm="http://schemas.microsoft.com/office/excel/2006/main">
          <x14:cfRule type="containsText" priority="4" operator="containsText" id="{89F51547-EC75-499A-AFC1-FEF7AF24AA37}">
            <xm:f>NOT(ISERROR(SEARCH(EV!$A$71,J15)))</xm:f>
            <xm:f>EV!$A$71</xm:f>
            <x14:dxf>
              <fill>
                <patternFill>
                  <bgColor rgb="FF92D050"/>
                </patternFill>
              </fill>
            </x14:dxf>
          </x14:cfRule>
          <xm:sqref>J15:J17</xm:sqref>
        </x14:conditionalFormatting>
        <x14:conditionalFormatting xmlns:xm="http://schemas.microsoft.com/office/excel/2006/main">
          <x14:cfRule type="containsText" priority="1" operator="containsText" id="{CA90A401-2478-46A2-854B-13F27DE6ADE9}">
            <xm:f>NOT(ISERROR(SEARCH(EV!$A$74,J15)))</xm:f>
            <xm:f>EV!$A$74</xm:f>
            <x14:dxf>
              <fill>
                <patternFill>
                  <bgColor rgb="FF0070C0"/>
                </patternFill>
              </fill>
            </x14:dxf>
          </x14:cfRule>
          <x14:cfRule type="containsText" priority="2" operator="containsText" id="{FC70267F-A78F-491E-A7A5-8B339E1E7F0D}">
            <xm:f>NOT(ISERROR(SEARCH(EV!$A$73,J15)))</xm:f>
            <xm:f>EV!$A$73</xm:f>
            <x14:dxf>
              <fill>
                <patternFill>
                  <bgColor rgb="FFC00000"/>
                </patternFill>
              </fill>
            </x14:dxf>
          </x14:cfRule>
          <x14:cfRule type="containsText" priority="3" operator="containsText" id="{4E882ACD-D43B-47CE-A066-5C2584EE34EC}">
            <xm:f>NOT(ISERROR(SEARCH(EV!$A$72,J15)))</xm:f>
            <xm:f>EV!$A$72</xm:f>
            <x14:dxf>
              <fill>
                <patternFill>
                  <bgColor rgb="FFFFFF00"/>
                </patternFill>
              </fill>
            </x14:dxf>
          </x14:cfRule>
          <xm:sqref>J15:J17</xm:sqref>
        </x14:conditionalFormatting>
        <x14:conditionalFormatting xmlns:xm="http://schemas.microsoft.com/office/excel/2006/main">
          <x14:cfRule type="containsText" priority="14" operator="containsText" id="{7E6B879E-1225-43CF-AEA8-C869F6BAFC22}">
            <xm:f>NOT(ISERROR(SEARCH(EV!$A$73,J15)))</xm:f>
            <xm:f>EV!$A$73</xm:f>
            <x14:dxf>
              <fill>
                <patternFill>
                  <bgColor rgb="FFFFC000"/>
                </patternFill>
              </fill>
            </x14:dxf>
          </x14:cfRule>
          <xm:sqref>J15:J17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EV!$A$71:$A$74</xm:f>
          </x14:formula1>
          <xm:sqref>J15:J17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showGridLines="0" topLeftCell="A43" workbookViewId="0">
      <selection activeCell="I48" sqref="I48"/>
    </sheetView>
  </sheetViews>
  <sheetFormatPr defaultRowHeight="12.75" x14ac:dyDescent="0.2"/>
  <cols>
    <col min="1" max="1" width="6.5703125" customWidth="1"/>
    <col min="2" max="2" width="28.42578125" customWidth="1"/>
    <col min="3" max="3" width="9.42578125" customWidth="1"/>
    <col min="4" max="15" width="8.7109375" customWidth="1"/>
    <col min="17" max="17" width="17.28515625" customWidth="1"/>
  </cols>
  <sheetData>
    <row r="1" spans="1:17" ht="20.25" x14ac:dyDescent="0.3">
      <c r="A1" s="55" t="s">
        <v>74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34</v>
      </c>
      <c r="B3" s="2"/>
      <c r="C3" s="2"/>
      <c r="D3" s="2"/>
      <c r="E3" s="2"/>
      <c r="F3" s="2"/>
      <c r="G3" s="2"/>
      <c r="Q3" s="1"/>
    </row>
    <row r="4" spans="1:17" x14ac:dyDescent="0.2">
      <c r="A4" s="9" t="s">
        <v>27</v>
      </c>
      <c r="Q4" s="16"/>
    </row>
    <row r="5" spans="1:17" x14ac:dyDescent="0.2">
      <c r="A5" s="13" t="s">
        <v>33</v>
      </c>
      <c r="B5" s="2"/>
      <c r="C5" s="2"/>
      <c r="D5" s="9"/>
      <c r="E5" s="2"/>
      <c r="F5" s="2"/>
    </row>
    <row r="7" spans="1:17" ht="18" x14ac:dyDescent="0.25">
      <c r="A7" s="12" t="s">
        <v>29</v>
      </c>
      <c r="B7" s="2"/>
      <c r="C7" s="2"/>
      <c r="D7" s="9"/>
      <c r="E7" s="2"/>
      <c r="F7" s="2"/>
      <c r="G7" s="2"/>
      <c r="O7" s="18"/>
    </row>
    <row r="8" spans="1:17" x14ac:dyDescent="0.2">
      <c r="A8" s="45" t="s">
        <v>2</v>
      </c>
      <c r="B8" s="46" t="s">
        <v>0</v>
      </c>
      <c r="C8" s="37" t="s">
        <v>122</v>
      </c>
      <c r="D8" s="38" t="s">
        <v>6</v>
      </c>
      <c r="E8" s="38" t="s">
        <v>7</v>
      </c>
      <c r="F8" s="38" t="s">
        <v>8</v>
      </c>
      <c r="G8" s="38" t="s">
        <v>9</v>
      </c>
      <c r="H8" s="38" t="s">
        <v>10</v>
      </c>
      <c r="I8" s="38" t="s">
        <v>11</v>
      </c>
      <c r="J8" s="38" t="s">
        <v>12</v>
      </c>
      <c r="K8" s="38" t="s">
        <v>13</v>
      </c>
      <c r="L8" s="38" t="s">
        <v>14</v>
      </c>
    </row>
    <row r="9" spans="1:17" ht="18" customHeight="1" x14ac:dyDescent="0.2">
      <c r="A9" s="47">
        <f>IF(ISBLANK(Total!A22)," - ",Total!A22)</f>
        <v>1.1000000000000001</v>
      </c>
      <c r="B9" s="48" t="str">
        <f>IF(ISBLANK(Total!B22)," - ",Total!B22)</f>
        <v>Team Kick off Meeting</v>
      </c>
      <c r="C9">
        <f>SUM(D9:L9)</f>
        <v>2</v>
      </c>
      <c r="D9" s="30">
        <f>'W1'!C18</f>
        <v>2</v>
      </c>
      <c r="E9" s="30"/>
      <c r="F9" s="30"/>
      <c r="G9" s="30"/>
      <c r="H9" s="30"/>
      <c r="I9" s="30"/>
      <c r="J9" s="30"/>
      <c r="K9" s="30"/>
      <c r="L9" s="30"/>
    </row>
    <row r="10" spans="1:17" x14ac:dyDescent="0.2">
      <c r="A10" s="47">
        <f>IF(ISBLANK(Total!A23)," - ",Total!A23)</f>
        <v>1.2</v>
      </c>
      <c r="B10" s="48" t="str">
        <f>IF(ISBLANK(Total!B23)," - ",Total!B23)</f>
        <v>Prepare for Team Training Plan</v>
      </c>
      <c r="C10">
        <f t="shared" ref="C10:C51" si="0">SUM(D10:L10)</f>
        <v>1</v>
      </c>
      <c r="D10" s="30">
        <f>'W1'!C19</f>
        <v>1</v>
      </c>
      <c r="E10" s="29"/>
      <c r="F10" s="29"/>
      <c r="G10" s="29"/>
      <c r="H10" s="29"/>
      <c r="I10" s="29"/>
      <c r="J10" s="29"/>
      <c r="K10" s="29"/>
      <c r="L10" s="29"/>
    </row>
    <row r="11" spans="1:17" x14ac:dyDescent="0.2">
      <c r="A11" s="47">
        <f>IF(ISBLANK(Total!A24)," - ",Total!A24)</f>
        <v>1.3</v>
      </c>
      <c r="B11" s="48" t="str">
        <f>IF(ISBLANK(Total!B24)," - ",Total!B24)</f>
        <v>Prepare Team Charter</v>
      </c>
      <c r="C11">
        <f t="shared" si="0"/>
        <v>1</v>
      </c>
      <c r="D11" s="30">
        <f>'W1'!C20</f>
        <v>1</v>
      </c>
      <c r="E11" s="29"/>
      <c r="F11" s="29"/>
      <c r="G11" s="29"/>
      <c r="H11" s="29"/>
      <c r="I11" s="29"/>
      <c r="J11" s="29"/>
      <c r="K11" s="29"/>
      <c r="L11" s="29"/>
    </row>
    <row r="12" spans="1:17" ht="25.5" x14ac:dyDescent="0.2">
      <c r="A12" s="47">
        <f>IF(ISBLANK(Total!A25)," - ",Total!A25)</f>
        <v>1.4</v>
      </c>
      <c r="B12" s="48" t="str">
        <f>IF(ISBLANK(Total!B25)," - ",Total!B25)</f>
        <v>Prepare Repository for document</v>
      </c>
      <c r="C12">
        <f t="shared" si="0"/>
        <v>1</v>
      </c>
      <c r="D12" s="30">
        <f>'W1'!C21</f>
        <v>1</v>
      </c>
      <c r="E12" s="29"/>
      <c r="F12" s="29"/>
      <c r="G12" s="29"/>
      <c r="H12" s="29"/>
      <c r="I12" s="29"/>
      <c r="J12" s="29"/>
      <c r="K12" s="29"/>
      <c r="L12" s="29"/>
    </row>
    <row r="13" spans="1:17" x14ac:dyDescent="0.2">
      <c r="A13" s="47">
        <f>IF(ISBLANK(Total!A26)," - ",Total!A26)</f>
        <v>1.5</v>
      </c>
      <c r="B13" s="48" t="str">
        <f>IF(ISBLANK(Total!B26)," - ",Total!B26)</f>
        <v>Prepare Team Training</v>
      </c>
      <c r="C13">
        <f t="shared" si="0"/>
        <v>1</v>
      </c>
      <c r="D13" s="30">
        <f>'W1'!C22</f>
        <v>1</v>
      </c>
      <c r="E13" s="29"/>
      <c r="F13" s="29"/>
      <c r="G13" s="29"/>
      <c r="H13" s="29"/>
      <c r="I13" s="29"/>
      <c r="J13" s="29"/>
      <c r="K13" s="29"/>
      <c r="L13" s="29"/>
    </row>
    <row r="14" spans="1:17" ht="25.5" x14ac:dyDescent="0.2">
      <c r="A14" s="47">
        <f>IF(ISBLANK(Total!A27)," - ",Total!A27)</f>
        <v>1.6</v>
      </c>
      <c r="B14" s="48" t="str">
        <f>IF(ISBLANK(Total!B27)," - ",Total!B27)</f>
        <v>Team Training Phase 1 - Mobile and Web</v>
      </c>
      <c r="C14">
        <f t="shared" si="0"/>
        <v>40</v>
      </c>
      <c r="D14" s="30">
        <f>'W1'!C23</f>
        <v>40</v>
      </c>
      <c r="E14" s="29"/>
      <c r="F14" s="29"/>
      <c r="G14" s="29"/>
      <c r="H14" s="29"/>
      <c r="I14" s="29"/>
      <c r="J14" s="29"/>
      <c r="K14" s="29"/>
      <c r="L14" s="29"/>
    </row>
    <row r="15" spans="1:17" ht="25.5" x14ac:dyDescent="0.2">
      <c r="A15" s="47">
        <f>IF(ISBLANK(Total!A28)," - ",Total!A28)</f>
        <v>1.7</v>
      </c>
      <c r="B15" s="48" t="str">
        <f>IF(ISBLANK(Total!B28)," - ",Total!B28)</f>
        <v>Team Training Phase 2 - Mobile, Data and Web</v>
      </c>
      <c r="C15">
        <f t="shared" si="0"/>
        <v>61.5</v>
      </c>
      <c r="D15" s="29"/>
      <c r="E15" s="29">
        <f xml:space="preserve"> 'W2'!C13</f>
        <v>61.5</v>
      </c>
      <c r="F15" s="29"/>
      <c r="G15" s="29"/>
      <c r="H15" s="29"/>
      <c r="I15" s="29"/>
      <c r="J15" s="29"/>
      <c r="K15" s="29"/>
      <c r="L15" s="29"/>
    </row>
    <row r="16" spans="1:17" ht="25.5" x14ac:dyDescent="0.2">
      <c r="A16" s="47">
        <f>IF(ISBLANK(Total!A29)," - ",Total!A29)</f>
        <v>1.8</v>
      </c>
      <c r="B16" s="48" t="str">
        <f>IF(ISBLANK(Total!B29)," - ",Total!B29)</f>
        <v>Team Training Phase 3 - Review all research</v>
      </c>
      <c r="C16">
        <f t="shared" si="0"/>
        <v>23</v>
      </c>
      <c r="D16" s="29"/>
      <c r="E16" s="29"/>
      <c r="F16" s="29">
        <f xml:space="preserve"> 'W3'!C22</f>
        <v>23</v>
      </c>
      <c r="G16" s="29"/>
      <c r="H16" s="29"/>
      <c r="I16" s="29"/>
      <c r="J16" s="29"/>
      <c r="K16" s="29"/>
      <c r="L16" s="29"/>
    </row>
    <row r="17" spans="1:12" ht="25.5" x14ac:dyDescent="0.2">
      <c r="A17" s="47">
        <f>IF(ISBLANK(Total!A30)," - ",Total!A30)</f>
        <v>1.9</v>
      </c>
      <c r="B17" s="48" t="str">
        <f>IF(ISBLANK(Total!B30)," - ",Total!B30)</f>
        <v>Prepare Master Plan &amp; Detail Plan</v>
      </c>
      <c r="C17">
        <f t="shared" si="0"/>
        <v>4</v>
      </c>
      <c r="D17" s="29"/>
      <c r="E17" s="29"/>
      <c r="F17" s="29">
        <f xml:space="preserve"> 'W3'!C23</f>
        <v>4</v>
      </c>
      <c r="G17" s="29"/>
      <c r="H17" s="29"/>
      <c r="I17" s="29"/>
      <c r="J17" s="29"/>
      <c r="K17" s="29"/>
      <c r="L17" s="29"/>
    </row>
    <row r="18" spans="1:12" ht="25.5" x14ac:dyDescent="0.2">
      <c r="A18" s="47" t="str">
        <f>IF(ISBLANK(Total!A31)," - ",Total!A31)</f>
        <v>1.10</v>
      </c>
      <c r="B18" s="48" t="str">
        <f>IF(ISBLANK(Total!B31)," - ",Total!B31)</f>
        <v>Prepare and Update Configuration Management</v>
      </c>
      <c r="C18">
        <f t="shared" si="0"/>
        <v>5</v>
      </c>
      <c r="D18" s="29"/>
      <c r="E18" s="29"/>
      <c r="F18" s="29">
        <f xml:space="preserve"> 'W3'!C24</f>
        <v>5</v>
      </c>
      <c r="G18" s="29"/>
      <c r="H18" s="29"/>
      <c r="I18" s="29"/>
      <c r="J18" s="29"/>
      <c r="K18" s="29"/>
      <c r="L18" s="29"/>
    </row>
    <row r="19" spans="1:12" ht="25.5" x14ac:dyDescent="0.2">
      <c r="A19" s="47">
        <f>IF(ISBLANK(Total!A32)," - ",Total!A32)</f>
        <v>1.1100000000000001</v>
      </c>
      <c r="B19" s="48" t="str">
        <f>IF(ISBLANK(Total!B32)," - ",Total!B32)</f>
        <v>Prepare and Update Communication Management</v>
      </c>
      <c r="C19">
        <f t="shared" si="0"/>
        <v>3</v>
      </c>
      <c r="D19" s="29"/>
      <c r="E19" s="29"/>
      <c r="F19" s="29">
        <f xml:space="preserve"> 'W3'!C25</f>
        <v>3</v>
      </c>
      <c r="G19" s="29"/>
      <c r="H19" s="29"/>
      <c r="I19" s="29"/>
      <c r="J19" s="29"/>
      <c r="K19" s="29"/>
      <c r="L19" s="29"/>
    </row>
    <row r="20" spans="1:12" ht="25.5" x14ac:dyDescent="0.2">
      <c r="A20" s="47">
        <f>IF(ISBLANK(Total!A33)," - ",Total!A33)</f>
        <v>1.1200000000000001</v>
      </c>
      <c r="B20" s="48" t="str">
        <f>IF(ISBLANK(Total!B33)," - ",Total!B33)</f>
        <v>Prepare and Update Change Management</v>
      </c>
      <c r="C20">
        <f t="shared" si="0"/>
        <v>5</v>
      </c>
      <c r="D20" s="29"/>
      <c r="E20" s="29"/>
      <c r="F20" s="29">
        <f xml:space="preserve"> 'W3'!C26</f>
        <v>5</v>
      </c>
      <c r="G20" s="29"/>
      <c r="H20" s="29"/>
      <c r="I20" s="29"/>
      <c r="J20" s="29"/>
      <c r="K20" s="29"/>
      <c r="L20" s="29"/>
    </row>
    <row r="21" spans="1:12" ht="25.5" x14ac:dyDescent="0.2">
      <c r="A21" s="47">
        <f>IF(ISBLANK(Total!A34)," - ",Total!A34)</f>
        <v>1.1299999999999999</v>
      </c>
      <c r="B21" s="48" t="str">
        <f>IF(ISBLANK(Total!B34)," - ",Total!B34)</f>
        <v xml:space="preserve">Prepare and Update Risk Management </v>
      </c>
      <c r="C21">
        <f t="shared" si="0"/>
        <v>5</v>
      </c>
      <c r="D21" s="29"/>
      <c r="E21" s="29"/>
      <c r="F21" s="29">
        <f xml:space="preserve"> 'W3'!C27</f>
        <v>5</v>
      </c>
      <c r="G21" s="29"/>
      <c r="H21" s="29"/>
      <c r="I21" s="29"/>
      <c r="J21" s="29"/>
      <c r="K21" s="29"/>
      <c r="L21" s="29"/>
    </row>
    <row r="22" spans="1:12" ht="25.5" x14ac:dyDescent="0.2">
      <c r="A22" s="47">
        <f>IF(ISBLANK(Total!A35)," - ",Total!A35)</f>
        <v>1.1399999999999999</v>
      </c>
      <c r="B22" s="48" t="str">
        <f>IF(ISBLANK(Total!B35)," - ",Total!B35)</f>
        <v>Prepare and Update Project Plan</v>
      </c>
      <c r="C22">
        <f t="shared" si="0"/>
        <v>5</v>
      </c>
      <c r="D22" s="29"/>
      <c r="E22" s="29"/>
      <c r="F22" s="29">
        <f xml:space="preserve"> 'W3'!C28</f>
        <v>5</v>
      </c>
      <c r="G22" s="29"/>
      <c r="H22" s="29"/>
      <c r="I22" s="29"/>
      <c r="J22" s="29"/>
      <c r="K22" s="29"/>
      <c r="L22" s="29"/>
    </row>
    <row r="23" spans="1:12" ht="25.5" x14ac:dyDescent="0.2">
      <c r="A23" s="47">
        <f>IF(ISBLANK(Total!A36)," - ",Total!A36)</f>
        <v>1.1499999999999999</v>
      </c>
      <c r="B23" s="48" t="str">
        <f>IF(ISBLANK(Total!B36)," - ",Total!B36)</f>
        <v>Identify Process &amp; Quality Management</v>
      </c>
      <c r="C23">
        <f t="shared" si="0"/>
        <v>1</v>
      </c>
      <c r="D23" s="29"/>
      <c r="E23" s="29"/>
      <c r="F23" s="29">
        <f xml:space="preserve"> 'W3'!C29</f>
        <v>1</v>
      </c>
      <c r="G23" s="29"/>
      <c r="H23" s="29"/>
      <c r="I23" s="29"/>
      <c r="J23" s="29"/>
      <c r="K23" s="29"/>
      <c r="L23" s="29"/>
    </row>
    <row r="24" spans="1:12" x14ac:dyDescent="0.2">
      <c r="A24" s="47">
        <f>IF(ISBLANK(Total!A37)," - ",Total!A37)</f>
        <v>1.1599999999999999</v>
      </c>
      <c r="B24" s="48" t="str">
        <f>IF(ISBLANK(Total!B37)," - ",Total!B37)</f>
        <v>Gather High Level Requirement</v>
      </c>
      <c r="C24">
        <f t="shared" si="0"/>
        <v>2</v>
      </c>
      <c r="D24" s="29"/>
      <c r="E24" s="29"/>
      <c r="F24" s="29">
        <f xml:space="preserve"> 'W3'!C30</f>
        <v>2</v>
      </c>
      <c r="G24" s="29"/>
      <c r="H24" s="29"/>
      <c r="I24" s="29"/>
      <c r="J24" s="29"/>
      <c r="K24" s="29"/>
      <c r="L24" s="29"/>
    </row>
    <row r="25" spans="1:12" ht="30.75" customHeight="1" x14ac:dyDescent="0.2">
      <c r="A25" s="47">
        <f>IF(ISBLANK(Total!A38)," - ",Total!A38)</f>
        <v>1.17</v>
      </c>
      <c r="B25" s="48" t="str">
        <f>IF(ISBLANK(Total!B38)," - ",Total!B38)</f>
        <v>Draw Business Process and Verifiy with Customer</v>
      </c>
      <c r="C25">
        <f t="shared" si="0"/>
        <v>4</v>
      </c>
      <c r="D25" s="29"/>
      <c r="E25" s="29"/>
      <c r="F25" s="29">
        <f xml:space="preserve"> 'W3'!C31</f>
        <v>1</v>
      </c>
      <c r="G25" s="29">
        <f xml:space="preserve"> 'W4'!C18</f>
        <v>3</v>
      </c>
      <c r="H25" s="29"/>
      <c r="I25" s="29"/>
      <c r="J25" s="29"/>
      <c r="K25" s="29"/>
      <c r="L25" s="29"/>
    </row>
    <row r="26" spans="1:12" x14ac:dyDescent="0.2">
      <c r="A26" s="47">
        <f>IF(ISBLANK(Total!A39)," - ",Total!A39)</f>
        <v>1.18</v>
      </c>
      <c r="B26" s="48" t="str">
        <f>IF(ISBLANK(Total!B39)," - ",Total!B39)</f>
        <v>Update Document for Project</v>
      </c>
      <c r="C26">
        <f t="shared" si="0"/>
        <v>5</v>
      </c>
      <c r="D26" s="29"/>
      <c r="E26" s="29"/>
      <c r="F26" s="29"/>
      <c r="G26" s="29">
        <f xml:space="preserve"> 'W4'!C19</f>
        <v>5</v>
      </c>
      <c r="H26" s="29"/>
      <c r="I26" s="29"/>
      <c r="J26" s="29"/>
      <c r="K26" s="29"/>
      <c r="L26" s="29"/>
    </row>
    <row r="27" spans="1:12" ht="38.25" x14ac:dyDescent="0.2">
      <c r="A27" s="47">
        <f>IF(ISBLANK(Total!A40)," - ",Total!A40)</f>
        <v>1.19</v>
      </c>
      <c r="B27" s="48" t="str">
        <f>IF(ISBLANK(Total!B40)," - ",Total!B40)</f>
        <v>Team Training Phase 4 - Research &amp; Demo Login Function</v>
      </c>
      <c r="C27">
        <f t="shared" si="0"/>
        <v>128</v>
      </c>
      <c r="D27" s="29"/>
      <c r="E27" s="29"/>
      <c r="F27" s="29"/>
      <c r="G27" s="29">
        <f xml:space="preserve"> 'W4'!C20</f>
        <v>65</v>
      </c>
      <c r="H27" s="29">
        <f>'W5'!C28</f>
        <v>63</v>
      </c>
      <c r="I27" s="29"/>
      <c r="J27" s="29"/>
      <c r="K27" s="29"/>
      <c r="L27" s="29"/>
    </row>
    <row r="28" spans="1:12" x14ac:dyDescent="0.2">
      <c r="A28" s="47" t="str">
        <f>IF(ISBLANK(Total!A41)," - ",Total!A41)</f>
        <v>1.20</v>
      </c>
      <c r="B28" s="48" t="str">
        <f>IF(ISBLANK(Total!B41)," - ",Total!B41)</f>
        <v>Update Business Process</v>
      </c>
      <c r="C28">
        <f t="shared" si="0"/>
        <v>5</v>
      </c>
      <c r="D28" s="29"/>
      <c r="E28" s="29"/>
      <c r="F28" s="29"/>
      <c r="G28" s="29">
        <f xml:space="preserve"> 'W4'!C21</f>
        <v>2</v>
      </c>
      <c r="H28" s="29">
        <f>'W5'!C29</f>
        <v>3</v>
      </c>
      <c r="I28" s="29"/>
      <c r="J28" s="29"/>
      <c r="K28" s="29"/>
      <c r="L28" s="29"/>
    </row>
    <row r="29" spans="1:12" ht="25.5" x14ac:dyDescent="0.2">
      <c r="A29" s="47" t="str">
        <f>IF(ISBLANK(Total!A42)," - ",Total!A42)</f>
        <v>1.21</v>
      </c>
      <c r="B29" s="48" t="str">
        <f>IF(ISBLANK(Total!B42)," - ",Total!B42)</f>
        <v>Identify Architecture Phase 1 - Identify Constraint and Quality</v>
      </c>
      <c r="C29">
        <f t="shared" si="0"/>
        <v>4</v>
      </c>
      <c r="D29" s="29"/>
      <c r="E29" s="29"/>
      <c r="F29" s="29"/>
      <c r="G29" s="29">
        <f xml:space="preserve"> 'W4'!C22</f>
        <v>1</v>
      </c>
      <c r="H29" s="29">
        <f>'W5'!C30</f>
        <v>3</v>
      </c>
      <c r="I29" s="29"/>
      <c r="J29" s="29"/>
      <c r="K29" s="29"/>
      <c r="L29" s="29"/>
    </row>
    <row r="30" spans="1:12" ht="25.5" x14ac:dyDescent="0.2">
      <c r="A30" s="47" t="str">
        <f>IF(ISBLANK(Total!A43)," - ",Total!A43)</f>
        <v>1.22</v>
      </c>
      <c r="B30" s="48" t="str">
        <f>IF(ISBLANK(Total!B43)," - ",Total!B43)</f>
        <v>Do Process and Quality Management</v>
      </c>
      <c r="C30">
        <f t="shared" si="0"/>
        <v>4</v>
      </c>
      <c r="D30" s="29"/>
      <c r="E30" s="29"/>
      <c r="F30" s="29"/>
      <c r="G30" s="29">
        <f xml:space="preserve"> 'W4'!C23</f>
        <v>1</v>
      </c>
      <c r="H30" s="29">
        <f>'W5'!C31</f>
        <v>3</v>
      </c>
      <c r="I30" s="29"/>
      <c r="J30" s="29"/>
      <c r="K30" s="29"/>
      <c r="L30" s="29"/>
    </row>
    <row r="31" spans="1:12" ht="25.5" x14ac:dyDescent="0.2">
      <c r="A31" s="47" t="str">
        <f>IF(ISBLANK(Total!A44)," - ",Total!A44)</f>
        <v>1.23</v>
      </c>
      <c r="B31" s="48" t="str">
        <f>IF(ISBLANK(Total!B44)," - ",Total!B44)</f>
        <v>Identify Architecture Phase 2 - Continues to identify Quality</v>
      </c>
      <c r="C31">
        <f t="shared" si="0"/>
        <v>10</v>
      </c>
      <c r="D31" s="29"/>
      <c r="E31" s="29"/>
      <c r="F31" s="29"/>
      <c r="G31" s="29"/>
      <c r="H31" s="29">
        <f>'W5'!C32</f>
        <v>5</v>
      </c>
      <c r="I31" s="29">
        <f>'W6'!C24</f>
        <v>5</v>
      </c>
      <c r="J31" s="29"/>
      <c r="K31" s="29"/>
      <c r="L31" s="29"/>
    </row>
    <row r="32" spans="1:12" ht="31.5" customHeight="1" x14ac:dyDescent="0.2">
      <c r="A32" s="47" t="str">
        <f>IF(ISBLANK(Total!A45)," - ",Total!A45)</f>
        <v>1.24</v>
      </c>
      <c r="B32" s="48" t="str">
        <f>IF(ISBLANK(Total!B45)," - ",Total!B45)</f>
        <v>Prepare Architecture Design Template</v>
      </c>
      <c r="C32">
        <f t="shared" si="0"/>
        <v>5</v>
      </c>
      <c r="D32" s="29"/>
      <c r="E32" s="29"/>
      <c r="F32" s="29"/>
      <c r="G32" s="29"/>
      <c r="H32" s="29">
        <f>'W5'!C33</f>
        <v>3</v>
      </c>
      <c r="I32" s="29">
        <f>'W6'!C25</f>
        <v>2</v>
      </c>
      <c r="J32" s="29"/>
      <c r="K32" s="29"/>
      <c r="L32" s="29"/>
    </row>
    <row r="33" spans="1:12" ht="26.25" customHeight="1" x14ac:dyDescent="0.2">
      <c r="A33" s="47" t="str">
        <f>IF(ISBLANK(Total!A46)," - ",Total!A46)</f>
        <v>1.25</v>
      </c>
      <c r="B33" s="48" t="str">
        <f>IF(ISBLANK(Total!B46)," - ",Total!B46)</f>
        <v>Write and Prove Scenario for Security Attribute for Customer</v>
      </c>
      <c r="C33">
        <f t="shared" si="0"/>
        <v>4</v>
      </c>
      <c r="D33" s="29"/>
      <c r="E33" s="29"/>
      <c r="F33" s="29"/>
      <c r="G33" s="29"/>
      <c r="H33" s="29">
        <f>'W5'!C34</f>
        <v>3</v>
      </c>
      <c r="I33" s="29">
        <f>'W6'!C26</f>
        <v>1</v>
      </c>
      <c r="J33" s="29"/>
      <c r="K33" s="29"/>
      <c r="L33" s="29"/>
    </row>
    <row r="34" spans="1:12" ht="30.75" customHeight="1" x14ac:dyDescent="0.2">
      <c r="A34" s="47" t="str">
        <f>IF(ISBLANK(Total!A47)," - ",Total!A47)</f>
        <v>1.26</v>
      </c>
      <c r="B34" s="48" t="str">
        <f>IF(ISBLANK(Total!B47)," - ",Total!B47)</f>
        <v>Research about N - Tier Architecture</v>
      </c>
      <c r="C34">
        <f t="shared" si="0"/>
        <v>31</v>
      </c>
      <c r="D34" s="29"/>
      <c r="E34" s="29"/>
      <c r="F34" s="29"/>
      <c r="G34" s="29"/>
      <c r="H34" s="29">
        <f>'W5'!C35</f>
        <v>8</v>
      </c>
      <c r="I34" s="29">
        <f>'W6'!C27</f>
        <v>23</v>
      </c>
      <c r="J34" s="29"/>
      <c r="K34" s="29"/>
      <c r="L34" s="29"/>
    </row>
    <row r="35" spans="1:12" ht="26.25" customHeight="1" x14ac:dyDescent="0.2">
      <c r="A35" s="47" t="str">
        <f>IF(ISBLANK(Total!A48)," - ",Total!A48)</f>
        <v>1.27</v>
      </c>
      <c r="B35" s="48" t="str">
        <f>IF(ISBLANK(Total!B48)," - ",Total!B48)</f>
        <v>Research about RealTime Pattern</v>
      </c>
      <c r="C35">
        <f t="shared" si="0"/>
        <v>28</v>
      </c>
      <c r="D35" s="29"/>
      <c r="E35" s="29"/>
      <c r="F35" s="29"/>
      <c r="G35" s="29"/>
      <c r="H35" s="29">
        <f>'W5'!C36</f>
        <v>6</v>
      </c>
      <c r="I35" s="29">
        <f>'W6'!C28</f>
        <v>22</v>
      </c>
      <c r="J35" s="29"/>
      <c r="K35" s="29"/>
      <c r="L35" s="29"/>
    </row>
    <row r="36" spans="1:12" ht="25.5" customHeight="1" x14ac:dyDescent="0.2">
      <c r="A36" s="47" t="str">
        <f>IF(ISBLANK(Total!A49)," - ",Total!A49)</f>
        <v>1.28</v>
      </c>
      <c r="B36" s="48" t="str">
        <f>IF(ISBLANK(Total!B49)," - ",Total!B49)</f>
        <v>Research about Unit of Works Layer</v>
      </c>
      <c r="C36">
        <f t="shared" si="0"/>
        <v>17</v>
      </c>
      <c r="D36" s="29"/>
      <c r="E36" s="29"/>
      <c r="F36" s="29"/>
      <c r="G36" s="29"/>
      <c r="H36" s="29">
        <f>'W5'!C37</f>
        <v>3</v>
      </c>
      <c r="I36" s="29">
        <f>'W6'!C29</f>
        <v>14</v>
      </c>
      <c r="J36" s="29"/>
      <c r="K36" s="29"/>
      <c r="L36" s="29"/>
    </row>
    <row r="37" spans="1:12" ht="27.75" customHeight="1" x14ac:dyDescent="0.2">
      <c r="A37" s="47" t="str">
        <f>IF(ISBLANK(Total!A50)," - ",Total!A50)</f>
        <v>1.29</v>
      </c>
      <c r="B37" s="48" t="str">
        <f>IF(ISBLANK(Total!B50)," - ",Total!B50)</f>
        <v>Research about Repository Layer</v>
      </c>
      <c r="C37">
        <f t="shared" si="0"/>
        <v>17</v>
      </c>
      <c r="D37" s="29"/>
      <c r="E37" s="29"/>
      <c r="F37" s="29"/>
      <c r="G37" s="29"/>
      <c r="H37" s="29">
        <f>'W5'!C38</f>
        <v>4</v>
      </c>
      <c r="I37" s="29">
        <f>'W6'!C30</f>
        <v>13</v>
      </c>
      <c r="J37" s="29"/>
      <c r="K37" s="29"/>
      <c r="L37" s="29"/>
    </row>
    <row r="38" spans="1:12" ht="32.25" customHeight="1" x14ac:dyDescent="0.2">
      <c r="A38" s="47" t="str">
        <f>IF(ISBLANK(Total!A51)," - ",Total!A51)</f>
        <v>1.30</v>
      </c>
      <c r="B38" s="48" t="str">
        <f>IF(ISBLANK(Total!B51)," - ",Total!B51)</f>
        <v>Research about Business Layer</v>
      </c>
      <c r="C38">
        <f t="shared" si="0"/>
        <v>17</v>
      </c>
      <c r="D38" s="29"/>
      <c r="E38" s="29"/>
      <c r="F38" s="29"/>
      <c r="G38" s="29"/>
      <c r="H38" s="29">
        <f>'W5'!C39</f>
        <v>4</v>
      </c>
      <c r="I38" s="29">
        <f>'W6'!C31</f>
        <v>13</v>
      </c>
      <c r="J38" s="29"/>
      <c r="K38" s="29"/>
      <c r="L38" s="29"/>
    </row>
    <row r="39" spans="1:12" ht="33" customHeight="1" x14ac:dyDescent="0.2">
      <c r="A39" s="47" t="str">
        <f>IF(ISBLANK(Total!A52)," - ",Total!A52)</f>
        <v>1.31</v>
      </c>
      <c r="B39" s="48" t="str">
        <f>IF(ISBLANK(Total!B52)," - ",Total!B52)</f>
        <v>Update Architect Driver Document</v>
      </c>
      <c r="C39">
        <f t="shared" si="0"/>
        <v>4</v>
      </c>
      <c r="D39" s="29"/>
      <c r="E39" s="29"/>
      <c r="F39" s="29"/>
      <c r="G39" s="29"/>
      <c r="H39" s="29">
        <f>'W5'!C40</f>
        <v>1</v>
      </c>
      <c r="I39" s="29">
        <f>'W6'!C32</f>
        <v>3</v>
      </c>
      <c r="J39" s="29"/>
      <c r="K39" s="29"/>
      <c r="L39" s="29"/>
    </row>
    <row r="40" spans="1:12" ht="21" customHeight="1" x14ac:dyDescent="0.2">
      <c r="A40" s="47" t="str">
        <f>IF(ISBLANK(Total!A53)," - ",Total!A53)</f>
        <v>1.32</v>
      </c>
      <c r="B40" s="48" t="str">
        <f>IF(ISBLANK(Total!B53)," - ",Total!B53)</f>
        <v>Research ReactNative</v>
      </c>
      <c r="C40">
        <f t="shared" si="0"/>
        <v>24</v>
      </c>
      <c r="D40" s="29"/>
      <c r="E40" s="29"/>
      <c r="F40" s="29"/>
      <c r="G40" s="29"/>
      <c r="H40" s="29">
        <f>'W5'!C41</f>
        <v>6</v>
      </c>
      <c r="I40" s="29">
        <f>'W6'!C33</f>
        <v>18</v>
      </c>
      <c r="J40" s="29"/>
      <c r="K40" s="29"/>
      <c r="L40" s="29"/>
    </row>
    <row r="41" spans="1:12" ht="36" customHeight="1" x14ac:dyDescent="0.2">
      <c r="A41" s="47" t="str">
        <f>IF(ISBLANK(Total!A54)," - ",Total!A54)</f>
        <v>1.33</v>
      </c>
      <c r="B41" s="48" t="str">
        <f>IF(ISBLANK(Total!B54)," - ",Total!B54)</f>
        <v>Support Research ReactNative</v>
      </c>
      <c r="C41">
        <f t="shared" si="0"/>
        <v>23</v>
      </c>
      <c r="D41" s="29"/>
      <c r="E41" s="29"/>
      <c r="F41" s="29"/>
      <c r="G41" s="29"/>
      <c r="H41" s="29">
        <f>'W5'!C42</f>
        <v>6</v>
      </c>
      <c r="I41" s="29">
        <f>'W6'!C34</f>
        <v>17</v>
      </c>
      <c r="J41" s="29"/>
      <c r="K41" s="29"/>
      <c r="L41" s="29"/>
    </row>
    <row r="42" spans="1:12" ht="29.25" customHeight="1" x14ac:dyDescent="0.2">
      <c r="A42" s="47" t="str">
        <f>IF(ISBLANK(Total!A55)," - ",Total!A55)</f>
        <v>1.34</v>
      </c>
      <c r="B42" s="48" t="str">
        <f>IF(ISBLANK(Total!B55)," - ",Total!B55)</f>
        <v>Identify about more Quality of System and Pattern</v>
      </c>
      <c r="C42">
        <f t="shared" si="0"/>
        <v>107</v>
      </c>
      <c r="D42" s="29"/>
      <c r="E42" s="29"/>
      <c r="F42" s="29"/>
      <c r="G42" s="29"/>
      <c r="H42" s="29"/>
      <c r="I42" s="29"/>
      <c r="J42" s="29">
        <f>'W7'!C15</f>
        <v>107</v>
      </c>
      <c r="K42" s="29"/>
      <c r="L42" s="29"/>
    </row>
    <row r="43" spans="1:12" ht="52.5" customHeight="1" x14ac:dyDescent="0.2">
      <c r="A43" s="47" t="str">
        <f>IF(ISBLANK(Total!A56)," - ",Total!A56)</f>
        <v>1.35</v>
      </c>
      <c r="B43" s="48" t="str">
        <f>IF(ISBLANK(Total!B56)," - ",Total!B56)</f>
        <v>Identify and Write Scenario for Quality Compatibility, Performance, Maintainability,Authenticity</v>
      </c>
      <c r="C43">
        <f t="shared" si="0"/>
        <v>11</v>
      </c>
      <c r="D43" s="29"/>
      <c r="E43" s="29"/>
      <c r="F43" s="29"/>
      <c r="G43" s="29"/>
      <c r="H43" s="29"/>
      <c r="I43" s="29"/>
      <c r="J43" s="29">
        <f>'W7'!C16</f>
        <v>11</v>
      </c>
      <c r="K43" s="29"/>
      <c r="L43" s="29"/>
    </row>
    <row r="44" spans="1:12" ht="33" customHeight="1" x14ac:dyDescent="0.2">
      <c r="A44" s="47" t="str">
        <f>IF(ISBLANK(Total!A57)," - ",Total!A57)</f>
        <v>1.36</v>
      </c>
      <c r="B44" s="48" t="str">
        <f>IF(ISBLANK(Total!B57)," - ",Total!B57)</f>
        <v>Research about Micro Service Pattern</v>
      </c>
      <c r="C44">
        <f t="shared" si="0"/>
        <v>6</v>
      </c>
      <c r="D44" s="29"/>
      <c r="E44" s="29"/>
      <c r="F44" s="29"/>
      <c r="G44" s="29"/>
      <c r="H44" s="29"/>
      <c r="I44" s="29"/>
      <c r="J44" s="29">
        <f>'W7'!C17</f>
        <v>4</v>
      </c>
      <c r="K44" s="29">
        <f>'W8'!C18</f>
        <v>2</v>
      </c>
      <c r="L44" s="29"/>
    </row>
    <row r="45" spans="1:12" ht="53.25" customHeight="1" x14ac:dyDescent="0.2">
      <c r="A45" s="47" t="str">
        <f>IF(ISBLANK(Total!A58)," - ",Total!A58)</f>
        <v>1.37</v>
      </c>
      <c r="B45" s="48" t="str">
        <f>IF(ISBLANK(Total!B58)," - ",Total!B58)</f>
        <v>Identify Architecture Phase 3 - Make Design View to solve the Constraint, Quality and High Level Requirement</v>
      </c>
      <c r="C45">
        <f t="shared" si="0"/>
        <v>20</v>
      </c>
      <c r="D45" s="29"/>
      <c r="E45" s="29"/>
      <c r="F45" s="29"/>
      <c r="G45" s="29"/>
      <c r="H45" s="29"/>
      <c r="I45" s="29"/>
      <c r="J45" s="29"/>
      <c r="K45" s="29">
        <f>'W8'!C19</f>
        <v>20</v>
      </c>
      <c r="L45" s="29"/>
    </row>
    <row r="46" spans="1:12" ht="28.5" customHeight="1" x14ac:dyDescent="0.2">
      <c r="A46" s="47" t="str">
        <f>IF(ISBLANK(Total!A59)," - ",Total!A59)</f>
        <v>1.38</v>
      </c>
      <c r="B46" s="48" t="str">
        <f>IF(ISBLANK(Total!B59)," - ",Total!B59)</f>
        <v>Gather Requirement for Core System</v>
      </c>
      <c r="C46">
        <f t="shared" si="0"/>
        <v>3</v>
      </c>
      <c r="D46" s="29"/>
      <c r="E46" s="29"/>
      <c r="F46" s="29"/>
      <c r="G46" s="29"/>
      <c r="H46" s="29"/>
      <c r="I46" s="29"/>
      <c r="J46" s="29"/>
      <c r="K46" s="29">
        <f>'W8'!C20</f>
        <v>3</v>
      </c>
      <c r="L46" s="29"/>
    </row>
    <row r="47" spans="1:12" ht="30" customHeight="1" x14ac:dyDescent="0.2">
      <c r="A47" s="47" t="str">
        <f>IF(ISBLANK(Total!A60)," - ",Total!A60)</f>
        <v>1.39</v>
      </c>
      <c r="B47" s="48" t="str">
        <f>IF(ISBLANK(Total!B60)," - ",Total!B60)</f>
        <v>Confirm Identified Qualities for System</v>
      </c>
      <c r="C47">
        <f t="shared" si="0"/>
        <v>2</v>
      </c>
      <c r="D47" s="29"/>
      <c r="E47" s="29"/>
      <c r="F47" s="29"/>
      <c r="G47" s="29"/>
      <c r="H47" s="29"/>
      <c r="I47" s="29"/>
      <c r="J47" s="29"/>
      <c r="K47" s="29">
        <f>'W8'!C21</f>
        <v>2</v>
      </c>
      <c r="L47" s="29"/>
    </row>
    <row r="48" spans="1:12" ht="40.5" customHeight="1" x14ac:dyDescent="0.2">
      <c r="A48" s="47" t="str">
        <f>IF(ISBLANK(Total!A61)," - ",Total!A61)</f>
        <v>1.40</v>
      </c>
      <c r="B48" s="48" t="str">
        <f>IF(ISBLANK(Total!B61)," - ",Total!B61)</f>
        <v>Draw Business Process for API Core System ( User, Role, Domain )</v>
      </c>
      <c r="C48">
        <f t="shared" si="0"/>
        <v>18</v>
      </c>
      <c r="D48" s="29"/>
      <c r="E48" s="29"/>
      <c r="F48" s="29"/>
      <c r="G48" s="29"/>
      <c r="H48" s="29"/>
      <c r="I48" s="29"/>
      <c r="J48" s="29"/>
      <c r="K48" s="29">
        <f>'W8'!C22</f>
        <v>18</v>
      </c>
      <c r="L48" s="29"/>
    </row>
    <row r="49" spans="1:12" ht="22.5" customHeight="1" x14ac:dyDescent="0.2">
      <c r="A49" s="47" t="str">
        <f>IF(ISBLANK(Total!A62)," - ",Total!A62)</f>
        <v>1.41</v>
      </c>
      <c r="B49" s="48" t="str">
        <f>IF(ISBLANK(Total!B62)," - ",Total!B62)</f>
        <v>Review Static View of System</v>
      </c>
      <c r="C49">
        <f t="shared" si="0"/>
        <v>2</v>
      </c>
      <c r="D49" s="29"/>
      <c r="E49" s="29"/>
      <c r="F49" s="29"/>
      <c r="G49" s="29"/>
      <c r="H49" s="29"/>
      <c r="I49" s="29"/>
      <c r="J49" s="29"/>
      <c r="K49" s="29">
        <f>'W8'!C23</f>
        <v>2</v>
      </c>
      <c r="L49" s="29"/>
    </row>
    <row r="50" spans="1:12" ht="30.75" customHeight="1" x14ac:dyDescent="0.2">
      <c r="A50" s="47" t="str">
        <f>IF(ISBLANK(Total!A63)," - ",Total!A63)</f>
        <v>1.42</v>
      </c>
      <c r="B50" s="48" t="str">
        <f>IF(ISBLANK(Total!B63)," - ",Total!B63)</f>
        <v>Draw Business Process for API Core System ( Login, Register)</v>
      </c>
      <c r="C50">
        <f t="shared" si="0"/>
        <v>0</v>
      </c>
      <c r="D50" s="29"/>
      <c r="E50" s="29"/>
      <c r="F50" s="29"/>
      <c r="G50" s="29"/>
      <c r="H50" s="29"/>
      <c r="I50" s="29"/>
      <c r="J50" s="29"/>
      <c r="K50" s="29"/>
      <c r="L50" s="29"/>
    </row>
    <row r="51" spans="1:12" ht="33" customHeight="1" x14ac:dyDescent="0.2">
      <c r="A51" s="47" t="str">
        <f>IF(ISBLANK(Total!A64)," - ",Total!A64)</f>
        <v>1.43</v>
      </c>
      <c r="B51" s="48" t="str">
        <f>IF(ISBLANK(Total!B64)," - ",Total!B64)</f>
        <v>Implement Microservice for Login, Register using Token</v>
      </c>
      <c r="C51">
        <f t="shared" si="0"/>
        <v>0</v>
      </c>
      <c r="D51" s="29"/>
      <c r="E51" s="29"/>
      <c r="F51" s="29"/>
      <c r="G51" s="29"/>
      <c r="H51" s="29"/>
      <c r="I51" s="29"/>
      <c r="J51" s="29"/>
      <c r="K51" s="29"/>
      <c r="L51" s="29"/>
    </row>
    <row r="52" spans="1:12" ht="12" customHeight="1" x14ac:dyDescent="0.2">
      <c r="A52" s="78"/>
      <c r="B52" s="2"/>
      <c r="D52" s="28"/>
      <c r="E52" s="28"/>
      <c r="F52" s="28"/>
      <c r="G52" s="28"/>
      <c r="H52" s="28"/>
      <c r="I52" s="28"/>
      <c r="J52" s="28"/>
      <c r="K52" s="28"/>
      <c r="L52" s="28"/>
    </row>
    <row r="53" spans="1:12" x14ac:dyDescent="0.2">
      <c r="A53" s="15" t="s">
        <v>24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x14ac:dyDescent="0.2">
      <c r="C54" s="14" t="s">
        <v>31</v>
      </c>
      <c r="D54" s="21">
        <f>SUM(D9:D53)</f>
        <v>46</v>
      </c>
      <c r="E54" s="21">
        <f t="shared" ref="E54:L54" si="1">SUM(E9:E53)</f>
        <v>61.5</v>
      </c>
      <c r="F54" s="21">
        <f t="shared" si="1"/>
        <v>54</v>
      </c>
      <c r="G54" s="21">
        <f t="shared" si="1"/>
        <v>77</v>
      </c>
      <c r="H54" s="21">
        <f t="shared" si="1"/>
        <v>121</v>
      </c>
      <c r="I54" s="21">
        <f t="shared" si="1"/>
        <v>131</v>
      </c>
      <c r="J54" s="21">
        <f t="shared" si="1"/>
        <v>122</v>
      </c>
      <c r="K54" s="21">
        <f t="shared" si="1"/>
        <v>47</v>
      </c>
      <c r="L54" s="21">
        <f t="shared" si="1"/>
        <v>0</v>
      </c>
    </row>
    <row r="56" spans="1:12" x14ac:dyDescent="0.2">
      <c r="C56" s="8" t="s">
        <v>16</v>
      </c>
      <c r="D56" s="32">
        <f>SUM($D54:D54)</f>
        <v>46</v>
      </c>
      <c r="E56" s="32">
        <f>SUM($D54:E54)</f>
        <v>107.5</v>
      </c>
      <c r="F56" s="32">
        <f>SUM($D54:F54)</f>
        <v>161.5</v>
      </c>
      <c r="G56" s="32">
        <f>SUM($D54:G54)</f>
        <v>238.5</v>
      </c>
      <c r="H56" s="32">
        <f>SUM($D54:H54)</f>
        <v>359.5</v>
      </c>
      <c r="I56" s="32">
        <f>SUM($D54:I54)</f>
        <v>490.5</v>
      </c>
      <c r="J56" s="32">
        <f>SUM($D54:J54)</f>
        <v>612.5</v>
      </c>
      <c r="K56" s="32">
        <f>SUM($D54:K54)</f>
        <v>659.5</v>
      </c>
      <c r="L56" s="32">
        <f>SUM($D54:L54)</f>
        <v>659.5</v>
      </c>
    </row>
  </sheetData>
  <phoneticPr fontId="5" type="noConversion"/>
  <pageMargins left="0.5" right="0.5" top="0.25" bottom="0.25" header="0.5" footer="0.25"/>
  <pageSetup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showGridLines="0" topLeftCell="A25" workbookViewId="0">
      <selection activeCell="G19" sqref="G19"/>
    </sheetView>
  </sheetViews>
  <sheetFormatPr defaultRowHeight="12.75" x14ac:dyDescent="0.2"/>
  <cols>
    <col min="1" max="1" width="6.5703125" customWidth="1"/>
    <col min="2" max="2" width="30.42578125" customWidth="1"/>
    <col min="3" max="3" width="10.140625" customWidth="1"/>
    <col min="4" max="4" width="11" customWidth="1"/>
    <col min="5" max="5" width="11.7109375" customWidth="1"/>
    <col min="6" max="6" width="12.5703125" customWidth="1"/>
    <col min="7" max="7" width="13" customWidth="1"/>
    <col min="8" max="8" width="12.140625" customWidth="1"/>
    <col min="9" max="9" width="11.7109375" customWidth="1"/>
    <col min="10" max="10" width="11.85546875" customWidth="1"/>
    <col min="11" max="11" width="11.5703125" customWidth="1"/>
    <col min="12" max="12" width="11.85546875" customWidth="1"/>
    <col min="13" max="15" width="8.7109375" customWidth="1"/>
    <col min="17" max="17" width="17.28515625" customWidth="1"/>
  </cols>
  <sheetData>
    <row r="1" spans="1:17" ht="20.25" x14ac:dyDescent="0.3">
      <c r="A1" s="55" t="s">
        <v>75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32</v>
      </c>
      <c r="B3" s="2"/>
      <c r="C3" s="2"/>
      <c r="D3" s="2"/>
      <c r="E3" s="2"/>
      <c r="F3" s="2"/>
      <c r="G3" s="2"/>
      <c r="Q3" s="1"/>
    </row>
    <row r="4" spans="1:17" x14ac:dyDescent="0.2">
      <c r="A4" s="9" t="s">
        <v>27</v>
      </c>
      <c r="Q4" s="16"/>
    </row>
    <row r="5" spans="1:17" x14ac:dyDescent="0.2">
      <c r="A5" s="13" t="s">
        <v>28</v>
      </c>
      <c r="B5" s="2"/>
      <c r="C5" s="2"/>
      <c r="D5" s="9"/>
      <c r="E5" s="2"/>
      <c r="F5" s="2"/>
    </row>
    <row r="7" spans="1:17" ht="18" x14ac:dyDescent="0.25">
      <c r="A7" s="12" t="s">
        <v>17</v>
      </c>
      <c r="B7" s="2"/>
      <c r="C7" s="2"/>
      <c r="D7" s="9"/>
      <c r="E7" s="2"/>
      <c r="F7" s="2"/>
      <c r="G7" s="2"/>
      <c r="O7" s="18"/>
    </row>
    <row r="8" spans="1:17" ht="25.5" x14ac:dyDescent="0.2">
      <c r="A8" s="45" t="s">
        <v>2</v>
      </c>
      <c r="B8" s="46" t="s">
        <v>0</v>
      </c>
      <c r="C8" s="51" t="s">
        <v>36</v>
      </c>
      <c r="D8" s="38" t="s">
        <v>6</v>
      </c>
      <c r="E8" s="38" t="s">
        <v>7</v>
      </c>
      <c r="F8" s="38" t="s">
        <v>8</v>
      </c>
      <c r="G8" s="38" t="s">
        <v>9</v>
      </c>
      <c r="H8" s="38" t="s">
        <v>10</v>
      </c>
      <c r="I8" s="38" t="s">
        <v>11</v>
      </c>
      <c r="J8" s="38" t="s">
        <v>12</v>
      </c>
      <c r="K8" s="38" t="s">
        <v>13</v>
      </c>
      <c r="L8" s="38" t="s">
        <v>14</v>
      </c>
    </row>
    <row r="9" spans="1:17" ht="18" customHeight="1" x14ac:dyDescent="0.2">
      <c r="A9" s="47">
        <f>IF(ISBLANK(Total!A22)," - ",Total!A22)</f>
        <v>1.1000000000000001</v>
      </c>
      <c r="B9" s="48" t="str">
        <f>IF(ISBLANK(Total!B22)," - ",Total!B22)</f>
        <v>Team Kick off Meeting</v>
      </c>
      <c r="C9" s="49">
        <f>Total!C22</f>
        <v>2</v>
      </c>
      <c r="D9" s="50">
        <f>'W1'!J4</f>
        <v>1</v>
      </c>
      <c r="E9" s="31"/>
      <c r="F9" s="31"/>
      <c r="G9" s="31"/>
      <c r="H9" s="31"/>
      <c r="I9" s="31"/>
      <c r="J9" s="31"/>
      <c r="K9" s="31"/>
      <c r="L9" s="31"/>
    </row>
    <row r="10" spans="1:17" ht="22.5" customHeight="1" x14ac:dyDescent="0.2">
      <c r="A10" s="47">
        <f>IF(ISBLANK(Total!A23)," - ",Total!A23)</f>
        <v>1.2</v>
      </c>
      <c r="B10" s="48" t="str">
        <f>IF(ISBLANK(Total!B23)," - ",Total!B23)</f>
        <v>Prepare for Team Training Plan</v>
      </c>
      <c r="C10" s="49">
        <f>Total!C23</f>
        <v>1</v>
      </c>
      <c r="D10" s="50">
        <f>'W1'!J5</f>
        <v>1</v>
      </c>
      <c r="E10" s="31"/>
      <c r="F10" s="31"/>
      <c r="G10" s="31"/>
      <c r="H10" s="31"/>
      <c r="I10" s="31"/>
      <c r="J10" s="31"/>
      <c r="K10" s="31"/>
      <c r="L10" s="31"/>
    </row>
    <row r="11" spans="1:17" ht="19.5" customHeight="1" x14ac:dyDescent="0.2">
      <c r="A11" s="47">
        <f>IF(ISBLANK(Total!A24)," - ",Total!A24)</f>
        <v>1.3</v>
      </c>
      <c r="B11" s="48" t="str">
        <f>IF(ISBLANK(Total!B24)," - ",Total!B24)</f>
        <v>Prepare Team Charter</v>
      </c>
      <c r="C11" s="49">
        <f>Total!C24</f>
        <v>1</v>
      </c>
      <c r="D11" s="50">
        <f>'W1'!J6</f>
        <v>1</v>
      </c>
      <c r="E11" s="31"/>
      <c r="F11" s="31"/>
      <c r="G11" s="31"/>
      <c r="H11" s="31"/>
      <c r="I11" s="31"/>
      <c r="J11" s="31"/>
      <c r="K11" s="31"/>
      <c r="L11" s="31"/>
    </row>
    <row r="12" spans="1:17" ht="23.25" customHeight="1" x14ac:dyDescent="0.2">
      <c r="A12" s="47">
        <f>IF(ISBLANK(Total!A25)," - ",Total!A25)</f>
        <v>1.4</v>
      </c>
      <c r="B12" s="48" t="str">
        <f>IF(ISBLANK(Total!B25)," - ",Total!B25)</f>
        <v>Prepare Repository for document</v>
      </c>
      <c r="C12" s="49">
        <f>Total!C25</f>
        <v>1</v>
      </c>
      <c r="D12" s="50">
        <f>'W1'!J7</f>
        <v>1</v>
      </c>
      <c r="E12" s="31"/>
      <c r="F12" s="31"/>
      <c r="G12" s="31"/>
      <c r="H12" s="31"/>
      <c r="I12" s="31"/>
      <c r="J12" s="31"/>
      <c r="K12" s="31"/>
      <c r="L12" s="31"/>
    </row>
    <row r="13" spans="1:17" ht="21.75" customHeight="1" x14ac:dyDescent="0.2">
      <c r="A13" s="47">
        <f>IF(ISBLANK(Total!A26)," - ",Total!A26)</f>
        <v>1.5</v>
      </c>
      <c r="B13" s="48" t="str">
        <f>IF(ISBLANK(Total!B26)," - ",Total!B26)</f>
        <v>Prepare Team Training</v>
      </c>
      <c r="C13" s="49">
        <f>Total!C26</f>
        <v>1</v>
      </c>
      <c r="D13" s="50">
        <f>'W1'!J8</f>
        <v>1</v>
      </c>
      <c r="E13" s="31"/>
      <c r="F13" s="31"/>
      <c r="G13" s="31"/>
      <c r="H13" s="31"/>
      <c r="I13" s="31"/>
      <c r="J13" s="31"/>
      <c r="K13" s="31"/>
      <c r="L13" s="31"/>
    </row>
    <row r="14" spans="1:17" ht="30.75" customHeight="1" x14ac:dyDescent="0.2">
      <c r="A14" s="47">
        <f>IF(ISBLANK(Total!A27)," - ",Total!A27)</f>
        <v>1.6</v>
      </c>
      <c r="B14" s="48" t="str">
        <f>IF(ISBLANK(Total!B27)," - ",Total!B27)</f>
        <v>Team Training Phase 1 - Mobile and Web</v>
      </c>
      <c r="C14" s="49">
        <f>Total!C27</f>
        <v>54</v>
      </c>
      <c r="D14" s="50">
        <f>'W1'!J9</f>
        <v>0.7407407407407407</v>
      </c>
      <c r="E14" s="31"/>
      <c r="F14" s="31"/>
      <c r="G14" s="31"/>
      <c r="H14" s="31"/>
      <c r="I14" s="31"/>
      <c r="J14" s="31"/>
      <c r="K14" s="31"/>
      <c r="L14" s="31"/>
    </row>
    <row r="15" spans="1:17" ht="25.5" x14ac:dyDescent="0.2">
      <c r="A15" s="47">
        <f>IF(ISBLANK(Total!A28)," - ",Total!A28)</f>
        <v>1.7</v>
      </c>
      <c r="B15" s="48" t="str">
        <f>IF(ISBLANK(Total!B28)," - ",Total!B28)</f>
        <v>Team Training Phase 2 - Mobile, Data and Web</v>
      </c>
      <c r="C15" s="49">
        <f>Total!C28</f>
        <v>108</v>
      </c>
      <c r="D15" s="50"/>
      <c r="E15" s="31">
        <f>'W2'!J4</f>
        <v>0.56944444444444442</v>
      </c>
      <c r="F15" s="31"/>
      <c r="G15" s="31"/>
      <c r="H15" s="31"/>
      <c r="I15" s="31"/>
      <c r="J15" s="31"/>
      <c r="K15" s="31"/>
      <c r="L15" s="31"/>
    </row>
    <row r="16" spans="1:17" ht="25.5" x14ac:dyDescent="0.2">
      <c r="A16" s="47">
        <f>IF(ISBLANK(Total!A29)," - ",Total!A29)</f>
        <v>1.8</v>
      </c>
      <c r="B16" s="48" t="str">
        <f>IF(ISBLANK(Total!B29)," - ",Total!B29)</f>
        <v>Team Training Phase 3 - Review all research</v>
      </c>
      <c r="C16" s="49">
        <f>Total!C29</f>
        <v>36</v>
      </c>
      <c r="D16" s="50"/>
      <c r="E16" s="31"/>
      <c r="F16" s="31">
        <f>'W3'!J4</f>
        <v>0.63888888888888884</v>
      </c>
      <c r="G16" s="31"/>
      <c r="H16" s="31"/>
      <c r="I16" s="31"/>
      <c r="J16" s="31"/>
      <c r="K16" s="31"/>
      <c r="L16" s="31"/>
    </row>
    <row r="17" spans="1:12" ht="21.75" customHeight="1" x14ac:dyDescent="0.2">
      <c r="A17" s="47">
        <f>IF(ISBLANK(Total!A30)," - ",Total!A30)</f>
        <v>1.9</v>
      </c>
      <c r="B17" s="48" t="str">
        <f>IF(ISBLANK(Total!B30)," - ",Total!B30)</f>
        <v>Prepare Master Plan &amp; Detail Plan</v>
      </c>
      <c r="C17" s="49">
        <f>Total!C30</f>
        <v>5</v>
      </c>
      <c r="D17" s="50"/>
      <c r="E17" s="31"/>
      <c r="F17" s="31">
        <f>'W3'!J5</f>
        <v>0.8</v>
      </c>
      <c r="G17" s="31"/>
      <c r="H17" s="31"/>
      <c r="I17" s="31"/>
      <c r="J17" s="31"/>
      <c r="K17" s="31"/>
      <c r="L17" s="31"/>
    </row>
    <row r="18" spans="1:12" ht="25.5" x14ac:dyDescent="0.2">
      <c r="A18" s="47" t="str">
        <f>IF(ISBLANK(Total!A31)," - ",Total!A31)</f>
        <v>1.10</v>
      </c>
      <c r="B18" s="48" t="str">
        <f>IF(ISBLANK(Total!B31)," - ",Total!B31)</f>
        <v>Prepare and Update Configuration Management</v>
      </c>
      <c r="C18" s="49">
        <f>Total!C31</f>
        <v>5</v>
      </c>
      <c r="D18" s="50"/>
      <c r="E18" s="31"/>
      <c r="F18" s="31">
        <f>'W3'!J6</f>
        <v>1</v>
      </c>
      <c r="G18" s="31"/>
      <c r="H18" s="31"/>
      <c r="I18" s="31"/>
      <c r="J18" s="31"/>
      <c r="K18" s="31"/>
      <c r="L18" s="31"/>
    </row>
    <row r="19" spans="1:12" ht="25.5" x14ac:dyDescent="0.2">
      <c r="A19" s="47">
        <v>1.1100000000000001</v>
      </c>
      <c r="B19" s="48" t="str">
        <f>IF(ISBLANK(Total!B32)," - ",Total!B32)</f>
        <v>Prepare and Update Communication Management</v>
      </c>
      <c r="C19" s="49">
        <f>Total!C32</f>
        <v>5</v>
      </c>
      <c r="D19" s="50"/>
      <c r="E19" s="31"/>
      <c r="F19" s="31">
        <f>'W3'!J7</f>
        <v>0.60000000000000009</v>
      </c>
      <c r="G19" s="31"/>
      <c r="H19" s="31"/>
      <c r="I19" s="31"/>
      <c r="J19" s="31"/>
      <c r="K19" s="31"/>
      <c r="L19" s="31"/>
    </row>
    <row r="20" spans="1:12" ht="25.5" x14ac:dyDescent="0.2">
      <c r="A20" s="47">
        <f>IF(ISBLANK(Total!A33)," - ",Total!A33)</f>
        <v>1.1200000000000001</v>
      </c>
      <c r="B20" s="48" t="str">
        <f>IF(ISBLANK(Total!B33)," - ",Total!B33)</f>
        <v>Prepare and Update Change Management</v>
      </c>
      <c r="C20" s="49">
        <f>Total!C33</f>
        <v>5</v>
      </c>
      <c r="D20" s="50"/>
      <c r="E20" s="31"/>
      <c r="F20" s="31">
        <f>'W3'!J8</f>
        <v>1</v>
      </c>
      <c r="G20" s="31"/>
      <c r="H20" s="31"/>
      <c r="I20" s="31"/>
      <c r="J20" s="31"/>
      <c r="K20" s="31"/>
      <c r="L20" s="31"/>
    </row>
    <row r="21" spans="1:12" ht="25.5" x14ac:dyDescent="0.2">
      <c r="A21" s="47">
        <f>IF(ISBLANK(Total!A34)," - ",Total!A34)</f>
        <v>1.1299999999999999</v>
      </c>
      <c r="B21" s="48" t="str">
        <f>IF(ISBLANK(Total!B34)," - ",Total!B34)</f>
        <v xml:space="preserve">Prepare and Update Risk Management </v>
      </c>
      <c r="C21" s="49">
        <f>Total!C34</f>
        <v>5</v>
      </c>
      <c r="D21" s="50"/>
      <c r="E21" s="31"/>
      <c r="F21" s="31">
        <f>'W3'!J9</f>
        <v>1</v>
      </c>
      <c r="G21" s="31"/>
      <c r="H21" s="31"/>
      <c r="I21" s="31"/>
      <c r="J21" s="31"/>
      <c r="K21" s="31"/>
      <c r="L21" s="31"/>
    </row>
    <row r="22" spans="1:12" ht="20.25" customHeight="1" x14ac:dyDescent="0.2">
      <c r="A22" s="47">
        <f>IF(ISBLANK(Total!A35)," - ",Total!A35)</f>
        <v>1.1399999999999999</v>
      </c>
      <c r="B22" s="48" t="str">
        <f>IF(ISBLANK(Total!B35)," - ",Total!B35)</f>
        <v>Prepare and Update Project Plan</v>
      </c>
      <c r="C22" s="49">
        <f>Total!C35</f>
        <v>5</v>
      </c>
      <c r="D22" s="50"/>
      <c r="E22" s="31"/>
      <c r="F22" s="31">
        <f>'W3'!J10</f>
        <v>1</v>
      </c>
      <c r="G22" s="31"/>
      <c r="H22" s="31"/>
      <c r="I22" s="31"/>
      <c r="J22" s="31"/>
      <c r="K22" s="31"/>
      <c r="L22" s="31"/>
    </row>
    <row r="23" spans="1:12" ht="25.5" x14ac:dyDescent="0.2">
      <c r="A23" s="47">
        <f>IF(ISBLANK(Total!A36)," - ",Total!A36)</f>
        <v>1.1499999999999999</v>
      </c>
      <c r="B23" s="48" t="str">
        <f>IF(ISBLANK(Total!B36)," - ",Total!B36)</f>
        <v>Identify Process &amp; Quality Management</v>
      </c>
      <c r="C23" s="49">
        <f>Total!C36</f>
        <v>2</v>
      </c>
      <c r="D23" s="50"/>
      <c r="E23" s="31"/>
      <c r="F23" s="31">
        <f>'W3'!J11</f>
        <v>0.5</v>
      </c>
      <c r="G23" s="31"/>
      <c r="H23" s="31"/>
      <c r="I23" s="31"/>
      <c r="J23" s="31"/>
      <c r="K23" s="31"/>
      <c r="L23" s="31"/>
    </row>
    <row r="24" spans="1:12" ht="18.75" customHeight="1" x14ac:dyDescent="0.2">
      <c r="A24" s="47">
        <f>IF(ISBLANK(Total!A37)," - ",Total!A37)</f>
        <v>1.1599999999999999</v>
      </c>
      <c r="B24" s="48" t="str">
        <f>IF(ISBLANK(Total!B37)," - ",Total!B37)</f>
        <v>Gather High Level Requirement</v>
      </c>
      <c r="C24" s="49">
        <f>Total!C37</f>
        <v>3</v>
      </c>
      <c r="D24" s="50"/>
      <c r="E24" s="31"/>
      <c r="F24" s="31">
        <f>'W3'!J12</f>
        <v>0.66666666666666663</v>
      </c>
      <c r="G24" s="31"/>
      <c r="H24" s="31"/>
      <c r="I24" s="31"/>
      <c r="J24" s="31"/>
      <c r="K24" s="31"/>
      <c r="L24" s="31"/>
    </row>
    <row r="25" spans="1:12" ht="25.5" x14ac:dyDescent="0.2">
      <c r="A25" s="47">
        <f>IF(ISBLANK(Total!A38)," - ",Total!A38)</f>
        <v>1.17</v>
      </c>
      <c r="B25" s="48" t="str">
        <f>IF(ISBLANK(Total!B38)," - ",Total!B38)</f>
        <v>Draw Business Process and Verifiy with Customer</v>
      </c>
      <c r="C25" s="49">
        <f>Total!C38</f>
        <v>6</v>
      </c>
      <c r="D25" s="50"/>
      <c r="E25" s="31"/>
      <c r="F25" s="31">
        <f>'W3'!J13</f>
        <v>0.5</v>
      </c>
      <c r="G25" s="31">
        <f>'W4'!J4</f>
        <v>0.75</v>
      </c>
      <c r="H25" s="31"/>
      <c r="I25" s="31"/>
      <c r="J25" s="31"/>
      <c r="K25" s="31"/>
      <c r="L25" s="31"/>
    </row>
    <row r="26" spans="1:12" ht="23.25" customHeight="1" x14ac:dyDescent="0.2">
      <c r="A26" s="47">
        <f>IF(ISBLANK(Total!A39)," - ",Total!A39)</f>
        <v>1.18</v>
      </c>
      <c r="B26" s="48" t="str">
        <f>IF(ISBLANK(Total!B39)," - ",Total!B39)</f>
        <v>Update Document for Project</v>
      </c>
      <c r="C26" s="49">
        <f>Total!C39</f>
        <v>5</v>
      </c>
      <c r="D26" s="50"/>
      <c r="E26" s="31"/>
      <c r="F26" s="31"/>
      <c r="G26" s="31">
        <f>'W4'!J5</f>
        <v>1</v>
      </c>
      <c r="H26" s="31"/>
      <c r="I26" s="31"/>
      <c r="J26" s="31"/>
      <c r="K26" s="31"/>
      <c r="L26" s="31"/>
    </row>
    <row r="27" spans="1:12" ht="25.5" x14ac:dyDescent="0.2">
      <c r="A27" s="47">
        <f>IF(ISBLANK(Total!A40)," - ",Total!A40)</f>
        <v>1.19</v>
      </c>
      <c r="B27" s="48" t="str">
        <f>IF(ISBLANK(Total!B40)," - ",Total!B40)</f>
        <v>Team Training Phase 4 - Research &amp; Demo Login Function</v>
      </c>
      <c r="C27" s="49">
        <f>Total!C40</f>
        <v>144</v>
      </c>
      <c r="D27" s="50"/>
      <c r="E27" s="31"/>
      <c r="F27" s="31"/>
      <c r="G27" s="31">
        <f>'W4'!J6</f>
        <v>0.90277777777777779</v>
      </c>
      <c r="H27" s="31">
        <f>'W5'!J4</f>
        <v>0.875</v>
      </c>
      <c r="I27" s="31"/>
      <c r="J27" s="31"/>
      <c r="K27" s="31"/>
      <c r="L27" s="31"/>
    </row>
    <row r="28" spans="1:12" ht="24" customHeight="1" x14ac:dyDescent="0.2">
      <c r="A28" s="47" t="str">
        <f>IF(ISBLANK(Total!A41)," - ",Total!A41)</f>
        <v>1.20</v>
      </c>
      <c r="B28" s="48" t="str">
        <f>IF(ISBLANK(Total!B41)," - ",Total!B41)</f>
        <v>Update Business Process</v>
      </c>
      <c r="C28" s="49">
        <f>Total!C41</f>
        <v>6</v>
      </c>
      <c r="D28" s="50"/>
      <c r="E28" s="31"/>
      <c r="F28" s="31"/>
      <c r="G28" s="31">
        <f>'W4'!J7</f>
        <v>1</v>
      </c>
      <c r="H28" s="31">
        <f>'W5'!J5</f>
        <v>0.75</v>
      </c>
      <c r="I28" s="31"/>
      <c r="J28" s="31"/>
      <c r="K28" s="31"/>
      <c r="L28" s="31"/>
    </row>
    <row r="29" spans="1:12" ht="25.5" x14ac:dyDescent="0.2">
      <c r="A29" s="47" t="str">
        <f>IF(ISBLANK(Total!A42)," - ",Total!A42)</f>
        <v>1.21</v>
      </c>
      <c r="B29" s="48" t="str">
        <f>IF(ISBLANK(Total!B42)," - ",Total!B42)</f>
        <v>Identify Architecture Phase 1 - Identify Constraint and Quality</v>
      </c>
      <c r="C29" s="49">
        <f>Total!C42</f>
        <v>6</v>
      </c>
      <c r="D29" s="50"/>
      <c r="E29" s="31"/>
      <c r="F29" s="31"/>
      <c r="G29" s="31">
        <f>'W4'!J8</f>
        <v>0.5</v>
      </c>
      <c r="H29" s="31">
        <f>'W5'!J6</f>
        <v>0.75</v>
      </c>
      <c r="I29" s="31"/>
      <c r="J29" s="31"/>
      <c r="K29" s="31"/>
      <c r="L29" s="31"/>
    </row>
    <row r="30" spans="1:12" ht="29.25" customHeight="1" x14ac:dyDescent="0.2">
      <c r="A30" s="47" t="str">
        <f>IF(ISBLANK(Total!A43)," - ",Total!A43)</f>
        <v>1.22</v>
      </c>
      <c r="B30" s="48" t="str">
        <f>IF(ISBLANK(Total!B43)," - ",Total!B43)</f>
        <v>Do Process and Quality Management</v>
      </c>
      <c r="C30" s="49">
        <f>Total!C43</f>
        <v>5</v>
      </c>
      <c r="D30" s="50"/>
      <c r="E30" s="31"/>
      <c r="F30" s="31"/>
      <c r="G30" s="31">
        <f>'W4'!J9</f>
        <v>1</v>
      </c>
      <c r="H30" s="31">
        <f>'W5'!J7</f>
        <v>0.75</v>
      </c>
      <c r="I30" s="31"/>
      <c r="J30" s="31"/>
      <c r="K30" s="31"/>
      <c r="L30" s="31"/>
    </row>
    <row r="31" spans="1:12" ht="25.5" x14ac:dyDescent="0.2">
      <c r="A31" s="47" t="str">
        <f>IF(ISBLANK(Total!A44)," - ",Total!A44)</f>
        <v>1.23</v>
      </c>
      <c r="B31" s="48" t="str">
        <f>IF(ISBLANK(Total!B44)," - ",Total!B44)</f>
        <v>Identify Architecture Phase 2 - Continues to identify Quality</v>
      </c>
      <c r="C31" s="49">
        <f>Total!C44</f>
        <v>10</v>
      </c>
      <c r="D31" s="50"/>
      <c r="E31" s="31"/>
      <c r="F31" s="31"/>
      <c r="G31" s="31"/>
      <c r="H31" s="31">
        <f>'W5'!J8</f>
        <v>1</v>
      </c>
      <c r="I31" s="31">
        <f xml:space="preserve"> 'W6'!J4</f>
        <v>1</v>
      </c>
      <c r="J31" s="31"/>
      <c r="K31" s="31"/>
      <c r="L31" s="31"/>
    </row>
    <row r="32" spans="1:12" ht="25.5" x14ac:dyDescent="0.2">
      <c r="A32" s="47" t="str">
        <f>IF(ISBLANK(Total!A45)," - ",Total!A45)</f>
        <v>1.24</v>
      </c>
      <c r="B32" s="48" t="str">
        <f>IF(ISBLANK(Total!B45)," - ",Total!B45)</f>
        <v>Prepare Architecture Design Template</v>
      </c>
      <c r="C32" s="49">
        <f>Total!C45</f>
        <v>5</v>
      </c>
      <c r="D32" s="50"/>
      <c r="E32" s="31"/>
      <c r="F32" s="31"/>
      <c r="G32" s="31"/>
      <c r="H32" s="31">
        <f>'W5'!J9</f>
        <v>1</v>
      </c>
      <c r="I32" s="31">
        <f xml:space="preserve"> 'W6'!J5</f>
        <v>1</v>
      </c>
      <c r="J32" s="31"/>
      <c r="K32" s="31"/>
      <c r="L32" s="31"/>
    </row>
    <row r="33" spans="1:12" ht="25.5" x14ac:dyDescent="0.2">
      <c r="A33" s="47" t="str">
        <f>IF(ISBLANK(Total!A46)," - ",Total!A46)</f>
        <v>1.25</v>
      </c>
      <c r="B33" s="48" t="str">
        <f>IF(ISBLANK(Total!B46)," - ",Total!B46)</f>
        <v>Write and Prove Scenario for Security Attribute for Customer</v>
      </c>
      <c r="C33" s="49">
        <f>Total!C46</f>
        <v>5</v>
      </c>
      <c r="D33" s="50"/>
      <c r="E33" s="31"/>
      <c r="F33" s="31"/>
      <c r="G33" s="31"/>
      <c r="H33" s="31">
        <f>'W5'!J10</f>
        <v>0.75</v>
      </c>
      <c r="I33" s="31">
        <f xml:space="preserve"> 'W6'!J6</f>
        <v>1</v>
      </c>
      <c r="J33" s="31"/>
      <c r="K33" s="31"/>
      <c r="L33" s="31"/>
    </row>
    <row r="34" spans="1:12" ht="25.5" x14ac:dyDescent="0.2">
      <c r="A34" s="47" t="str">
        <f>IF(ISBLANK(Total!A47)," - ",Total!A47)</f>
        <v>1.26</v>
      </c>
      <c r="B34" s="48" t="str">
        <f>IF(ISBLANK(Total!B47)," - ",Total!B47)</f>
        <v>Research about N - Tier Architecture</v>
      </c>
      <c r="C34" s="49">
        <f>Total!C47</f>
        <v>32</v>
      </c>
      <c r="D34" s="50"/>
      <c r="E34" s="31"/>
      <c r="F34" s="31"/>
      <c r="G34" s="31"/>
      <c r="H34" s="31">
        <f>'W5'!J11</f>
        <v>1</v>
      </c>
      <c r="I34" s="31">
        <f xml:space="preserve"> 'W6'!J7</f>
        <v>0.95833333333333326</v>
      </c>
      <c r="J34" s="31"/>
      <c r="K34" s="31"/>
      <c r="L34" s="31"/>
    </row>
    <row r="35" spans="1:12" x14ac:dyDescent="0.2">
      <c r="A35" s="47" t="str">
        <f>IF(ISBLANK(Total!A48)," - ",Total!A48)</f>
        <v>1.27</v>
      </c>
      <c r="B35" s="48" t="str">
        <f>IF(ISBLANK(Total!B48)," - ",Total!B48)</f>
        <v>Research about RealTime Pattern</v>
      </c>
      <c r="C35" s="49">
        <f>Total!C48</f>
        <v>32</v>
      </c>
      <c r="D35" s="50"/>
      <c r="E35" s="31"/>
      <c r="F35" s="31"/>
      <c r="G35" s="31"/>
      <c r="H35" s="31">
        <f>'W5'!J12</f>
        <v>0.75</v>
      </c>
      <c r="I35" s="31">
        <f xml:space="preserve"> 'W6'!J8</f>
        <v>0.91666666666666652</v>
      </c>
      <c r="J35" s="31"/>
      <c r="K35" s="31"/>
      <c r="L35" s="31"/>
    </row>
    <row r="36" spans="1:12" ht="25.5" x14ac:dyDescent="0.2">
      <c r="A36" s="47" t="str">
        <f>IF(ISBLANK(Total!A49)," - ",Total!A49)</f>
        <v>1.28</v>
      </c>
      <c r="B36" s="48" t="str">
        <f>IF(ISBLANK(Total!B49)," - ",Total!B49)</f>
        <v>Research about Unit of Works Layer</v>
      </c>
      <c r="C36" s="49">
        <f>Total!C49</f>
        <v>18</v>
      </c>
      <c r="D36" s="50"/>
      <c r="E36" s="31"/>
      <c r="F36" s="31"/>
      <c r="G36" s="31"/>
      <c r="H36" s="31">
        <f>'W5'!J13</f>
        <v>0.75</v>
      </c>
      <c r="I36" s="31">
        <f xml:space="preserve"> 'W6'!J9</f>
        <v>1</v>
      </c>
      <c r="J36" s="31"/>
      <c r="K36" s="31"/>
      <c r="L36" s="31"/>
    </row>
    <row r="37" spans="1:12" ht="20.25" customHeight="1" x14ac:dyDescent="0.2">
      <c r="A37" s="47" t="str">
        <f>IF(ISBLANK(Total!A50)," - ",Total!A50)</f>
        <v>1.29</v>
      </c>
      <c r="B37" s="48" t="str">
        <f>IF(ISBLANK(Total!B50)," - ",Total!B50)</f>
        <v>Research about Repository Layer</v>
      </c>
      <c r="C37" s="49">
        <f>Total!C50</f>
        <v>18</v>
      </c>
      <c r="D37" s="50"/>
      <c r="E37" s="31"/>
      <c r="F37" s="31"/>
      <c r="G37" s="31"/>
      <c r="H37" s="31">
        <f>'W5'!J14</f>
        <v>1</v>
      </c>
      <c r="I37" s="31">
        <f xml:space="preserve"> 'W6'!J10</f>
        <v>0.9285714285714286</v>
      </c>
      <c r="J37" s="31"/>
      <c r="K37" s="31"/>
      <c r="L37" s="31"/>
    </row>
    <row r="38" spans="1:12" ht="19.5" customHeight="1" x14ac:dyDescent="0.2">
      <c r="A38" s="47" t="str">
        <f>IF(ISBLANK(Total!A51)," - ",Total!A51)</f>
        <v>1.30</v>
      </c>
      <c r="B38" s="48" t="str">
        <f>IF(ISBLANK(Total!B51)," - ",Total!B51)</f>
        <v>Research about Business Layer</v>
      </c>
      <c r="C38" s="49">
        <f>Total!C51</f>
        <v>18</v>
      </c>
      <c r="D38" s="50"/>
      <c r="E38" s="31"/>
      <c r="F38" s="31"/>
      <c r="G38" s="31"/>
      <c r="H38" s="31">
        <f>'W5'!J15</f>
        <v>1</v>
      </c>
      <c r="I38" s="31">
        <f xml:space="preserve"> 'W6'!J11</f>
        <v>0.92857142857142849</v>
      </c>
      <c r="J38" s="31"/>
      <c r="K38" s="31"/>
      <c r="L38" s="31"/>
    </row>
    <row r="39" spans="1:12" ht="18" customHeight="1" x14ac:dyDescent="0.2">
      <c r="A39" s="47" t="str">
        <f>IF(ISBLANK(Total!A52)," - ",Total!A52)</f>
        <v>1.31</v>
      </c>
      <c r="B39" s="48" t="str">
        <f>IF(ISBLANK(Total!B52)," - ",Total!B52)</f>
        <v>Update Architect Driver Document</v>
      </c>
      <c r="C39" s="49">
        <f>Total!C52</f>
        <v>4</v>
      </c>
      <c r="D39" s="50"/>
      <c r="E39" s="31"/>
      <c r="F39" s="31"/>
      <c r="G39" s="31"/>
      <c r="H39" s="31">
        <f>'W5'!J16</f>
        <v>1</v>
      </c>
      <c r="I39" s="31">
        <f xml:space="preserve"> 'W6'!J12</f>
        <v>1</v>
      </c>
      <c r="J39" s="31"/>
      <c r="K39" s="31"/>
      <c r="L39" s="31"/>
    </row>
    <row r="40" spans="1:12" ht="21.75" customHeight="1" x14ac:dyDescent="0.2">
      <c r="A40" s="47" t="str">
        <f>IF(ISBLANK(Total!A53)," - ",Total!A53)</f>
        <v>1.32</v>
      </c>
      <c r="B40" s="48" t="str">
        <f>IF(ISBLANK(Total!B53)," - ",Total!B53)</f>
        <v>Research ReactNative</v>
      </c>
      <c r="C40" s="49">
        <f>Total!C53</f>
        <v>24</v>
      </c>
      <c r="D40" s="50"/>
      <c r="E40" s="31"/>
      <c r="F40" s="31"/>
      <c r="G40" s="31"/>
      <c r="H40" s="31">
        <f>'W5'!J17</f>
        <v>1</v>
      </c>
      <c r="I40" s="31">
        <f xml:space="preserve"> 'W6'!J13</f>
        <v>0.99999999999999989</v>
      </c>
      <c r="J40" s="31"/>
      <c r="K40" s="31"/>
      <c r="L40" s="31"/>
    </row>
    <row r="41" spans="1:12" ht="18" customHeight="1" x14ac:dyDescent="0.2">
      <c r="A41" s="47" t="str">
        <f>IF(ISBLANK(Total!A54)," - ",Total!A54)</f>
        <v>1.33</v>
      </c>
      <c r="B41" s="48" t="str">
        <f>IF(ISBLANK(Total!B54)," - ",Total!B54)</f>
        <v>Support Research ReactNative</v>
      </c>
      <c r="C41" s="49">
        <f>Total!C54</f>
        <v>24</v>
      </c>
      <c r="D41" s="50"/>
      <c r="E41" s="31"/>
      <c r="F41" s="31"/>
      <c r="G41" s="31"/>
      <c r="H41" s="31">
        <f>'W5'!J18</f>
        <v>1</v>
      </c>
      <c r="I41" s="31">
        <f xml:space="preserve"> 'W6'!J14</f>
        <v>0.94444444444444431</v>
      </c>
      <c r="J41" s="31"/>
      <c r="K41" s="31"/>
      <c r="L41" s="31"/>
    </row>
    <row r="42" spans="1:12" ht="33" customHeight="1" x14ac:dyDescent="0.2">
      <c r="A42" s="47" t="str">
        <f>IF(ISBLANK(Total!A55)," - ",Total!A55)</f>
        <v>1.34</v>
      </c>
      <c r="B42" s="48" t="str">
        <f>IF(ISBLANK(Total!B55)," - ",Total!B55)</f>
        <v>Identify about more Quality of System and Pattern</v>
      </c>
      <c r="C42" s="49">
        <f>Total!C55</f>
        <v>108</v>
      </c>
      <c r="D42" s="50"/>
      <c r="E42" s="31"/>
      <c r="F42" s="31"/>
      <c r="G42" s="31"/>
      <c r="H42" s="31"/>
      <c r="I42" s="31"/>
      <c r="J42" s="31">
        <f>'W7'!J4</f>
        <v>0.9907407407407407</v>
      </c>
      <c r="K42" s="31"/>
      <c r="L42" s="31"/>
    </row>
    <row r="43" spans="1:12" ht="42.75" customHeight="1" x14ac:dyDescent="0.2">
      <c r="A43" s="47" t="str">
        <f>IF(ISBLANK(Total!A56)," - ",Total!A56)</f>
        <v>1.35</v>
      </c>
      <c r="B43" s="48" t="str">
        <f>IF(ISBLANK(Total!B56)," - ",Total!B56)</f>
        <v>Identify and Write Scenario for Quality Compatibility, Performance, Maintainability,Authenticity</v>
      </c>
      <c r="C43" s="49">
        <f>Total!C56</f>
        <v>12</v>
      </c>
      <c r="D43" s="50"/>
      <c r="E43" s="31"/>
      <c r="F43" s="31"/>
      <c r="G43" s="31"/>
      <c r="H43" s="31"/>
      <c r="I43" s="31"/>
      <c r="J43" s="31">
        <f>'W7'!J5</f>
        <v>0.91666666666666663</v>
      </c>
      <c r="K43" s="31"/>
      <c r="L43" s="31"/>
    </row>
    <row r="44" spans="1:12" ht="36.75" customHeight="1" x14ac:dyDescent="0.2">
      <c r="A44" s="47" t="str">
        <f>IF(ISBLANK(Total!A57)," - ",Total!A57)</f>
        <v>1.36</v>
      </c>
      <c r="B44" s="48" t="str">
        <f>IF(ISBLANK(Total!B57)," - ",Total!B57)</f>
        <v>Research about Micro Service Pattern</v>
      </c>
      <c r="C44" s="49">
        <f>Total!C57</f>
        <v>6</v>
      </c>
      <c r="D44" s="50"/>
      <c r="E44" s="31"/>
      <c r="F44" s="31"/>
      <c r="G44" s="31"/>
      <c r="H44" s="31"/>
      <c r="I44" s="31"/>
      <c r="J44" s="31">
        <f>'W7'!J6</f>
        <v>1</v>
      </c>
      <c r="K44" s="31">
        <f>'W8'!J4</f>
        <v>1</v>
      </c>
      <c r="L44" s="31"/>
    </row>
    <row r="45" spans="1:12" ht="61.5" customHeight="1" x14ac:dyDescent="0.2">
      <c r="A45" s="47" t="str">
        <f>IF(ISBLANK(Total!A58)," - ",Total!A58)</f>
        <v>1.37</v>
      </c>
      <c r="B45" s="48" t="str">
        <f>IF(ISBLANK(Total!B58)," - ",Total!B58)</f>
        <v>Identify Architecture Phase 3 - Make Design View to solve the Constraint, Quality and High Level Requirement</v>
      </c>
      <c r="C45" s="49">
        <f>Total!C58</f>
        <v>20</v>
      </c>
      <c r="D45" s="50"/>
      <c r="E45" s="31"/>
      <c r="F45" s="31"/>
      <c r="G45" s="31"/>
      <c r="H45" s="31"/>
      <c r="I45" s="31"/>
      <c r="J45" s="31"/>
      <c r="K45" s="31">
        <f>'W8'!J5</f>
        <v>1</v>
      </c>
      <c r="L45" s="31"/>
    </row>
    <row r="46" spans="1:12" ht="35.25" customHeight="1" x14ac:dyDescent="0.2">
      <c r="A46" s="47" t="str">
        <f>IF(ISBLANK(Total!A59)," - ",Total!A59)</f>
        <v>1.38</v>
      </c>
      <c r="B46" s="48" t="str">
        <f>IF(ISBLANK(Total!B59)," - ",Total!B59)</f>
        <v>Gather Requirement for Core System</v>
      </c>
      <c r="C46" s="49">
        <f>Total!C59</f>
        <v>3</v>
      </c>
      <c r="D46" s="50"/>
      <c r="E46" s="31"/>
      <c r="F46" s="31"/>
      <c r="G46" s="31"/>
      <c r="H46" s="31"/>
      <c r="I46" s="31"/>
      <c r="J46" s="31"/>
      <c r="K46" s="31">
        <f>'W8'!J6</f>
        <v>1</v>
      </c>
      <c r="L46" s="31"/>
    </row>
    <row r="47" spans="1:12" ht="35.25" customHeight="1" x14ac:dyDescent="0.2">
      <c r="A47" s="47" t="str">
        <f>IF(ISBLANK(Total!A60)," - ",Total!A60)</f>
        <v>1.39</v>
      </c>
      <c r="B47" s="48" t="str">
        <f>IF(ISBLANK(Total!B60)," - ",Total!B60)</f>
        <v>Confirm Identified Qualities for System</v>
      </c>
      <c r="C47" s="49">
        <f>Total!C60</f>
        <v>2</v>
      </c>
      <c r="D47" s="50"/>
      <c r="E47" s="31"/>
      <c r="F47" s="31"/>
      <c r="G47" s="31"/>
      <c r="H47" s="31"/>
      <c r="I47" s="31"/>
      <c r="J47" s="31"/>
      <c r="K47" s="31">
        <f>'W8'!J7</f>
        <v>1</v>
      </c>
      <c r="L47" s="31"/>
    </row>
    <row r="48" spans="1:12" ht="48" customHeight="1" x14ac:dyDescent="0.2">
      <c r="A48" s="47" t="str">
        <f>IF(ISBLANK(Total!A61)," - ",Total!A61)</f>
        <v>1.40</v>
      </c>
      <c r="B48" s="48" t="str">
        <f>IF(ISBLANK(Total!B61)," - ",Total!B61)</f>
        <v>Draw Business Process for API Core System ( User, Role, Domain )</v>
      </c>
      <c r="C48" s="49">
        <f>Total!C61</f>
        <v>20</v>
      </c>
      <c r="D48" s="50"/>
      <c r="E48" s="31"/>
      <c r="F48" s="31"/>
      <c r="G48" s="31"/>
      <c r="H48" s="31"/>
      <c r="I48" s="31"/>
      <c r="J48" s="31"/>
      <c r="K48" s="31">
        <f>'W8'!J8</f>
        <v>0.89999999999999991</v>
      </c>
      <c r="L48" s="31"/>
    </row>
    <row r="49" spans="1:12" ht="35.25" customHeight="1" x14ac:dyDescent="0.2">
      <c r="A49" s="47" t="str">
        <f>IF(ISBLANK(Total!A62)," - ",Total!A62)</f>
        <v>1.41</v>
      </c>
      <c r="B49" s="48" t="str">
        <f>IF(ISBLANK(Total!B62)," - ",Total!B62)</f>
        <v>Review Static View of System</v>
      </c>
      <c r="C49" s="49">
        <f>Total!C62</f>
        <v>2</v>
      </c>
      <c r="D49" s="50"/>
      <c r="E49" s="31"/>
      <c r="F49" s="31"/>
      <c r="G49" s="31"/>
      <c r="H49" s="31"/>
      <c r="I49" s="31"/>
      <c r="J49" s="31"/>
      <c r="K49" s="31">
        <f>'W8'!J9</f>
        <v>1</v>
      </c>
      <c r="L49" s="31"/>
    </row>
    <row r="50" spans="1:12" ht="35.25" customHeight="1" x14ac:dyDescent="0.2">
      <c r="A50" s="78"/>
      <c r="B50" s="81"/>
      <c r="C50" s="2"/>
      <c r="D50" s="82"/>
      <c r="E50" s="82"/>
      <c r="F50" s="82"/>
      <c r="G50" s="82"/>
      <c r="H50" s="82"/>
      <c r="I50" s="82"/>
      <c r="J50" s="82"/>
      <c r="K50" s="82"/>
      <c r="L50" s="82"/>
    </row>
    <row r="51" spans="1:12" ht="35.25" customHeight="1" x14ac:dyDescent="0.2">
      <c r="A51" s="78"/>
      <c r="B51" s="81"/>
      <c r="C51" s="2"/>
      <c r="D51" s="82"/>
      <c r="E51" s="82"/>
      <c r="F51" s="82"/>
      <c r="G51" s="82"/>
      <c r="H51" s="82"/>
      <c r="I51" s="82"/>
      <c r="J51" s="82"/>
      <c r="K51" s="82"/>
      <c r="L51" s="82"/>
    </row>
    <row r="52" spans="1:12" x14ac:dyDescent="0.2">
      <c r="A52" s="15" t="s">
        <v>24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x14ac:dyDescent="0.2">
      <c r="C53" s="8" t="s">
        <v>15</v>
      </c>
      <c r="D53" s="21">
        <f t="shared" ref="D53:L53" si="0">SUMPRODUCT(D9:D52,$C$9:$C$52)</f>
        <v>46</v>
      </c>
      <c r="E53" s="21">
        <f t="shared" si="0"/>
        <v>61.5</v>
      </c>
      <c r="F53" s="21">
        <f t="shared" si="0"/>
        <v>56</v>
      </c>
      <c r="G53" s="21">
        <f t="shared" si="0"/>
        <v>153.5</v>
      </c>
      <c r="H53" s="21">
        <f t="shared" si="0"/>
        <v>315</v>
      </c>
      <c r="I53" s="21">
        <f t="shared" si="0"/>
        <v>182.0952380952381</v>
      </c>
      <c r="J53" s="21">
        <f t="shared" si="0"/>
        <v>124</v>
      </c>
      <c r="K53" s="21">
        <f>SUMPRODUCT(K9:K52,$C$9:$C$52)</f>
        <v>51</v>
      </c>
      <c r="L53" s="21">
        <f t="shared" si="0"/>
        <v>0</v>
      </c>
    </row>
    <row r="71" spans="1:1" x14ac:dyDescent="0.2">
      <c r="A71" s="69" t="s">
        <v>87</v>
      </c>
    </row>
    <row r="72" spans="1:1" x14ac:dyDescent="0.2">
      <c r="A72" s="69" t="s">
        <v>88</v>
      </c>
    </row>
    <row r="73" spans="1:1" x14ac:dyDescent="0.2">
      <c r="A73" s="69" t="s">
        <v>89</v>
      </c>
    </row>
    <row r="74" spans="1:1" x14ac:dyDescent="0.2">
      <c r="A74" s="69" t="s">
        <v>90</v>
      </c>
    </row>
  </sheetData>
  <phoneticPr fontId="5" type="noConversion"/>
  <conditionalFormatting sqref="D9:L30 H31:H51">
    <cfRule type="dataBar" priority="5">
      <dataBar>
        <cfvo type="percent" val="0"/>
        <cfvo type="percent" val="100"/>
        <color rgb="FF00B0F0"/>
      </dataBar>
      <extLst>
        <ext xmlns:x14="http://schemas.microsoft.com/office/spreadsheetml/2009/9/main" uri="{B025F937-C7B1-47D3-B67F-A62EFF666E3E}">
          <x14:id>{C5EA45D4-B170-46D0-80CF-82441D3752AE}</x14:id>
        </ext>
      </extLst>
    </cfRule>
  </conditionalFormatting>
  <conditionalFormatting sqref="I31:I51">
    <cfRule type="dataBar" priority="4">
      <dataBar>
        <cfvo type="percent" val="0"/>
        <cfvo type="percent" val="100"/>
        <color rgb="FF00B0F0"/>
      </dataBar>
      <extLst>
        <ext xmlns:x14="http://schemas.microsoft.com/office/spreadsheetml/2009/9/main" uri="{B025F937-C7B1-47D3-B67F-A62EFF666E3E}">
          <x14:id>{76AC472E-2FDB-4C2A-B796-14E01876D786}</x14:id>
        </ext>
      </extLst>
    </cfRule>
  </conditionalFormatting>
  <conditionalFormatting sqref="J42:K42 J44:K44 K43 K45:K49">
    <cfRule type="dataBar" priority="3">
      <dataBar>
        <cfvo type="percent" val="0"/>
        <cfvo type="percent" val="100"/>
        <color rgb="FF00B0F0"/>
      </dataBar>
      <extLst>
        <ext xmlns:x14="http://schemas.microsoft.com/office/spreadsheetml/2009/9/main" uri="{B025F937-C7B1-47D3-B67F-A62EFF666E3E}">
          <x14:id>{98745277-8775-4DA7-BC3C-9274B3A21190}</x14:id>
        </ext>
      </extLst>
    </cfRule>
  </conditionalFormatting>
  <conditionalFormatting sqref="J42:J43">
    <cfRule type="dataBar" priority="2">
      <dataBar>
        <cfvo type="percent" val="0"/>
        <cfvo type="percent" val="100"/>
        <color rgb="FF00B0F0"/>
      </dataBar>
      <extLst>
        <ext xmlns:x14="http://schemas.microsoft.com/office/spreadsheetml/2009/9/main" uri="{B025F937-C7B1-47D3-B67F-A62EFF666E3E}">
          <x14:id>{DFD1E9E2-BD0B-4E42-93D1-D2105AF68BE4}</x14:id>
        </ext>
      </extLst>
    </cfRule>
  </conditionalFormatting>
  <conditionalFormatting sqref="J43">
    <cfRule type="dataBar" priority="1">
      <dataBar>
        <cfvo type="percent" val="0"/>
        <cfvo type="percent" val="100"/>
        <color rgb="FF00B0F0"/>
      </dataBar>
      <extLst>
        <ext xmlns:x14="http://schemas.microsoft.com/office/spreadsheetml/2009/9/main" uri="{B025F937-C7B1-47D3-B67F-A62EFF666E3E}">
          <x14:id>{DF3E0259-1080-4BDB-BB78-80E4A775EEBD}</x14:id>
        </ext>
      </extLst>
    </cfRule>
  </conditionalFormatting>
  <pageMargins left="0.5" right="0.5" top="0.25" bottom="0.25" header="0.5" footer="0.25"/>
  <pageSetup scale="93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A45D4-B170-46D0-80CF-82441D3752A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D9:L30 H31:H51</xm:sqref>
        </x14:conditionalFormatting>
        <x14:conditionalFormatting xmlns:xm="http://schemas.microsoft.com/office/excel/2006/main">
          <x14:cfRule type="dataBar" id="{76AC472E-2FDB-4C2A-B796-14E01876D78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I31:I51</xm:sqref>
        </x14:conditionalFormatting>
        <x14:conditionalFormatting xmlns:xm="http://schemas.microsoft.com/office/excel/2006/main">
          <x14:cfRule type="dataBar" id="{98745277-8775-4DA7-BC3C-9274B3A21190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J42:K42 J44:K44 K43 K45:K49</xm:sqref>
        </x14:conditionalFormatting>
        <x14:conditionalFormatting xmlns:xm="http://schemas.microsoft.com/office/excel/2006/main">
          <x14:cfRule type="dataBar" id="{DFD1E9E2-BD0B-4E42-93D1-D2105AF68BE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J42:J43</xm:sqref>
        </x14:conditionalFormatting>
        <x14:conditionalFormatting xmlns:xm="http://schemas.microsoft.com/office/excel/2006/main">
          <x14:cfRule type="dataBar" id="{DF3E0259-1080-4BDB-BB78-80E4A775EEB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J43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7" workbookViewId="0">
      <selection activeCell="C18" sqref="C18"/>
    </sheetView>
  </sheetViews>
  <sheetFormatPr defaultRowHeight="12.75" x14ac:dyDescent="0.2"/>
  <cols>
    <col min="2" max="2" width="22.7109375" customWidth="1"/>
    <col min="4" max="4" width="11.140625" customWidth="1"/>
    <col min="5" max="5" width="11.85546875" customWidth="1"/>
    <col min="6" max="6" width="11.28515625" customWidth="1"/>
    <col min="7" max="7" width="9.85546875" customWidth="1"/>
    <col min="8" max="8" width="10.28515625" customWidth="1"/>
    <col min="9" max="9" width="10.42578125" customWidth="1"/>
    <col min="10" max="10" width="13.85546875" customWidth="1"/>
  </cols>
  <sheetData>
    <row r="1" spans="1:15" ht="20.25" x14ac:dyDescent="0.3">
      <c r="A1" s="55" t="s">
        <v>37</v>
      </c>
    </row>
    <row r="2" spans="1:15" ht="18" x14ac:dyDescent="0.25">
      <c r="A2" s="12" t="s">
        <v>17</v>
      </c>
      <c r="B2" s="2"/>
      <c r="C2" s="2"/>
      <c r="D2" s="9"/>
      <c r="E2" s="2"/>
      <c r="F2" s="2"/>
      <c r="G2" s="2"/>
      <c r="O2" s="18"/>
    </row>
    <row r="3" spans="1:15" ht="25.5" x14ac:dyDescent="0.2">
      <c r="A3" s="35" t="s">
        <v>2</v>
      </c>
      <c r="B3" s="36" t="s">
        <v>0</v>
      </c>
      <c r="C3" s="37" t="s">
        <v>36</v>
      </c>
      <c r="D3" s="52">
        <v>43381</v>
      </c>
      <c r="E3" s="52">
        <v>43382</v>
      </c>
      <c r="F3" s="52">
        <v>43383</v>
      </c>
      <c r="G3" s="52">
        <v>43384</v>
      </c>
      <c r="H3" s="52">
        <v>43385</v>
      </c>
      <c r="I3" s="52">
        <v>43386</v>
      </c>
      <c r="J3" s="57" t="s">
        <v>76</v>
      </c>
    </row>
    <row r="4" spans="1:15" x14ac:dyDescent="0.2">
      <c r="A4" s="7">
        <f>IF(ISBLANK(Total!A22)," - ",Total!A22)</f>
        <v>1.1000000000000001</v>
      </c>
      <c r="B4" s="44" t="str">
        <f>IF(ISBLANK(Total!B22)," - ",Total!B22)</f>
        <v>Team Kick off Meeting</v>
      </c>
      <c r="C4" s="68">
        <f>Total!C22</f>
        <v>2</v>
      </c>
      <c r="D4" s="64">
        <f>D18/C4</f>
        <v>1</v>
      </c>
      <c r="E4" s="64">
        <f>E18/C4</f>
        <v>0</v>
      </c>
      <c r="F4" s="64">
        <f>F18/C4</f>
        <v>0</v>
      </c>
      <c r="G4" s="64">
        <f>G18/C4</f>
        <v>0</v>
      </c>
      <c r="H4" s="64">
        <f>H18/C4</f>
        <v>0</v>
      </c>
      <c r="I4" s="64">
        <f>I18/C4</f>
        <v>0</v>
      </c>
      <c r="J4" s="65">
        <f xml:space="preserve"> SUM(D4:I4)</f>
        <v>1</v>
      </c>
    </row>
    <row r="5" spans="1:15" ht="25.5" x14ac:dyDescent="0.2">
      <c r="A5" s="7">
        <f>IF(ISBLANK(Total!A23)," - ",Total!A23)</f>
        <v>1.2</v>
      </c>
      <c r="B5" s="44" t="str">
        <f>IF(ISBLANK(Total!B23)," - ",Total!B23)</f>
        <v>Prepare for Team Training Plan</v>
      </c>
      <c r="C5" s="68">
        <f>Total!C23</f>
        <v>1</v>
      </c>
      <c r="D5" s="64">
        <f t="shared" ref="D5:D9" si="0">D19/C5</f>
        <v>0</v>
      </c>
      <c r="E5" s="64">
        <f t="shared" ref="E5:E9" si="1">E19/C5</f>
        <v>1</v>
      </c>
      <c r="F5" s="64">
        <f t="shared" ref="F5:F9" si="2">F19/C5</f>
        <v>0</v>
      </c>
      <c r="G5" s="64">
        <f t="shared" ref="G5:G9" si="3">G19/C5</f>
        <v>0</v>
      </c>
      <c r="H5" s="64">
        <f t="shared" ref="H5:H9" si="4">H19/C5</f>
        <v>0</v>
      </c>
      <c r="I5" s="64">
        <f t="shared" ref="I5:I9" si="5">I19/C5</f>
        <v>0</v>
      </c>
      <c r="J5" s="65">
        <f xml:space="preserve"> SUM(D5:I5)</f>
        <v>1</v>
      </c>
    </row>
    <row r="6" spans="1:15" ht="21" customHeight="1" x14ac:dyDescent="0.2">
      <c r="A6" s="7">
        <f>IF(ISBLANK(Total!A24)," - ",Total!A24)</f>
        <v>1.3</v>
      </c>
      <c r="B6" s="44" t="str">
        <f>IF(ISBLANK(Total!B24)," - ",Total!B24)</f>
        <v>Prepare Team Charter</v>
      </c>
      <c r="C6" s="68">
        <f>Total!C24</f>
        <v>1</v>
      </c>
      <c r="D6" s="64">
        <f t="shared" si="0"/>
        <v>0</v>
      </c>
      <c r="E6" s="64">
        <f t="shared" si="1"/>
        <v>1</v>
      </c>
      <c r="F6" s="64">
        <f t="shared" si="2"/>
        <v>0</v>
      </c>
      <c r="G6" s="64">
        <f t="shared" si="3"/>
        <v>0</v>
      </c>
      <c r="H6" s="64">
        <f t="shared" si="4"/>
        <v>0</v>
      </c>
      <c r="I6" s="64">
        <f t="shared" si="5"/>
        <v>0</v>
      </c>
      <c r="J6" s="65">
        <f t="shared" ref="J6:J9" si="6" xml:space="preserve"> SUM(D6:I6)</f>
        <v>1</v>
      </c>
    </row>
    <row r="7" spans="1:15" ht="26.25" x14ac:dyDescent="0.25">
      <c r="A7" s="7">
        <f>IF(ISBLANK(Total!A25)," - ",Total!A25)</f>
        <v>1.4</v>
      </c>
      <c r="B7" s="44" t="str">
        <f>IF(ISBLANK(Total!B25)," - ",Total!B25)</f>
        <v>Prepare Repository for document</v>
      </c>
      <c r="C7" s="68">
        <f>Total!C25</f>
        <v>1</v>
      </c>
      <c r="D7" s="64">
        <f t="shared" si="0"/>
        <v>0</v>
      </c>
      <c r="E7" s="64">
        <f t="shared" si="1"/>
        <v>0</v>
      </c>
      <c r="F7" s="64">
        <f t="shared" si="2"/>
        <v>1</v>
      </c>
      <c r="G7" s="64">
        <f t="shared" si="3"/>
        <v>0</v>
      </c>
      <c r="H7" s="64">
        <f t="shared" si="4"/>
        <v>0</v>
      </c>
      <c r="I7" s="64">
        <f t="shared" si="5"/>
        <v>0</v>
      </c>
      <c r="J7" s="65">
        <f t="shared" si="6"/>
        <v>1</v>
      </c>
      <c r="O7" s="18"/>
    </row>
    <row r="8" spans="1:15" ht="21.75" customHeight="1" x14ac:dyDescent="0.2">
      <c r="A8" s="7">
        <f>IF(ISBLANK(Total!A26)," - ",Total!A26)</f>
        <v>1.5</v>
      </c>
      <c r="B8" s="44" t="str">
        <f>IF(ISBLANK(Total!B26)," - ",Total!B26)</f>
        <v>Prepare Team Training</v>
      </c>
      <c r="C8" s="68">
        <f>Total!C26</f>
        <v>1</v>
      </c>
      <c r="D8" s="64">
        <f t="shared" si="0"/>
        <v>0</v>
      </c>
      <c r="E8" s="64">
        <f t="shared" si="1"/>
        <v>0</v>
      </c>
      <c r="F8" s="64">
        <f t="shared" si="2"/>
        <v>1</v>
      </c>
      <c r="G8" s="64">
        <f t="shared" si="3"/>
        <v>0</v>
      </c>
      <c r="H8" s="64">
        <f t="shared" si="4"/>
        <v>0</v>
      </c>
      <c r="I8" s="64">
        <f t="shared" si="5"/>
        <v>0</v>
      </c>
      <c r="J8" s="65">
        <f t="shared" si="6"/>
        <v>1</v>
      </c>
    </row>
    <row r="9" spans="1:15" ht="25.5" x14ac:dyDescent="0.2">
      <c r="A9" s="7"/>
      <c r="B9" s="44" t="str">
        <f>IF(ISBLANK(Total!B27)," - ",Total!B27)</f>
        <v>Team Training Phase 1 - Mobile and Web</v>
      </c>
      <c r="C9" s="68">
        <f>Total!C27</f>
        <v>54</v>
      </c>
      <c r="D9" s="64">
        <f t="shared" si="0"/>
        <v>0</v>
      </c>
      <c r="E9" s="64">
        <f t="shared" si="1"/>
        <v>0</v>
      </c>
      <c r="F9" s="64">
        <f t="shared" si="2"/>
        <v>0</v>
      </c>
      <c r="G9" s="64">
        <f t="shared" si="3"/>
        <v>0.25925925925925924</v>
      </c>
      <c r="H9" s="64">
        <f t="shared" si="4"/>
        <v>0.20370370370370369</v>
      </c>
      <c r="I9" s="64">
        <f t="shared" si="5"/>
        <v>0.27777777777777779</v>
      </c>
      <c r="J9" s="65">
        <f t="shared" si="6"/>
        <v>0.7407407407407407</v>
      </c>
      <c r="M9" s="69"/>
    </row>
    <row r="10" spans="1:15" x14ac:dyDescent="0.2">
      <c r="A10" s="15" t="s">
        <v>24</v>
      </c>
      <c r="B10" s="5"/>
      <c r="C10" s="5"/>
      <c r="D10" s="5"/>
      <c r="E10" s="5"/>
      <c r="F10" s="5"/>
      <c r="G10" s="5"/>
      <c r="H10" s="5"/>
      <c r="I10" s="54"/>
    </row>
    <row r="11" spans="1:15" x14ac:dyDescent="0.2">
      <c r="C11" s="8" t="s">
        <v>15</v>
      </c>
      <c r="D11" s="21">
        <f t="shared" ref="D11:I11" si="7">SUMPRODUCT(D4:D10,$C$4:$C$10)</f>
        <v>2</v>
      </c>
      <c r="E11" s="21">
        <f t="shared" si="7"/>
        <v>2</v>
      </c>
      <c r="F11" s="21">
        <f t="shared" si="7"/>
        <v>2</v>
      </c>
      <c r="G11" s="21">
        <f t="shared" si="7"/>
        <v>14</v>
      </c>
      <c r="H11" s="21">
        <f t="shared" si="7"/>
        <v>11</v>
      </c>
      <c r="I11" s="21">
        <f t="shared" si="7"/>
        <v>15</v>
      </c>
    </row>
    <row r="13" spans="1:15" ht="27.75" customHeight="1" x14ac:dyDescent="0.3">
      <c r="A13" s="89"/>
      <c r="B13" s="89"/>
      <c r="C13" s="56"/>
    </row>
    <row r="15" spans="1:15" ht="20.25" x14ac:dyDescent="0.3">
      <c r="A15" s="55" t="s">
        <v>73</v>
      </c>
    </row>
    <row r="16" spans="1:15" ht="15.75" x14ac:dyDescent="0.25">
      <c r="A16" s="12" t="s">
        <v>29</v>
      </c>
      <c r="B16" s="2"/>
      <c r="C16" s="2"/>
      <c r="D16" s="9"/>
      <c r="E16" s="2"/>
      <c r="F16" s="2"/>
      <c r="G16" s="2"/>
    </row>
    <row r="17" spans="1:10" ht="27" customHeight="1" x14ac:dyDescent="0.2">
      <c r="A17" s="35" t="s">
        <v>2</v>
      </c>
      <c r="B17" s="36" t="s">
        <v>0</v>
      </c>
      <c r="C17" s="37"/>
      <c r="D17" s="52">
        <v>43381</v>
      </c>
      <c r="E17" s="52">
        <v>43382</v>
      </c>
      <c r="F17" s="52">
        <v>43383</v>
      </c>
      <c r="G17" s="52">
        <v>43384</v>
      </c>
      <c r="H17" s="52">
        <v>43385</v>
      </c>
      <c r="I17" s="53">
        <v>43386</v>
      </c>
      <c r="J17" s="70" t="s">
        <v>91</v>
      </c>
    </row>
    <row r="18" spans="1:10" ht="22.5" customHeight="1" x14ac:dyDescent="0.2">
      <c r="A18" s="7">
        <f>IF(ISBLANK(Total!A22)," - ",Total!A22)</f>
        <v>1.1000000000000001</v>
      </c>
      <c r="B18" s="44" t="str">
        <f>IF(ISBLANK(Total!B22)," - ",Total!B22)</f>
        <v>Team Kick off Meeting</v>
      </c>
      <c r="C18">
        <f>SUM(D18:I18)</f>
        <v>2</v>
      </c>
      <c r="D18" s="74">
        <v>2</v>
      </c>
      <c r="E18" s="74"/>
      <c r="F18" s="74"/>
      <c r="G18" s="74"/>
      <c r="H18" s="74"/>
      <c r="I18" s="75"/>
      <c r="J18" s="71" t="s">
        <v>89</v>
      </c>
    </row>
    <row r="19" spans="1:10" ht="25.5" x14ac:dyDescent="0.2">
      <c r="A19" s="7">
        <f>IF(ISBLANK(Total!A23)," - ",Total!A23)</f>
        <v>1.2</v>
      </c>
      <c r="B19" s="44" t="str">
        <f>IF(ISBLANK(Total!B23)," - ",Total!B23)</f>
        <v>Prepare for Team Training Plan</v>
      </c>
      <c r="C19">
        <f t="shared" ref="C19:C23" si="8">SUM(D19:I19)</f>
        <v>1</v>
      </c>
      <c r="D19" s="76"/>
      <c r="E19" s="76">
        <v>1</v>
      </c>
      <c r="F19" s="76"/>
      <c r="G19" s="76"/>
      <c r="H19" s="76"/>
      <c r="I19" s="77"/>
      <c r="J19" s="71" t="s">
        <v>89</v>
      </c>
    </row>
    <row r="20" spans="1:10" x14ac:dyDescent="0.2">
      <c r="A20" s="7">
        <f>IF(ISBLANK(Total!A24)," - ",Total!A24)</f>
        <v>1.3</v>
      </c>
      <c r="B20" s="44" t="str">
        <f>IF(ISBLANK(Total!B24)," - ",Total!B24)</f>
        <v>Prepare Team Charter</v>
      </c>
      <c r="C20">
        <f t="shared" si="8"/>
        <v>1</v>
      </c>
      <c r="D20" s="76"/>
      <c r="E20" s="76">
        <v>1</v>
      </c>
      <c r="F20" s="76"/>
      <c r="G20" s="76"/>
      <c r="H20" s="76"/>
      <c r="I20" s="77"/>
      <c r="J20" s="71" t="s">
        <v>89</v>
      </c>
    </row>
    <row r="21" spans="1:10" ht="25.5" x14ac:dyDescent="0.2">
      <c r="A21" s="7">
        <f>IF(ISBLANK(Total!A25)," - ",Total!A25)</f>
        <v>1.4</v>
      </c>
      <c r="B21" s="44" t="str">
        <f>IF(ISBLANK(Total!B25)," - ",Total!B25)</f>
        <v>Prepare Repository for document</v>
      </c>
      <c r="C21">
        <f t="shared" si="8"/>
        <v>1</v>
      </c>
      <c r="D21" s="76"/>
      <c r="E21" s="76"/>
      <c r="F21" s="76">
        <v>1</v>
      </c>
      <c r="G21" s="76"/>
      <c r="H21" s="76"/>
      <c r="I21" s="77"/>
      <c r="J21" s="71" t="s">
        <v>89</v>
      </c>
    </row>
    <row r="22" spans="1:10" x14ac:dyDescent="0.2">
      <c r="A22" s="7">
        <f>IF(ISBLANK(Total!A26)," - ",Total!A26)</f>
        <v>1.5</v>
      </c>
      <c r="B22" s="44" t="str">
        <f>IF(ISBLANK(Total!B26)," - ",Total!B26)</f>
        <v>Prepare Team Training</v>
      </c>
      <c r="C22">
        <f t="shared" si="8"/>
        <v>1</v>
      </c>
      <c r="D22" s="76"/>
      <c r="E22" s="76"/>
      <c r="F22" s="76">
        <v>1</v>
      </c>
      <c r="G22" s="76"/>
      <c r="H22" s="76"/>
      <c r="I22" s="77"/>
      <c r="J22" s="71" t="s">
        <v>89</v>
      </c>
    </row>
    <row r="23" spans="1:10" ht="25.5" x14ac:dyDescent="0.2">
      <c r="A23" s="7">
        <f>IF(ISBLANK(Total!A27)," - ",Total!A27)</f>
        <v>1.6</v>
      </c>
      <c r="B23" s="44" t="str">
        <f>IF(ISBLANK(Total!B27)," - ",Total!B27)</f>
        <v>Team Training Phase 1 - Mobile and Web</v>
      </c>
      <c r="C23">
        <f t="shared" si="8"/>
        <v>40</v>
      </c>
      <c r="D23" s="76"/>
      <c r="E23" s="76"/>
      <c r="F23" s="76"/>
      <c r="G23" s="76">
        <v>14</v>
      </c>
      <c r="H23" s="76">
        <v>11</v>
      </c>
      <c r="I23" s="77">
        <v>15</v>
      </c>
      <c r="J23" s="71" t="s">
        <v>89</v>
      </c>
    </row>
    <row r="24" spans="1:10" x14ac:dyDescent="0.2">
      <c r="A24" s="15" t="s">
        <v>24</v>
      </c>
      <c r="B24" s="5"/>
      <c r="C24" s="5"/>
      <c r="D24" s="5"/>
      <c r="E24" s="5"/>
      <c r="F24" s="5"/>
      <c r="G24" s="5"/>
      <c r="H24" s="5"/>
      <c r="I24" s="54"/>
    </row>
    <row r="25" spans="1:10" x14ac:dyDescent="0.2">
      <c r="C25" s="14" t="s">
        <v>31</v>
      </c>
      <c r="D25" s="21">
        <f t="shared" ref="D25:I25" si="9">SUM(D18:D24)</f>
        <v>2</v>
      </c>
      <c r="E25" s="21">
        <f t="shared" si="9"/>
        <v>2</v>
      </c>
      <c r="F25" s="21">
        <f t="shared" si="9"/>
        <v>2</v>
      </c>
      <c r="G25" s="21">
        <f t="shared" si="9"/>
        <v>14</v>
      </c>
      <c r="H25" s="21">
        <f t="shared" si="9"/>
        <v>11</v>
      </c>
      <c r="I25" s="21">
        <f t="shared" si="9"/>
        <v>15</v>
      </c>
    </row>
    <row r="27" spans="1:10" x14ac:dyDescent="0.2">
      <c r="C27" s="8" t="s">
        <v>16</v>
      </c>
      <c r="D27" s="32">
        <f>SUM($D25:D25)</f>
        <v>2</v>
      </c>
      <c r="E27" s="32">
        <f>SUM($D25:E25)</f>
        <v>4</v>
      </c>
      <c r="F27" s="32">
        <f>SUM($D25:F25)</f>
        <v>6</v>
      </c>
      <c r="G27" s="32">
        <f>SUM($D25:G25)</f>
        <v>20</v>
      </c>
      <c r="H27" s="32">
        <f>SUM($D25:H25)</f>
        <v>31</v>
      </c>
      <c r="I27" s="32">
        <f>SUM($D25:I25)</f>
        <v>46</v>
      </c>
    </row>
  </sheetData>
  <mergeCells count="1">
    <mergeCell ref="A13:B13"/>
  </mergeCells>
  <conditionalFormatting sqref="D4:I9">
    <cfRule type="dataBar" priority="3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{36DEDD44-4B61-4C5C-BD37-1E182CC43429}</x14:id>
        </ext>
      </extLst>
    </cfRule>
  </conditionalFormatting>
  <conditionalFormatting sqref="D4:J9">
    <cfRule type="dataBar" priority="1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{CA76300D-B731-4A62-8C3B-F46119B732DE}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DEDD44-4B61-4C5C-BD37-1E182CC4342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D4:I9</xm:sqref>
        </x14:conditionalFormatting>
        <x14:conditionalFormatting xmlns:xm="http://schemas.microsoft.com/office/excel/2006/main">
          <x14:cfRule type="dataBar" id="{CA76300D-B731-4A62-8C3B-F46119B732D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D4:J9</xm:sqref>
        </x14:conditionalFormatting>
        <x14:conditionalFormatting xmlns:xm="http://schemas.microsoft.com/office/excel/2006/main">
          <x14:cfRule type="containsText" priority="10" operator="containsText" id="{25123109-88E3-450F-AF91-2A93592191A9}">
            <xm:f>NOT(ISERROR(SEARCH(EV!$A$71,J18)))</xm:f>
            <xm:f>EV!$A$71</xm:f>
            <x14:dxf>
              <fill>
                <patternFill>
                  <bgColor rgb="FF92D050"/>
                </patternFill>
              </fill>
            </x14:dxf>
          </x14:cfRule>
          <xm:sqref>J18:J23</xm:sqref>
        </x14:conditionalFormatting>
        <x14:conditionalFormatting xmlns:xm="http://schemas.microsoft.com/office/excel/2006/main">
          <x14:cfRule type="containsText" priority="7" operator="containsText" id="{21640BB9-6A26-4062-838F-7AB6AEF0102E}">
            <xm:f>NOT(ISERROR(SEARCH(EV!$A$74,J18)))</xm:f>
            <xm:f>EV!$A$74</xm:f>
            <x14:dxf>
              <fill>
                <patternFill>
                  <bgColor rgb="FF0070C0"/>
                </patternFill>
              </fill>
            </x14:dxf>
          </x14:cfRule>
          <x14:cfRule type="containsText" priority="8" operator="containsText" id="{301FE8AE-1C69-4C4B-8D55-719A6CCBDEA0}">
            <xm:f>NOT(ISERROR(SEARCH(EV!$A$73,J18)))</xm:f>
            <xm:f>EV!$A$73</xm:f>
            <x14:dxf>
              <fill>
                <patternFill>
                  <bgColor rgb="FFC00000"/>
                </patternFill>
              </fill>
            </x14:dxf>
          </x14:cfRule>
          <x14:cfRule type="containsText" priority="9" operator="containsText" id="{81D9D224-1446-4C4D-AAD2-4334D94314C0}">
            <xm:f>NOT(ISERROR(SEARCH(EV!$A$72,J18)))</xm:f>
            <xm:f>EV!$A$72</xm:f>
            <x14:dxf>
              <fill>
                <patternFill>
                  <bgColor rgb="FFFFFF00"/>
                </patternFill>
              </fill>
            </x14:dxf>
          </x14:cfRule>
          <xm:sqref>J18:J23</xm:sqref>
        </x14:conditionalFormatting>
        <x14:conditionalFormatting xmlns:xm="http://schemas.microsoft.com/office/excel/2006/main">
          <x14:cfRule type="containsText" priority="2" operator="containsText" id="{38FB9239-749B-44BF-9E6D-6B4A134993DF}">
            <xm:f>NOT(ISERROR(SEARCH(EV!$A$73,J18)))</xm:f>
            <xm:f>EV!$A$73</xm:f>
            <x14:dxf>
              <fill>
                <patternFill>
                  <bgColor rgb="FFFFC000"/>
                </patternFill>
              </fill>
            </x14:dxf>
          </x14:cfRule>
          <xm:sqref>J18:J23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EV!$A$71:$A$74</xm:f>
          </x14:formula1>
          <xm:sqref>J18:J23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C13" sqref="C13"/>
    </sheetView>
  </sheetViews>
  <sheetFormatPr defaultRowHeight="12.75" x14ac:dyDescent="0.2"/>
  <cols>
    <col min="2" max="2" width="22.7109375" customWidth="1"/>
    <col min="4" max="4" width="11.140625" customWidth="1"/>
    <col min="5" max="5" width="11.85546875" customWidth="1"/>
    <col min="6" max="6" width="11.28515625" customWidth="1"/>
    <col min="7" max="7" width="9.85546875" customWidth="1"/>
    <col min="8" max="8" width="10.28515625" customWidth="1"/>
    <col min="9" max="9" width="10.42578125" customWidth="1"/>
    <col min="10" max="10" width="13.85546875" customWidth="1"/>
  </cols>
  <sheetData>
    <row r="1" spans="1:15" ht="20.25" x14ac:dyDescent="0.3">
      <c r="A1" s="55" t="s">
        <v>77</v>
      </c>
    </row>
    <row r="2" spans="1:15" ht="18" x14ac:dyDescent="0.25">
      <c r="A2" s="12" t="s">
        <v>17</v>
      </c>
      <c r="B2" s="2"/>
      <c r="C2" s="2"/>
      <c r="D2" s="9"/>
      <c r="E2" s="2"/>
      <c r="F2" s="2"/>
      <c r="G2" s="2"/>
      <c r="O2" s="18"/>
    </row>
    <row r="3" spans="1:15" ht="25.5" x14ac:dyDescent="0.2">
      <c r="A3" s="35" t="s">
        <v>2</v>
      </c>
      <c r="B3" s="36" t="s">
        <v>0</v>
      </c>
      <c r="C3" s="37" t="s">
        <v>36</v>
      </c>
      <c r="D3" s="52">
        <v>43388</v>
      </c>
      <c r="E3" s="52">
        <v>43389</v>
      </c>
      <c r="F3" s="52">
        <v>43390</v>
      </c>
      <c r="G3" s="52">
        <v>43391</v>
      </c>
      <c r="H3" s="52">
        <v>43392</v>
      </c>
      <c r="I3" s="52">
        <v>43393</v>
      </c>
      <c r="J3" s="57" t="s">
        <v>76</v>
      </c>
    </row>
    <row r="4" spans="1:15" ht="25.5" x14ac:dyDescent="0.2">
      <c r="A4" s="7">
        <f>IF(ISBLANK(Total!A28)," - ",Total!A28)</f>
        <v>1.7</v>
      </c>
      <c r="B4" s="44" t="str">
        <f>IF(ISBLANK(Total!B28)," - ",Total!B28)</f>
        <v>Team Training Phase 2 - Mobile, Data and Web</v>
      </c>
      <c r="C4" s="68">
        <f>Total!E28</f>
        <v>108</v>
      </c>
      <c r="D4" s="64">
        <f>D13/C4</f>
        <v>0.11574074074074074</v>
      </c>
      <c r="E4" s="64">
        <f>E13/C4</f>
        <v>9.7222222222222224E-2</v>
      </c>
      <c r="F4" s="64">
        <f>F13/C4</f>
        <v>0.1111111111111111</v>
      </c>
      <c r="G4" s="64">
        <f>G13/C4</f>
        <v>6.9444444444444448E-2</v>
      </c>
      <c r="H4" s="64">
        <f>H13/C4</f>
        <v>3.7037037037037035E-2</v>
      </c>
      <c r="I4" s="64">
        <f>I13/C4</f>
        <v>0.1388888888888889</v>
      </c>
      <c r="J4" s="65">
        <f xml:space="preserve"> SUM(D4:I4)</f>
        <v>0.56944444444444442</v>
      </c>
    </row>
    <row r="5" spans="1:15" x14ac:dyDescent="0.2">
      <c r="A5" s="15" t="s">
        <v>24</v>
      </c>
      <c r="B5" s="5"/>
      <c r="C5" s="5"/>
      <c r="D5" s="5"/>
      <c r="E5" s="5"/>
      <c r="F5" s="5"/>
      <c r="G5" s="5"/>
      <c r="H5" s="5"/>
      <c r="I5" s="54"/>
    </row>
    <row r="6" spans="1:15" x14ac:dyDescent="0.2">
      <c r="C6" s="8" t="s">
        <v>15</v>
      </c>
      <c r="D6" s="21">
        <f t="shared" ref="D6:I6" si="0">SUMPRODUCT(D4:D5,$C$4:$C$5)</f>
        <v>12.5</v>
      </c>
      <c r="E6" s="21">
        <f t="shared" si="0"/>
        <v>10.5</v>
      </c>
      <c r="F6" s="21">
        <f t="shared" si="0"/>
        <v>12</v>
      </c>
      <c r="G6" s="21">
        <f t="shared" si="0"/>
        <v>7.5</v>
      </c>
      <c r="H6" s="21">
        <f t="shared" si="0"/>
        <v>4</v>
      </c>
      <c r="I6" s="21">
        <f t="shared" si="0"/>
        <v>15</v>
      </c>
    </row>
    <row r="8" spans="1:15" ht="27.75" customHeight="1" x14ac:dyDescent="0.3">
      <c r="A8" s="89"/>
      <c r="B8" s="89"/>
      <c r="C8" s="56"/>
    </row>
    <row r="10" spans="1:15" ht="19.5" customHeight="1" x14ac:dyDescent="0.3">
      <c r="A10" s="55" t="s">
        <v>78</v>
      </c>
    </row>
    <row r="11" spans="1:15" ht="15.75" x14ac:dyDescent="0.25">
      <c r="A11" s="12" t="s">
        <v>29</v>
      </c>
      <c r="B11" s="2"/>
      <c r="C11" s="2"/>
      <c r="D11" s="9"/>
      <c r="E11" s="2"/>
      <c r="F11" s="2"/>
      <c r="G11" s="2"/>
    </row>
    <row r="12" spans="1:15" ht="27" customHeight="1" x14ac:dyDescent="0.2">
      <c r="A12" s="35" t="s">
        <v>2</v>
      </c>
      <c r="B12" s="36" t="s">
        <v>0</v>
      </c>
      <c r="C12" s="37"/>
      <c r="D12" s="52">
        <v>43388</v>
      </c>
      <c r="E12" s="52">
        <v>43389</v>
      </c>
      <c r="F12" s="52">
        <v>43390</v>
      </c>
      <c r="G12" s="52">
        <v>43391</v>
      </c>
      <c r="H12" s="52">
        <v>43392</v>
      </c>
      <c r="I12" s="52">
        <v>43393</v>
      </c>
      <c r="J12" s="70" t="s">
        <v>91</v>
      </c>
    </row>
    <row r="13" spans="1:15" ht="25.5" x14ac:dyDescent="0.2">
      <c r="A13" s="7">
        <f>IF(ISBLANK(Total!A28)," - ",Total!A28)</f>
        <v>1.7</v>
      </c>
      <c r="B13" s="44" t="str">
        <f>IF(ISBLANK(Total!B28)," - ",Total!B28)</f>
        <v>Team Training Phase 2 - Mobile, Data and Web</v>
      </c>
      <c r="C13">
        <f>SUM(D13:I13)</f>
        <v>61.5</v>
      </c>
      <c r="D13" s="72">
        <v>12.5</v>
      </c>
      <c r="E13" s="72">
        <v>10.5</v>
      </c>
      <c r="F13" s="72">
        <v>12</v>
      </c>
      <c r="G13" s="72">
        <v>7.5</v>
      </c>
      <c r="H13" s="72">
        <v>4</v>
      </c>
      <c r="I13" s="73">
        <v>15</v>
      </c>
      <c r="J13" s="71" t="s">
        <v>89</v>
      </c>
    </row>
    <row r="14" spans="1:15" x14ac:dyDescent="0.2">
      <c r="A14" s="15" t="s">
        <v>24</v>
      </c>
      <c r="B14" s="5"/>
      <c r="C14" s="5"/>
      <c r="D14" s="5"/>
      <c r="E14" s="5"/>
      <c r="F14" s="5"/>
      <c r="G14" s="5"/>
      <c r="H14" s="5"/>
      <c r="I14" s="54"/>
    </row>
    <row r="15" spans="1:15" x14ac:dyDescent="0.2">
      <c r="C15" s="14" t="s">
        <v>31</v>
      </c>
      <c r="D15" s="21">
        <f t="shared" ref="D15:I15" si="1">SUM(D13:D14)</f>
        <v>12.5</v>
      </c>
      <c r="E15" s="21">
        <f t="shared" si="1"/>
        <v>10.5</v>
      </c>
      <c r="F15" s="21">
        <f t="shared" si="1"/>
        <v>12</v>
      </c>
      <c r="G15" s="21">
        <f t="shared" si="1"/>
        <v>7.5</v>
      </c>
      <c r="H15" s="21">
        <f t="shared" si="1"/>
        <v>4</v>
      </c>
      <c r="I15" s="21">
        <f t="shared" si="1"/>
        <v>15</v>
      </c>
    </row>
    <row r="17" spans="3:9" x14ac:dyDescent="0.2">
      <c r="C17" s="8" t="s">
        <v>16</v>
      </c>
      <c r="D17" s="32">
        <f>SUM($D15:D15)</f>
        <v>12.5</v>
      </c>
      <c r="E17" s="32">
        <f>SUM($D15:E15)</f>
        <v>23</v>
      </c>
      <c r="F17" s="32">
        <f>SUM($D15:F15)</f>
        <v>35</v>
      </c>
      <c r="G17" s="32">
        <f>SUM($D15:G15)</f>
        <v>42.5</v>
      </c>
      <c r="H17" s="32">
        <f>SUM($D15:H15)</f>
        <v>46.5</v>
      </c>
      <c r="I17" s="32">
        <f>SUM($D15:I15)</f>
        <v>61.5</v>
      </c>
    </row>
  </sheetData>
  <mergeCells count="1">
    <mergeCell ref="A8:B8"/>
  </mergeCells>
  <conditionalFormatting sqref="D4:J4">
    <cfRule type="dataBar" priority="1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{4CCCAA79-2966-4AAB-911B-189101A2998C}</x14:id>
        </ext>
      </extLst>
    </cfRule>
    <cfRule type="dataBar" priority="2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{4E530E40-1A70-4E94-A873-6CCFB9BE4E9A}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CCAA79-2966-4AAB-911B-189101A2998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E530E40-1A70-4E94-A873-6CCFB9BE4E9A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D4:J4</xm:sqref>
        </x14:conditionalFormatting>
        <x14:conditionalFormatting xmlns:xm="http://schemas.microsoft.com/office/excel/2006/main">
          <x14:cfRule type="containsText" priority="8" operator="containsText" id="{C42FA62F-D2EA-417F-BFE2-6EFFF5C82E58}">
            <xm:f>NOT(ISERROR(SEARCH(EV!$A$71,J13)))</xm:f>
            <xm:f>EV!$A$71</xm:f>
            <x14:dxf>
              <fill>
                <patternFill>
                  <bgColor rgb="FF92D05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5" operator="containsText" id="{2DB61505-F321-4F79-9B2D-F35EC3EE1C84}">
            <xm:f>NOT(ISERROR(SEARCH(EV!$A$74,J13)))</xm:f>
            <xm:f>EV!$A$74</xm:f>
            <x14:dxf>
              <fill>
                <patternFill>
                  <bgColor rgb="FF0070C0"/>
                </patternFill>
              </fill>
            </x14:dxf>
          </x14:cfRule>
          <x14:cfRule type="containsText" priority="6" operator="containsText" id="{09C06655-4802-4AB4-8722-DA11579D84A7}">
            <xm:f>NOT(ISERROR(SEARCH(EV!$A$73,J13)))</xm:f>
            <xm:f>EV!$A$73</xm:f>
            <x14:dxf>
              <fill>
                <patternFill>
                  <bgColor rgb="FFC00000"/>
                </patternFill>
              </fill>
            </x14:dxf>
          </x14:cfRule>
          <x14:cfRule type="containsText" priority="7" operator="containsText" id="{A60D26EB-20B4-4904-872E-A6C877B50EF5}">
            <xm:f>NOT(ISERROR(SEARCH(EV!$A$72,J13)))</xm:f>
            <xm:f>EV!$A$72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4" operator="containsText" id="{C9F89380-3DD9-4D0E-8296-E0B3E269AA51}">
            <xm:f>NOT(ISERROR(SEARCH(EV!$A$73,J13)))</xm:f>
            <xm:f>EV!$A$73</xm:f>
            <x14:dxf>
              <fill>
                <patternFill>
                  <bgColor rgb="FFFFC000"/>
                </patternFill>
              </fill>
            </x14:dxf>
          </x14:cfRule>
          <xm:sqref>J13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EV!$A$71:$A$74</xm:f>
          </x14:formula1>
          <xm:sqref>J13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9" workbookViewId="0">
      <selection activeCell="C31" sqref="C31"/>
    </sheetView>
  </sheetViews>
  <sheetFormatPr defaultRowHeight="12.75" x14ac:dyDescent="0.2"/>
  <cols>
    <col min="2" max="2" width="22.7109375" customWidth="1"/>
    <col min="4" max="4" width="11.140625" customWidth="1"/>
    <col min="5" max="5" width="11.85546875" customWidth="1"/>
    <col min="6" max="6" width="11.28515625" customWidth="1"/>
    <col min="7" max="7" width="9.85546875" customWidth="1"/>
    <col min="8" max="8" width="10.28515625" customWidth="1"/>
    <col min="9" max="9" width="10.42578125" customWidth="1"/>
    <col min="10" max="10" width="13.85546875" customWidth="1"/>
  </cols>
  <sheetData>
    <row r="1" spans="1:15" ht="20.25" x14ac:dyDescent="0.3">
      <c r="A1" s="55" t="s">
        <v>79</v>
      </c>
    </row>
    <row r="2" spans="1:15" ht="18" x14ac:dyDescent="0.25">
      <c r="A2" s="12" t="s">
        <v>17</v>
      </c>
      <c r="B2" s="2"/>
      <c r="C2" s="2"/>
      <c r="D2" s="9"/>
      <c r="E2" s="2"/>
      <c r="F2" s="2"/>
      <c r="G2" s="2"/>
      <c r="O2" s="18"/>
    </row>
    <row r="3" spans="1:15" ht="25.5" x14ac:dyDescent="0.2">
      <c r="A3" s="35" t="s">
        <v>2</v>
      </c>
      <c r="B3" s="36" t="s">
        <v>0</v>
      </c>
      <c r="C3" s="37" t="s">
        <v>36</v>
      </c>
      <c r="D3" s="52">
        <v>43395</v>
      </c>
      <c r="E3" s="52">
        <v>43396</v>
      </c>
      <c r="F3" s="52">
        <v>43397</v>
      </c>
      <c r="G3" s="52">
        <v>43398</v>
      </c>
      <c r="H3" s="52">
        <v>43399</v>
      </c>
      <c r="I3" s="52">
        <v>43400</v>
      </c>
      <c r="J3" s="57" t="s">
        <v>76</v>
      </c>
    </row>
    <row r="4" spans="1:15" ht="25.5" x14ac:dyDescent="0.2">
      <c r="A4" s="7">
        <f>IF(ISBLANK(Total!A29)," - ",Total!A29)</f>
        <v>1.8</v>
      </c>
      <c r="B4" s="44" t="str">
        <f>IF(ISBLANK(Total!B29)," - ",Total!B29)</f>
        <v>Team Training Phase 3 - Review all research</v>
      </c>
      <c r="C4" s="68">
        <f>Total!F29</f>
        <v>36</v>
      </c>
      <c r="D4" s="64">
        <f>D22/C4</f>
        <v>0.375</v>
      </c>
      <c r="E4" s="64">
        <f>E22/C4</f>
        <v>0.2638888888888889</v>
      </c>
      <c r="F4" s="64">
        <f>F22/C4</f>
        <v>0</v>
      </c>
      <c r="G4" s="64">
        <f>G22/C4</f>
        <v>0</v>
      </c>
      <c r="H4" s="64">
        <f>H22/C4</f>
        <v>0</v>
      </c>
      <c r="I4" s="66">
        <f>I22/C4</f>
        <v>0</v>
      </c>
      <c r="J4" s="67">
        <f xml:space="preserve"> SUM(D4:I4)</f>
        <v>0.63888888888888884</v>
      </c>
    </row>
    <row r="5" spans="1:15" ht="25.5" x14ac:dyDescent="0.2">
      <c r="A5" s="7">
        <f>IF(ISBLANK(Total!A30)," - ",Total!A30)</f>
        <v>1.9</v>
      </c>
      <c r="B5" s="44" t="str">
        <f>IF(ISBLANK(Total!B30)," - ",Total!B30)</f>
        <v>Prepare Master Plan &amp; Detail Plan</v>
      </c>
      <c r="C5" s="68">
        <f>Total!F30</f>
        <v>5</v>
      </c>
      <c r="D5" s="64">
        <f t="shared" ref="D5:D13" si="0">D23/C5</f>
        <v>0</v>
      </c>
      <c r="E5" s="64">
        <f t="shared" ref="E5:E13" si="1">E23/C5</f>
        <v>0</v>
      </c>
      <c r="F5" s="64">
        <f t="shared" ref="F5:F13" si="2">F23/C5</f>
        <v>0</v>
      </c>
      <c r="G5" s="64">
        <f t="shared" ref="G5:G13" si="3">G23/C5</f>
        <v>0</v>
      </c>
      <c r="H5" s="64">
        <f t="shared" ref="H5:H13" si="4">H23/C5</f>
        <v>0.4</v>
      </c>
      <c r="I5" s="66">
        <f t="shared" ref="I5:I13" si="5">I23/C5</f>
        <v>0.4</v>
      </c>
      <c r="J5" s="67">
        <f t="shared" ref="J5:J13" si="6" xml:space="preserve"> SUM(D5:I5)</f>
        <v>0.8</v>
      </c>
    </row>
    <row r="6" spans="1:15" ht="38.25" x14ac:dyDescent="0.2">
      <c r="A6" s="7" t="str">
        <f>IF(ISBLANK(Total!A31)," - ",Total!A31)</f>
        <v>1.10</v>
      </c>
      <c r="B6" s="44" t="str">
        <f>IF(ISBLANK(Total!B31)," - ",Total!B31)</f>
        <v>Prepare and Update Configuration Management</v>
      </c>
      <c r="C6" s="68">
        <f>Total!F31</f>
        <v>5</v>
      </c>
      <c r="D6" s="64">
        <f t="shared" si="0"/>
        <v>0</v>
      </c>
      <c r="E6" s="64">
        <f t="shared" si="1"/>
        <v>0</v>
      </c>
      <c r="F6" s="64">
        <f t="shared" si="2"/>
        <v>0.2</v>
      </c>
      <c r="G6" s="64">
        <f t="shared" si="3"/>
        <v>0.4</v>
      </c>
      <c r="H6" s="64">
        <f t="shared" si="4"/>
        <v>0.4</v>
      </c>
      <c r="I6" s="66">
        <f t="shared" si="5"/>
        <v>0</v>
      </c>
      <c r="J6" s="67">
        <f t="shared" si="6"/>
        <v>1</v>
      </c>
    </row>
    <row r="7" spans="1:15" ht="38.25" x14ac:dyDescent="0.2">
      <c r="A7" s="7">
        <f>IF(ISBLANK(Total!A32)," - ",Total!A32)</f>
        <v>1.1100000000000001</v>
      </c>
      <c r="B7" s="44" t="str">
        <f>IF(ISBLANK(Total!B32)," - ",Total!B32)</f>
        <v>Prepare and Update Communication Management</v>
      </c>
      <c r="C7" s="68">
        <f>Total!F32</f>
        <v>5</v>
      </c>
      <c r="D7" s="64">
        <f t="shared" si="0"/>
        <v>0</v>
      </c>
      <c r="E7" s="64">
        <f t="shared" si="1"/>
        <v>0</v>
      </c>
      <c r="F7" s="64">
        <f t="shared" si="2"/>
        <v>0.2</v>
      </c>
      <c r="G7" s="64">
        <f t="shared" si="3"/>
        <v>0</v>
      </c>
      <c r="H7" s="64">
        <f t="shared" si="4"/>
        <v>0.2</v>
      </c>
      <c r="I7" s="66">
        <f t="shared" si="5"/>
        <v>0.2</v>
      </c>
      <c r="J7" s="67">
        <f t="shared" si="6"/>
        <v>0.60000000000000009</v>
      </c>
    </row>
    <row r="8" spans="1:15" ht="25.5" x14ac:dyDescent="0.2">
      <c r="A8" s="7">
        <f>IF(ISBLANK(Total!A33)," - ",Total!A33)</f>
        <v>1.1200000000000001</v>
      </c>
      <c r="B8" s="44" t="str">
        <f>IF(ISBLANK(Total!B33)," - ",Total!B33)</f>
        <v>Prepare and Update Change Management</v>
      </c>
      <c r="C8" s="68">
        <f>Total!F33</f>
        <v>5</v>
      </c>
      <c r="D8" s="64">
        <f t="shared" si="0"/>
        <v>0</v>
      </c>
      <c r="E8" s="64">
        <f t="shared" si="1"/>
        <v>0</v>
      </c>
      <c r="F8" s="64">
        <f t="shared" si="2"/>
        <v>0.2</v>
      </c>
      <c r="G8" s="64">
        <f t="shared" si="3"/>
        <v>0.4</v>
      </c>
      <c r="H8" s="64">
        <f t="shared" si="4"/>
        <v>0</v>
      </c>
      <c r="I8" s="66">
        <f t="shared" si="5"/>
        <v>0.4</v>
      </c>
      <c r="J8" s="67">
        <f t="shared" si="6"/>
        <v>1</v>
      </c>
    </row>
    <row r="9" spans="1:15" ht="25.5" x14ac:dyDescent="0.2">
      <c r="A9" s="7">
        <f>IF(ISBLANK(Total!A34)," - ",Total!A34)</f>
        <v>1.1299999999999999</v>
      </c>
      <c r="B9" s="44" t="str">
        <f>IF(ISBLANK(Total!B34)," - ",Total!B34)</f>
        <v xml:space="preserve">Prepare and Update Risk Management </v>
      </c>
      <c r="C9" s="68">
        <f>Total!F34</f>
        <v>5</v>
      </c>
      <c r="D9" s="64">
        <f t="shared" si="0"/>
        <v>0</v>
      </c>
      <c r="E9" s="64">
        <f t="shared" si="1"/>
        <v>0</v>
      </c>
      <c r="F9" s="64">
        <f t="shared" si="2"/>
        <v>0.2</v>
      </c>
      <c r="G9" s="64">
        <f t="shared" si="3"/>
        <v>0.4</v>
      </c>
      <c r="H9" s="64">
        <f t="shared" si="4"/>
        <v>0</v>
      </c>
      <c r="I9" s="66">
        <f t="shared" si="5"/>
        <v>0.4</v>
      </c>
      <c r="J9" s="67">
        <f t="shared" si="6"/>
        <v>1</v>
      </c>
    </row>
    <row r="10" spans="1:15" ht="25.5" x14ac:dyDescent="0.2">
      <c r="A10" s="7">
        <f>IF(ISBLANK(Total!A35)," - ",Total!A35)</f>
        <v>1.1399999999999999</v>
      </c>
      <c r="B10" s="44" t="str">
        <f>IF(ISBLANK(Total!B35)," - ",Total!B35)</f>
        <v>Prepare and Update Project Plan</v>
      </c>
      <c r="C10" s="68">
        <f>Total!F35</f>
        <v>5</v>
      </c>
      <c r="D10" s="64">
        <f t="shared" si="0"/>
        <v>0</v>
      </c>
      <c r="E10" s="64">
        <f t="shared" si="1"/>
        <v>0</v>
      </c>
      <c r="F10" s="64">
        <f t="shared" si="2"/>
        <v>0.2</v>
      </c>
      <c r="G10" s="64">
        <f t="shared" si="3"/>
        <v>0</v>
      </c>
      <c r="H10" s="64">
        <f t="shared" si="4"/>
        <v>0</v>
      </c>
      <c r="I10" s="66">
        <f t="shared" si="5"/>
        <v>0.8</v>
      </c>
      <c r="J10" s="67">
        <f t="shared" si="6"/>
        <v>1</v>
      </c>
    </row>
    <row r="11" spans="1:15" ht="25.5" x14ac:dyDescent="0.2">
      <c r="A11" s="7">
        <f>IF(ISBLANK(Total!A36)," - ",Total!A36)</f>
        <v>1.1499999999999999</v>
      </c>
      <c r="B11" s="44" t="str">
        <f>IF(ISBLANK(Total!B36)," - ",Total!B36)</f>
        <v>Identify Process &amp; Quality Management</v>
      </c>
      <c r="C11" s="68">
        <f>Total!F36</f>
        <v>2</v>
      </c>
      <c r="D11" s="64">
        <f t="shared" si="0"/>
        <v>0</v>
      </c>
      <c r="E11" s="64">
        <f t="shared" si="1"/>
        <v>0</v>
      </c>
      <c r="F11" s="64">
        <f t="shared" si="2"/>
        <v>0</v>
      </c>
      <c r="G11" s="64">
        <f t="shared" si="3"/>
        <v>0</v>
      </c>
      <c r="H11" s="64">
        <f t="shared" si="4"/>
        <v>0</v>
      </c>
      <c r="I11" s="66">
        <f t="shared" si="5"/>
        <v>0.5</v>
      </c>
      <c r="J11" s="67">
        <f t="shared" si="6"/>
        <v>0.5</v>
      </c>
    </row>
    <row r="12" spans="1:15" ht="25.5" x14ac:dyDescent="0.2">
      <c r="A12" s="7">
        <f>IF(ISBLANK(Total!A37)," - ",Total!A37)</f>
        <v>1.1599999999999999</v>
      </c>
      <c r="B12" s="44" t="str">
        <f>IF(ISBLANK(Total!B37)," - ",Total!B37)</f>
        <v>Gather High Level Requirement</v>
      </c>
      <c r="C12" s="68">
        <f>Total!F37</f>
        <v>3</v>
      </c>
      <c r="D12" s="64">
        <f t="shared" si="0"/>
        <v>0</v>
      </c>
      <c r="E12" s="64">
        <f t="shared" si="1"/>
        <v>0</v>
      </c>
      <c r="F12" s="64">
        <f t="shared" si="2"/>
        <v>0.66666666666666663</v>
      </c>
      <c r="G12" s="64">
        <f t="shared" si="3"/>
        <v>0</v>
      </c>
      <c r="H12" s="64">
        <f t="shared" si="4"/>
        <v>0</v>
      </c>
      <c r="I12" s="66">
        <f t="shared" si="5"/>
        <v>0</v>
      </c>
      <c r="J12" s="67">
        <f t="shared" si="6"/>
        <v>0.66666666666666663</v>
      </c>
    </row>
    <row r="13" spans="1:15" ht="25.5" x14ac:dyDescent="0.2">
      <c r="A13" s="7">
        <f>IF(ISBLANK(Total!A38)," - ",Total!A38)</f>
        <v>1.17</v>
      </c>
      <c r="B13" s="44" t="str">
        <f>IF(ISBLANK(Total!B38)," - ",Total!B38)</f>
        <v>Draw Business Process and Verifiy with Customer</v>
      </c>
      <c r="C13" s="68">
        <f>Total!F38</f>
        <v>2</v>
      </c>
      <c r="D13" s="64">
        <f t="shared" si="0"/>
        <v>0</v>
      </c>
      <c r="E13" s="64">
        <f t="shared" si="1"/>
        <v>0</v>
      </c>
      <c r="F13" s="64">
        <f t="shared" si="2"/>
        <v>0</v>
      </c>
      <c r="G13" s="64">
        <f t="shared" si="3"/>
        <v>0</v>
      </c>
      <c r="H13" s="64">
        <f t="shared" si="4"/>
        <v>0.5</v>
      </c>
      <c r="I13" s="66">
        <f t="shared" si="5"/>
        <v>0</v>
      </c>
      <c r="J13" s="67">
        <f t="shared" si="6"/>
        <v>0.5</v>
      </c>
    </row>
    <row r="14" spans="1:15" x14ac:dyDescent="0.2">
      <c r="A14" s="15" t="s">
        <v>24</v>
      </c>
      <c r="B14" s="5"/>
      <c r="C14" s="5"/>
      <c r="D14" s="5"/>
      <c r="E14" s="5"/>
      <c r="F14" s="5"/>
      <c r="G14" s="5"/>
      <c r="H14" s="5"/>
      <c r="I14" s="54"/>
    </row>
    <row r="15" spans="1:15" x14ac:dyDescent="0.2">
      <c r="C15" s="8" t="s">
        <v>15</v>
      </c>
      <c r="D15" s="21">
        <f t="shared" ref="D15:I15" si="7">SUMPRODUCT(D4:D14,$C$4:$C$14)</f>
        <v>13.5</v>
      </c>
      <c r="E15" s="21">
        <f t="shared" si="7"/>
        <v>9.5</v>
      </c>
      <c r="F15" s="21">
        <f t="shared" si="7"/>
        <v>7</v>
      </c>
      <c r="G15" s="21">
        <f t="shared" si="7"/>
        <v>6</v>
      </c>
      <c r="H15" s="21">
        <f t="shared" si="7"/>
        <v>6</v>
      </c>
      <c r="I15" s="21">
        <f t="shared" si="7"/>
        <v>12</v>
      </c>
    </row>
    <row r="17" spans="1:10" ht="27.75" customHeight="1" x14ac:dyDescent="0.3">
      <c r="A17" s="89"/>
      <c r="B17" s="89"/>
      <c r="C17" s="56"/>
    </row>
    <row r="19" spans="1:10" ht="20.25" x14ac:dyDescent="0.3">
      <c r="A19" s="55" t="s">
        <v>80</v>
      </c>
    </row>
    <row r="20" spans="1:10" ht="15.75" x14ac:dyDescent="0.25">
      <c r="A20" s="12" t="s">
        <v>29</v>
      </c>
      <c r="B20" s="2"/>
      <c r="C20" s="2"/>
      <c r="D20" s="9"/>
      <c r="E20" s="2"/>
      <c r="F20" s="2"/>
      <c r="G20" s="2"/>
    </row>
    <row r="21" spans="1:10" ht="27" customHeight="1" x14ac:dyDescent="0.2">
      <c r="A21" s="35" t="s">
        <v>2</v>
      </c>
      <c r="B21" s="36" t="s">
        <v>0</v>
      </c>
      <c r="C21" s="37"/>
      <c r="D21" s="52">
        <v>43395</v>
      </c>
      <c r="E21" s="52">
        <v>43396</v>
      </c>
      <c r="F21" s="52">
        <v>43397</v>
      </c>
      <c r="G21" s="52">
        <v>43398</v>
      </c>
      <c r="H21" s="52">
        <v>43399</v>
      </c>
      <c r="I21" s="52">
        <v>43400</v>
      </c>
      <c r="J21" s="70" t="s">
        <v>91</v>
      </c>
    </row>
    <row r="22" spans="1:10" ht="25.5" x14ac:dyDescent="0.2">
      <c r="A22" s="7">
        <f>IF(ISBLANK(Total!A29)," - ",Total!A29)</f>
        <v>1.8</v>
      </c>
      <c r="B22" s="44" t="str">
        <f>IF(ISBLANK(Total!B29)," - ",Total!B29)</f>
        <v>Team Training Phase 3 - Review all research</v>
      </c>
      <c r="C22" s="68">
        <f>SUM(D22:I22)</f>
        <v>23</v>
      </c>
      <c r="D22" s="72">
        <v>13.5</v>
      </c>
      <c r="E22" s="72">
        <v>9.5</v>
      </c>
      <c r="F22" s="72"/>
      <c r="G22" s="72"/>
      <c r="H22" s="72"/>
      <c r="I22" s="73"/>
      <c r="J22" s="71" t="s">
        <v>89</v>
      </c>
    </row>
    <row r="23" spans="1:10" ht="25.5" x14ac:dyDescent="0.2">
      <c r="A23" s="7">
        <f>IF(ISBLANK(Total!A30)," - ",Total!A30)</f>
        <v>1.9</v>
      </c>
      <c r="B23" s="44" t="str">
        <f>IF(ISBLANK(Total!B30)," - ",Total!B30)</f>
        <v>Prepare Master Plan &amp; Detail Plan</v>
      </c>
      <c r="C23" s="68">
        <f t="shared" ref="C23:C31" si="8">SUM(D23:I23)</f>
        <v>4</v>
      </c>
      <c r="D23" s="72"/>
      <c r="E23" s="72"/>
      <c r="F23" s="72"/>
      <c r="G23" s="72"/>
      <c r="H23" s="72">
        <v>2</v>
      </c>
      <c r="I23" s="73">
        <v>2</v>
      </c>
      <c r="J23" s="71" t="s">
        <v>89</v>
      </c>
    </row>
    <row r="24" spans="1:10" ht="38.25" x14ac:dyDescent="0.2">
      <c r="A24" s="7" t="str">
        <f>IF(ISBLANK(Total!A31)," - ",Total!A31)</f>
        <v>1.10</v>
      </c>
      <c r="B24" s="44" t="str">
        <f>IF(ISBLANK(Total!B31)," - ",Total!B31)</f>
        <v>Prepare and Update Configuration Management</v>
      </c>
      <c r="C24" s="68">
        <f t="shared" si="8"/>
        <v>5</v>
      </c>
      <c r="D24" s="72"/>
      <c r="E24" s="72"/>
      <c r="F24" s="72">
        <v>1</v>
      </c>
      <c r="G24" s="72">
        <v>2</v>
      </c>
      <c r="H24" s="72">
        <v>2</v>
      </c>
      <c r="I24" s="73"/>
      <c r="J24" s="71" t="s">
        <v>89</v>
      </c>
    </row>
    <row r="25" spans="1:10" ht="38.25" x14ac:dyDescent="0.2">
      <c r="A25" s="7">
        <f>IF(ISBLANK(Total!A32)," - ",Total!A32)</f>
        <v>1.1100000000000001</v>
      </c>
      <c r="B25" s="44" t="str">
        <f>IF(ISBLANK(Total!B32)," - ",Total!B32)</f>
        <v>Prepare and Update Communication Management</v>
      </c>
      <c r="C25" s="68">
        <f t="shared" si="8"/>
        <v>3</v>
      </c>
      <c r="D25" s="72"/>
      <c r="E25" s="72"/>
      <c r="F25" s="72">
        <v>1</v>
      </c>
      <c r="G25" s="72"/>
      <c r="H25" s="72">
        <v>1</v>
      </c>
      <c r="I25" s="73">
        <v>1</v>
      </c>
      <c r="J25" s="71" t="s">
        <v>89</v>
      </c>
    </row>
    <row r="26" spans="1:10" ht="25.5" x14ac:dyDescent="0.2">
      <c r="A26" s="7">
        <f>IF(ISBLANK(Total!A33)," - ",Total!A33)</f>
        <v>1.1200000000000001</v>
      </c>
      <c r="B26" s="44" t="str">
        <f>IF(ISBLANK(Total!B33)," - ",Total!B33)</f>
        <v>Prepare and Update Change Management</v>
      </c>
      <c r="C26" s="68">
        <f t="shared" si="8"/>
        <v>5</v>
      </c>
      <c r="D26" s="72"/>
      <c r="E26" s="72"/>
      <c r="F26" s="72">
        <v>1</v>
      </c>
      <c r="G26" s="72">
        <v>2</v>
      </c>
      <c r="H26" s="72"/>
      <c r="I26" s="73">
        <v>2</v>
      </c>
      <c r="J26" s="71" t="s">
        <v>89</v>
      </c>
    </row>
    <row r="27" spans="1:10" ht="25.5" x14ac:dyDescent="0.2">
      <c r="A27" s="7">
        <f>IF(ISBLANK(Total!A34)," - ",Total!A34)</f>
        <v>1.1299999999999999</v>
      </c>
      <c r="B27" s="44" t="str">
        <f>IF(ISBLANK(Total!B34)," - ",Total!B34)</f>
        <v xml:space="preserve">Prepare and Update Risk Management </v>
      </c>
      <c r="C27" s="68">
        <f t="shared" si="8"/>
        <v>5</v>
      </c>
      <c r="D27" s="72"/>
      <c r="E27" s="72"/>
      <c r="F27" s="72">
        <v>1</v>
      </c>
      <c r="G27" s="72">
        <v>2</v>
      </c>
      <c r="H27" s="72"/>
      <c r="I27" s="73">
        <v>2</v>
      </c>
      <c r="J27" s="71" t="s">
        <v>89</v>
      </c>
    </row>
    <row r="28" spans="1:10" ht="25.5" x14ac:dyDescent="0.2">
      <c r="A28" s="7">
        <f>IF(ISBLANK(Total!A35)," - ",Total!A35)</f>
        <v>1.1399999999999999</v>
      </c>
      <c r="B28" s="44" t="str">
        <f>IF(ISBLANK(Total!B35)," - ",Total!B35)</f>
        <v>Prepare and Update Project Plan</v>
      </c>
      <c r="C28" s="68">
        <f t="shared" si="8"/>
        <v>5</v>
      </c>
      <c r="D28" s="72"/>
      <c r="E28" s="72"/>
      <c r="F28" s="72">
        <v>1</v>
      </c>
      <c r="G28" s="72"/>
      <c r="H28" s="72"/>
      <c r="I28" s="73">
        <v>4</v>
      </c>
      <c r="J28" s="71" t="s">
        <v>89</v>
      </c>
    </row>
    <row r="29" spans="1:10" ht="25.5" x14ac:dyDescent="0.2">
      <c r="A29" s="7">
        <f>IF(ISBLANK(Total!A36)," - ",Total!A36)</f>
        <v>1.1499999999999999</v>
      </c>
      <c r="B29" s="44" t="str">
        <f>IF(ISBLANK(Total!B36)," - ",Total!B36)</f>
        <v>Identify Process &amp; Quality Management</v>
      </c>
      <c r="C29" s="68">
        <f t="shared" si="8"/>
        <v>1</v>
      </c>
      <c r="D29" s="72"/>
      <c r="E29" s="72"/>
      <c r="F29" s="72"/>
      <c r="G29" s="72"/>
      <c r="H29" s="72"/>
      <c r="I29" s="73">
        <v>1</v>
      </c>
      <c r="J29" s="71" t="s">
        <v>89</v>
      </c>
    </row>
    <row r="30" spans="1:10" ht="25.5" x14ac:dyDescent="0.2">
      <c r="A30" s="7">
        <f>IF(ISBLANK(Total!A37)," - ",Total!A37)</f>
        <v>1.1599999999999999</v>
      </c>
      <c r="B30" s="44" t="str">
        <f>IF(ISBLANK(Total!B37)," - ",Total!B37)</f>
        <v>Gather High Level Requirement</v>
      </c>
      <c r="C30" s="68">
        <f t="shared" si="8"/>
        <v>2</v>
      </c>
      <c r="D30" s="72"/>
      <c r="E30" s="72"/>
      <c r="F30" s="72">
        <v>2</v>
      </c>
      <c r="G30" s="72"/>
      <c r="H30" s="72"/>
      <c r="I30" s="73"/>
      <c r="J30" s="71" t="s">
        <v>89</v>
      </c>
    </row>
    <row r="31" spans="1:10" ht="25.5" x14ac:dyDescent="0.2">
      <c r="A31" s="7">
        <f>IF(ISBLANK(Total!A38)," - ",Total!A38)</f>
        <v>1.17</v>
      </c>
      <c r="B31" s="44" t="str">
        <f>IF(ISBLANK(Total!B38)," - ",Total!B38)</f>
        <v>Draw Business Process and Verifiy with Customer</v>
      </c>
      <c r="C31" s="68">
        <f t="shared" si="8"/>
        <v>1</v>
      </c>
      <c r="D31" s="72"/>
      <c r="E31" s="72"/>
      <c r="F31" s="72"/>
      <c r="G31" s="72"/>
      <c r="H31" s="72">
        <v>1</v>
      </c>
      <c r="I31" s="73"/>
      <c r="J31" s="71" t="s">
        <v>89</v>
      </c>
    </row>
    <row r="32" spans="1:10" x14ac:dyDescent="0.2">
      <c r="A32" s="15" t="s">
        <v>24</v>
      </c>
      <c r="B32" s="5"/>
      <c r="C32" s="5"/>
      <c r="D32" s="5"/>
      <c r="E32" s="5"/>
      <c r="F32" s="5"/>
      <c r="G32" s="5"/>
      <c r="H32" s="5"/>
      <c r="I32" s="54"/>
    </row>
    <row r="33" spans="3:9" x14ac:dyDescent="0.2">
      <c r="C33" s="14" t="s">
        <v>31</v>
      </c>
      <c r="D33" s="21">
        <f t="shared" ref="D33:I33" si="9">SUM(D22:D32)</f>
        <v>13.5</v>
      </c>
      <c r="E33" s="21">
        <f t="shared" si="9"/>
        <v>9.5</v>
      </c>
      <c r="F33" s="21">
        <f t="shared" si="9"/>
        <v>7</v>
      </c>
      <c r="G33" s="21">
        <f t="shared" si="9"/>
        <v>6</v>
      </c>
      <c r="H33" s="21">
        <f t="shared" si="9"/>
        <v>6</v>
      </c>
      <c r="I33" s="21">
        <f t="shared" si="9"/>
        <v>12</v>
      </c>
    </row>
    <row r="35" spans="3:9" x14ac:dyDescent="0.2">
      <c r="C35" s="8" t="s">
        <v>16</v>
      </c>
      <c r="D35" s="32">
        <f>SUM($D33:D33)</f>
        <v>13.5</v>
      </c>
      <c r="E35" s="32">
        <f>SUM($D33:E33)</f>
        <v>23</v>
      </c>
      <c r="F35" s="32">
        <f>SUM($D33:F33)</f>
        <v>30</v>
      </c>
      <c r="G35" s="32">
        <f>SUM($D33:G33)</f>
        <v>36</v>
      </c>
      <c r="H35" s="32">
        <f>SUM($D33:H33)</f>
        <v>42</v>
      </c>
      <c r="I35" s="32">
        <f>SUM($D33:I33)</f>
        <v>54</v>
      </c>
    </row>
  </sheetData>
  <mergeCells count="1">
    <mergeCell ref="A17:B17"/>
  </mergeCells>
  <conditionalFormatting sqref="D4:I13">
    <cfRule type="dataBar" priority="7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{F83FE827-D58A-40FF-8AD6-7374BA358185}</x14:id>
        </ext>
      </extLst>
    </cfRule>
  </conditionalFormatting>
  <conditionalFormatting sqref="D4:J13">
    <cfRule type="dataBar" priority="1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{A7E7BB8B-47CC-4678-9C7B-85BE3C1ADFCF}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FE827-D58A-40FF-8AD6-7374BA358185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D4:I13</xm:sqref>
        </x14:conditionalFormatting>
        <x14:conditionalFormatting xmlns:xm="http://schemas.microsoft.com/office/excel/2006/main">
          <x14:cfRule type="dataBar" id="{A7E7BB8B-47CC-4678-9C7B-85BE3C1ADF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D4:J13</xm:sqref>
        </x14:conditionalFormatting>
        <x14:conditionalFormatting xmlns:xm="http://schemas.microsoft.com/office/excel/2006/main">
          <x14:cfRule type="containsText" priority="6" operator="containsText" id="{13794045-1382-4A2C-808C-919DCB171700}">
            <xm:f>NOT(ISERROR(SEARCH(EV!$A$71,J22)))</xm:f>
            <xm:f>EV!$A$71</xm:f>
            <x14:dxf>
              <fill>
                <patternFill>
                  <bgColor rgb="FF92D050"/>
                </patternFill>
              </fill>
            </x14:dxf>
          </x14:cfRule>
          <xm:sqref>J22:J31</xm:sqref>
        </x14:conditionalFormatting>
        <x14:conditionalFormatting xmlns:xm="http://schemas.microsoft.com/office/excel/2006/main">
          <x14:cfRule type="containsText" priority="3" operator="containsText" id="{CD261AB3-0A03-49D8-90EB-FB95931B4092}">
            <xm:f>NOT(ISERROR(SEARCH(EV!$A$74,J22)))</xm:f>
            <xm:f>EV!$A$74</xm:f>
            <x14:dxf>
              <fill>
                <patternFill>
                  <bgColor rgb="FF0070C0"/>
                </patternFill>
              </fill>
            </x14:dxf>
          </x14:cfRule>
          <x14:cfRule type="containsText" priority="4" operator="containsText" id="{51A12BC2-A05F-4D59-982E-2F1F2C021F25}">
            <xm:f>NOT(ISERROR(SEARCH(EV!$A$73,J22)))</xm:f>
            <xm:f>EV!$A$73</xm:f>
            <x14:dxf>
              <fill>
                <patternFill>
                  <bgColor rgb="FFC00000"/>
                </patternFill>
              </fill>
            </x14:dxf>
          </x14:cfRule>
          <x14:cfRule type="containsText" priority="5" operator="containsText" id="{4C1E6F6C-CE20-4315-9C6E-10650E84466F}">
            <xm:f>NOT(ISERROR(SEARCH(EV!$A$72,J22)))</xm:f>
            <xm:f>EV!$A$72</xm:f>
            <x14:dxf>
              <fill>
                <patternFill>
                  <bgColor rgb="FFFFFF00"/>
                </patternFill>
              </fill>
            </x14:dxf>
          </x14:cfRule>
          <xm:sqref>J22:J31</xm:sqref>
        </x14:conditionalFormatting>
        <x14:conditionalFormatting xmlns:xm="http://schemas.microsoft.com/office/excel/2006/main">
          <x14:cfRule type="containsText" priority="2" operator="containsText" id="{7444C83C-273C-4AB5-9866-955BBBD71B11}">
            <xm:f>NOT(ISERROR(SEARCH(EV!$A$73,J22)))</xm:f>
            <xm:f>EV!$A$73</xm:f>
            <x14:dxf>
              <fill>
                <patternFill>
                  <bgColor rgb="FFFFC000"/>
                </patternFill>
              </fill>
            </x14:dxf>
          </x14:cfRule>
          <xm:sqref>J22:J31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EV!$A$71:$A$74</xm:f>
          </x14:formula1>
          <xm:sqref>J22:J31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4" zoomScaleNormal="100" workbookViewId="0">
      <selection activeCell="C18" sqref="C18"/>
    </sheetView>
  </sheetViews>
  <sheetFormatPr defaultRowHeight="12.75" x14ac:dyDescent="0.2"/>
  <cols>
    <col min="2" max="2" width="25.140625" customWidth="1"/>
    <col min="4" max="4" width="11.140625" customWidth="1"/>
    <col min="5" max="5" width="11.85546875" customWidth="1"/>
    <col min="6" max="6" width="11.28515625" customWidth="1"/>
    <col min="7" max="7" width="9.85546875" customWidth="1"/>
    <col min="8" max="8" width="10.28515625" customWidth="1"/>
    <col min="9" max="9" width="10.42578125" customWidth="1"/>
    <col min="10" max="10" width="13.85546875" customWidth="1"/>
  </cols>
  <sheetData>
    <row r="1" spans="1:15" ht="20.25" x14ac:dyDescent="0.3">
      <c r="A1" s="55" t="s">
        <v>85</v>
      </c>
    </row>
    <row r="2" spans="1:15" ht="18" x14ac:dyDescent="0.25">
      <c r="A2" s="12" t="s">
        <v>17</v>
      </c>
      <c r="B2" s="2"/>
      <c r="C2" s="2"/>
      <c r="D2" s="9"/>
      <c r="E2" s="2"/>
      <c r="F2" s="2"/>
      <c r="G2" s="2"/>
      <c r="O2" s="18"/>
    </row>
    <row r="3" spans="1:15" ht="25.5" x14ac:dyDescent="0.2">
      <c r="A3" s="35" t="s">
        <v>2</v>
      </c>
      <c r="B3" s="36" t="s">
        <v>0</v>
      </c>
      <c r="C3" s="37" t="s">
        <v>36</v>
      </c>
      <c r="D3" s="52">
        <v>43402</v>
      </c>
      <c r="E3" s="52">
        <v>43403</v>
      </c>
      <c r="F3" s="52">
        <v>43404</v>
      </c>
      <c r="G3" s="52">
        <v>43405</v>
      </c>
      <c r="H3" s="52">
        <v>43406</v>
      </c>
      <c r="I3" s="52">
        <v>43407</v>
      </c>
      <c r="J3" s="57" t="s">
        <v>76</v>
      </c>
    </row>
    <row r="4" spans="1:15" ht="25.5" x14ac:dyDescent="0.2">
      <c r="A4" s="7">
        <f>IF(ISBLANK(Total!A38)," - ",Total!A38)</f>
        <v>1.17</v>
      </c>
      <c r="B4" s="44" t="str">
        <f>IF(ISBLANK(Total!B38)," - ",Total!B38)</f>
        <v>Draw Business Process and Verifiy with Customer</v>
      </c>
      <c r="C4" s="68">
        <f>Total!G38</f>
        <v>4</v>
      </c>
      <c r="D4" s="64">
        <f>D18/C4</f>
        <v>0.25</v>
      </c>
      <c r="E4" s="64">
        <f>E18/C4</f>
        <v>0.25</v>
      </c>
      <c r="F4" s="64">
        <f>F18/C4</f>
        <v>0.25</v>
      </c>
      <c r="G4" s="64">
        <f>G18/C4</f>
        <v>0</v>
      </c>
      <c r="H4" s="64">
        <f>H18/C4</f>
        <v>0</v>
      </c>
      <c r="I4" s="66">
        <f>I18/C4</f>
        <v>0</v>
      </c>
      <c r="J4" s="67">
        <f xml:space="preserve"> SUM(D4:I4)</f>
        <v>0.75</v>
      </c>
    </row>
    <row r="5" spans="1:15" ht="25.5" x14ac:dyDescent="0.2">
      <c r="A5" s="7">
        <f>IF(ISBLANK(Total!A39)," - ",Total!A39)</f>
        <v>1.18</v>
      </c>
      <c r="B5" s="44" t="str">
        <f>IF(ISBLANK(Total!B39)," - ",Total!B39)</f>
        <v>Update Document for Project</v>
      </c>
      <c r="C5" s="68">
        <f>Total!G39</f>
        <v>5</v>
      </c>
      <c r="D5" s="64">
        <f t="shared" ref="D5:D9" si="0">D19/C5</f>
        <v>0</v>
      </c>
      <c r="E5" s="64">
        <f t="shared" ref="E5:E9" si="1">E19/C5</f>
        <v>0</v>
      </c>
      <c r="F5" s="64">
        <f t="shared" ref="F5:F9" si="2">F19/C5</f>
        <v>0.4</v>
      </c>
      <c r="G5" s="64">
        <f t="shared" ref="G5:G9" si="3">G19/C5</f>
        <v>0.2</v>
      </c>
      <c r="H5" s="64">
        <f t="shared" ref="H5:H9" si="4">H19/C5</f>
        <v>0.2</v>
      </c>
      <c r="I5" s="66">
        <f t="shared" ref="I5:I9" si="5">I19/C5</f>
        <v>0.2</v>
      </c>
      <c r="J5" s="67">
        <f t="shared" ref="J5:J9" si="6" xml:space="preserve"> SUM(D5:I5)</f>
        <v>1</v>
      </c>
    </row>
    <row r="6" spans="1:15" ht="38.25" x14ac:dyDescent="0.2">
      <c r="A6" s="7">
        <f>IF(ISBLANK(Total!A40)," - ",Total!A40)</f>
        <v>1.19</v>
      </c>
      <c r="B6" s="44" t="str">
        <f>IF(ISBLANK(Total!B40)," - ",Total!B40)</f>
        <v>Team Training Phase 4 - Research &amp; Demo Login Function</v>
      </c>
      <c r="C6" s="68">
        <f>Total!G40</f>
        <v>72</v>
      </c>
      <c r="D6" s="64">
        <f t="shared" si="0"/>
        <v>0</v>
      </c>
      <c r="E6" s="64">
        <f t="shared" si="1"/>
        <v>0</v>
      </c>
      <c r="F6" s="64">
        <f t="shared" si="2"/>
        <v>0</v>
      </c>
      <c r="G6" s="64">
        <f t="shared" si="3"/>
        <v>0.30555555555555558</v>
      </c>
      <c r="H6" s="64">
        <f t="shared" si="4"/>
        <v>0.31944444444444442</v>
      </c>
      <c r="I6" s="66">
        <f t="shared" si="5"/>
        <v>0.27777777777777779</v>
      </c>
      <c r="J6" s="67">
        <f t="shared" si="6"/>
        <v>0.90277777777777779</v>
      </c>
    </row>
    <row r="7" spans="1:15" ht="24.75" customHeight="1" x14ac:dyDescent="0.2">
      <c r="A7" s="7" t="str">
        <f>IF(ISBLANK(Total!A41)," - ",Total!A41)</f>
        <v>1.20</v>
      </c>
      <c r="B7" s="44" t="str">
        <f>IF(ISBLANK(Total!B41)," - ",Total!B41)</f>
        <v>Update Business Process</v>
      </c>
      <c r="C7" s="68">
        <f>Total!G41</f>
        <v>2</v>
      </c>
      <c r="D7" s="64">
        <f t="shared" si="0"/>
        <v>0</v>
      </c>
      <c r="E7" s="64">
        <f t="shared" si="1"/>
        <v>0</v>
      </c>
      <c r="F7" s="64">
        <f t="shared" si="2"/>
        <v>0</v>
      </c>
      <c r="G7" s="64">
        <f t="shared" si="3"/>
        <v>0.5</v>
      </c>
      <c r="H7" s="64">
        <f t="shared" si="4"/>
        <v>0</v>
      </c>
      <c r="I7" s="66">
        <f t="shared" si="5"/>
        <v>0.5</v>
      </c>
      <c r="J7" s="67">
        <f t="shared" si="6"/>
        <v>1</v>
      </c>
    </row>
    <row r="8" spans="1:15" ht="42" customHeight="1" x14ac:dyDescent="0.2">
      <c r="A8" s="7" t="str">
        <f>IF(ISBLANK(Total!A42)," - ",Total!A42)</f>
        <v>1.21</v>
      </c>
      <c r="B8" s="44" t="str">
        <f>IF(ISBLANK(Total!B42)," - ",Total!B42)</f>
        <v>Identify Architecture Phase 1 - Identify Constraint and Quality</v>
      </c>
      <c r="C8" s="68">
        <f>Total!G42</f>
        <v>2</v>
      </c>
      <c r="D8" s="64">
        <f t="shared" si="0"/>
        <v>0</v>
      </c>
      <c r="E8" s="64">
        <f t="shared" si="1"/>
        <v>0</v>
      </c>
      <c r="F8" s="64">
        <f t="shared" si="2"/>
        <v>0</v>
      </c>
      <c r="G8" s="64">
        <f t="shared" si="3"/>
        <v>0</v>
      </c>
      <c r="H8" s="64">
        <f t="shared" si="4"/>
        <v>0</v>
      </c>
      <c r="I8" s="66">
        <f t="shared" si="5"/>
        <v>0.5</v>
      </c>
      <c r="J8" s="67">
        <f t="shared" si="6"/>
        <v>0.5</v>
      </c>
    </row>
    <row r="9" spans="1:15" ht="25.5" x14ac:dyDescent="0.2">
      <c r="A9" s="7" t="str">
        <f>IF(ISBLANK(Total!A43)," - ",Total!A43)</f>
        <v>1.22</v>
      </c>
      <c r="B9" s="44" t="str">
        <f>IF(ISBLANK(Total!B43)," - ",Total!B43)</f>
        <v>Do Process and Quality Management</v>
      </c>
      <c r="C9" s="68">
        <f>Total!G43</f>
        <v>1</v>
      </c>
      <c r="D9" s="64">
        <f t="shared" si="0"/>
        <v>0</v>
      </c>
      <c r="E9" s="64">
        <f t="shared" si="1"/>
        <v>0</v>
      </c>
      <c r="F9" s="64">
        <f t="shared" si="2"/>
        <v>0</v>
      </c>
      <c r="G9" s="64">
        <f t="shared" si="3"/>
        <v>0</v>
      </c>
      <c r="H9" s="64">
        <f t="shared" si="4"/>
        <v>0</v>
      </c>
      <c r="I9" s="66">
        <f t="shared" si="5"/>
        <v>1</v>
      </c>
      <c r="J9" s="67">
        <f t="shared" si="6"/>
        <v>1</v>
      </c>
    </row>
    <row r="10" spans="1:15" x14ac:dyDescent="0.2">
      <c r="A10" s="15" t="s">
        <v>24</v>
      </c>
      <c r="B10" s="5"/>
      <c r="C10" s="5"/>
      <c r="D10" s="5"/>
      <c r="E10" s="5"/>
      <c r="F10" s="5"/>
      <c r="G10" s="5"/>
      <c r="H10" s="5"/>
      <c r="I10" s="54"/>
      <c r="J10" s="58"/>
    </row>
    <row r="11" spans="1:15" x14ac:dyDescent="0.2">
      <c r="C11" s="8" t="s">
        <v>15</v>
      </c>
      <c r="D11" s="21">
        <f t="shared" ref="D11:I11" si="7">SUMPRODUCT(D4:D10,$C$4:$C$10)</f>
        <v>1</v>
      </c>
      <c r="E11" s="21">
        <f t="shared" si="7"/>
        <v>1</v>
      </c>
      <c r="F11" s="21">
        <f t="shared" si="7"/>
        <v>3</v>
      </c>
      <c r="G11" s="21">
        <f t="shared" si="7"/>
        <v>24</v>
      </c>
      <c r="H11" s="21">
        <f t="shared" si="7"/>
        <v>24</v>
      </c>
      <c r="I11" s="21">
        <f t="shared" si="7"/>
        <v>24</v>
      </c>
    </row>
    <row r="13" spans="1:15" ht="27.75" customHeight="1" x14ac:dyDescent="0.3">
      <c r="A13" s="89"/>
      <c r="B13" s="89"/>
      <c r="C13" s="56"/>
    </row>
    <row r="15" spans="1:15" ht="20.25" x14ac:dyDescent="0.3">
      <c r="A15" s="55" t="s">
        <v>86</v>
      </c>
    </row>
    <row r="16" spans="1:15" ht="15.75" x14ac:dyDescent="0.25">
      <c r="A16" s="12" t="s">
        <v>29</v>
      </c>
      <c r="B16" s="2"/>
      <c r="C16" s="2"/>
      <c r="D16" s="9"/>
      <c r="E16" s="2"/>
      <c r="F16" s="2"/>
      <c r="G16" s="2"/>
    </row>
    <row r="17" spans="1:10" ht="27" customHeight="1" x14ac:dyDescent="0.2">
      <c r="A17" s="35" t="s">
        <v>2</v>
      </c>
      <c r="B17" s="36" t="s">
        <v>0</v>
      </c>
      <c r="C17" s="37"/>
      <c r="D17" s="52">
        <v>43402</v>
      </c>
      <c r="E17" s="52">
        <v>43403</v>
      </c>
      <c r="F17" s="52">
        <v>43404</v>
      </c>
      <c r="G17" s="52">
        <v>43405</v>
      </c>
      <c r="H17" s="52">
        <v>43406</v>
      </c>
      <c r="I17" s="52">
        <v>43407</v>
      </c>
      <c r="J17" s="70" t="s">
        <v>91</v>
      </c>
    </row>
    <row r="18" spans="1:10" ht="25.5" x14ac:dyDescent="0.2">
      <c r="A18" s="7">
        <f>IF(ISBLANK(Total!A38)," - ",Total!A38)</f>
        <v>1.17</v>
      </c>
      <c r="B18" s="44" t="str">
        <f>IF(ISBLANK(Total!B38)," - ",Total!B38)</f>
        <v>Draw Business Process and Verifiy with Customer</v>
      </c>
      <c r="C18" s="68">
        <f t="shared" ref="C18:C23" si="8">SUM(D18:I18)</f>
        <v>3</v>
      </c>
      <c r="D18" s="72">
        <v>1</v>
      </c>
      <c r="E18" s="72">
        <v>1</v>
      </c>
      <c r="F18" s="72">
        <v>1</v>
      </c>
      <c r="G18" s="72"/>
      <c r="H18" s="72"/>
      <c r="I18" s="73"/>
      <c r="J18" s="71" t="s">
        <v>89</v>
      </c>
    </row>
    <row r="19" spans="1:10" ht="25.5" x14ac:dyDescent="0.2">
      <c r="A19" s="7">
        <f>IF(ISBLANK(Total!A39)," - ",Total!A39)</f>
        <v>1.18</v>
      </c>
      <c r="B19" s="44" t="str">
        <f>IF(ISBLANK(Total!B39)," - ",Total!B39)</f>
        <v>Update Document for Project</v>
      </c>
      <c r="C19" s="68">
        <f t="shared" si="8"/>
        <v>5</v>
      </c>
      <c r="D19" s="72"/>
      <c r="E19" s="72"/>
      <c r="F19" s="72">
        <v>2</v>
      </c>
      <c r="G19" s="72">
        <v>1</v>
      </c>
      <c r="H19" s="72">
        <v>1</v>
      </c>
      <c r="I19" s="73">
        <v>1</v>
      </c>
      <c r="J19" s="71" t="s">
        <v>89</v>
      </c>
    </row>
    <row r="20" spans="1:10" ht="38.25" x14ac:dyDescent="0.2">
      <c r="A20" s="7">
        <f>IF(ISBLANK(Total!A40)," - ",Total!A40)</f>
        <v>1.19</v>
      </c>
      <c r="B20" s="44" t="str">
        <f>IF(ISBLANK(Total!B40)," - ",Total!B40)</f>
        <v>Team Training Phase 4 - Research &amp; Demo Login Function</v>
      </c>
      <c r="C20" s="68">
        <f t="shared" si="8"/>
        <v>65</v>
      </c>
      <c r="D20" s="72"/>
      <c r="E20" s="72"/>
      <c r="F20" s="72"/>
      <c r="G20" s="72">
        <v>22</v>
      </c>
      <c r="H20" s="72">
        <v>23</v>
      </c>
      <c r="I20" s="73">
        <v>20</v>
      </c>
      <c r="J20" s="71" t="s">
        <v>89</v>
      </c>
    </row>
    <row r="21" spans="1:10" x14ac:dyDescent="0.2">
      <c r="A21" s="7" t="str">
        <f>IF(ISBLANK(Total!A41)," - ",Total!A41)</f>
        <v>1.20</v>
      </c>
      <c r="B21" s="44" t="str">
        <f>IF(ISBLANK(Total!B41)," - ",Total!B41)</f>
        <v>Update Business Process</v>
      </c>
      <c r="C21" s="68">
        <f t="shared" si="8"/>
        <v>2</v>
      </c>
      <c r="D21" s="72"/>
      <c r="E21" s="72"/>
      <c r="F21" s="72"/>
      <c r="G21" s="72">
        <v>1</v>
      </c>
      <c r="H21" s="72"/>
      <c r="I21" s="73">
        <v>1</v>
      </c>
      <c r="J21" s="71" t="s">
        <v>89</v>
      </c>
    </row>
    <row r="22" spans="1:10" ht="41.25" customHeight="1" x14ac:dyDescent="0.2">
      <c r="A22" s="7" t="str">
        <f>IF(ISBLANK(Total!A42)," - ",Total!A42)</f>
        <v>1.21</v>
      </c>
      <c r="B22" s="44" t="str">
        <f>IF(ISBLANK(Total!B42)," - ",Total!B42)</f>
        <v>Identify Architecture Phase 1 - Identify Constraint and Quality</v>
      </c>
      <c r="C22" s="68">
        <f t="shared" si="8"/>
        <v>1</v>
      </c>
      <c r="D22" s="72"/>
      <c r="E22" s="72"/>
      <c r="F22" s="72"/>
      <c r="G22" s="72"/>
      <c r="H22" s="72"/>
      <c r="I22" s="73">
        <v>1</v>
      </c>
      <c r="J22" s="71" t="s">
        <v>89</v>
      </c>
    </row>
    <row r="23" spans="1:10" ht="25.5" x14ac:dyDescent="0.2">
      <c r="A23" s="7" t="str">
        <f>IF(ISBLANK(Total!A43)," - ",Total!A43)</f>
        <v>1.22</v>
      </c>
      <c r="B23" s="44" t="str">
        <f>IF(ISBLANK(Total!B43)," - ",Total!B43)</f>
        <v>Do Process and Quality Management</v>
      </c>
      <c r="C23" s="68">
        <f t="shared" si="8"/>
        <v>1</v>
      </c>
      <c r="D23" s="72"/>
      <c r="E23" s="72"/>
      <c r="F23" s="72"/>
      <c r="G23" s="72"/>
      <c r="H23" s="72"/>
      <c r="I23" s="73">
        <v>1</v>
      </c>
      <c r="J23" s="71" t="s">
        <v>89</v>
      </c>
    </row>
    <row r="24" spans="1:10" x14ac:dyDescent="0.2">
      <c r="A24" s="15" t="s">
        <v>24</v>
      </c>
      <c r="B24" s="5"/>
      <c r="C24" s="5"/>
      <c r="D24" s="5"/>
      <c r="E24" s="5"/>
      <c r="F24" s="5"/>
      <c r="G24" s="5"/>
      <c r="H24" s="5"/>
      <c r="I24" s="54"/>
    </row>
    <row r="25" spans="1:10" x14ac:dyDescent="0.2">
      <c r="C25" s="14" t="s">
        <v>31</v>
      </c>
      <c r="D25" s="21">
        <f t="shared" ref="D25:I25" si="9">SUM(D18:D24)</f>
        <v>1</v>
      </c>
      <c r="E25" s="21">
        <f t="shared" si="9"/>
        <v>1</v>
      </c>
      <c r="F25" s="21">
        <f t="shared" si="9"/>
        <v>3</v>
      </c>
      <c r="G25" s="21">
        <f t="shared" si="9"/>
        <v>24</v>
      </c>
      <c r="H25" s="21">
        <f t="shared" si="9"/>
        <v>24</v>
      </c>
      <c r="I25" s="21">
        <f t="shared" si="9"/>
        <v>24</v>
      </c>
    </row>
    <row r="27" spans="1:10" x14ac:dyDescent="0.2">
      <c r="C27" s="8" t="s">
        <v>16</v>
      </c>
      <c r="D27" s="32">
        <f>SUM($D25:D25)</f>
        <v>1</v>
      </c>
      <c r="E27" s="32">
        <f>SUM($D25:E25)</f>
        <v>2</v>
      </c>
      <c r="F27" s="32">
        <f>SUM($D25:F25)</f>
        <v>5</v>
      </c>
      <c r="G27" s="32">
        <f>SUM($D25:G25)</f>
        <v>29</v>
      </c>
      <c r="H27" s="32">
        <f>SUM($D25:H25)</f>
        <v>53</v>
      </c>
      <c r="I27" s="32">
        <f>SUM($D25:I25)</f>
        <v>77</v>
      </c>
    </row>
  </sheetData>
  <mergeCells count="1">
    <mergeCell ref="A13:B13"/>
  </mergeCells>
  <conditionalFormatting sqref="D4:J9">
    <cfRule type="dataBar" priority="1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{86C43EA0-4D30-4CA5-AAAC-D1C1349ED0E7}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C43EA0-4D30-4CA5-AAAC-D1C1349ED0E7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D4:J9</xm:sqref>
        </x14:conditionalFormatting>
        <x14:conditionalFormatting xmlns:xm="http://schemas.microsoft.com/office/excel/2006/main">
          <x14:cfRule type="containsText" priority="6" operator="containsText" id="{EC545B6E-D56D-4504-ADE5-8E965E044E0E}">
            <xm:f>NOT(ISERROR(SEARCH(EV!$A$71,J18)))</xm:f>
            <xm:f>EV!$A$71</xm:f>
            <x14:dxf>
              <fill>
                <patternFill>
                  <bgColor rgb="FF92D050"/>
                </patternFill>
              </fill>
            </x14:dxf>
          </x14:cfRule>
          <xm:sqref>J18:J23</xm:sqref>
        </x14:conditionalFormatting>
        <x14:conditionalFormatting xmlns:xm="http://schemas.microsoft.com/office/excel/2006/main">
          <x14:cfRule type="containsText" priority="3" operator="containsText" id="{0147E3D8-42A6-4ED3-9CB8-13448A972C92}">
            <xm:f>NOT(ISERROR(SEARCH(EV!$A$74,J18)))</xm:f>
            <xm:f>EV!$A$74</xm:f>
            <x14:dxf>
              <fill>
                <patternFill>
                  <bgColor rgb="FF0070C0"/>
                </patternFill>
              </fill>
            </x14:dxf>
          </x14:cfRule>
          <x14:cfRule type="containsText" priority="4" operator="containsText" id="{FBFC6CA5-CBB0-434D-A955-36F163FF4A26}">
            <xm:f>NOT(ISERROR(SEARCH(EV!$A$73,J18)))</xm:f>
            <xm:f>EV!$A$73</xm:f>
            <x14:dxf>
              <fill>
                <patternFill>
                  <bgColor rgb="FFC00000"/>
                </patternFill>
              </fill>
            </x14:dxf>
          </x14:cfRule>
          <x14:cfRule type="containsText" priority="5" operator="containsText" id="{33822848-05D1-4062-AB77-14D8BBD4110F}">
            <xm:f>NOT(ISERROR(SEARCH(EV!$A$72,J18)))</xm:f>
            <xm:f>EV!$A$72</xm:f>
            <x14:dxf>
              <fill>
                <patternFill>
                  <bgColor rgb="FFFFFF00"/>
                </patternFill>
              </fill>
            </x14:dxf>
          </x14:cfRule>
          <xm:sqref>J18:J23</xm:sqref>
        </x14:conditionalFormatting>
        <x14:conditionalFormatting xmlns:xm="http://schemas.microsoft.com/office/excel/2006/main">
          <x14:cfRule type="containsText" priority="2" operator="containsText" id="{2C151FBD-C5F0-40C2-AE73-A979F55BA22F}">
            <xm:f>NOT(ISERROR(SEARCH(EV!$A$73,J18)))</xm:f>
            <xm:f>EV!$A$73</xm:f>
            <x14:dxf>
              <fill>
                <patternFill>
                  <bgColor rgb="FFFFC000"/>
                </patternFill>
              </fill>
            </x14:dxf>
          </x14:cfRule>
          <xm:sqref>J18:J23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EV!$A$71:$A$74</xm:f>
          </x14:formula1>
          <xm:sqref>J18:J23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19" workbookViewId="0">
      <selection activeCell="F28" sqref="F28"/>
    </sheetView>
  </sheetViews>
  <sheetFormatPr defaultRowHeight="12.75" x14ac:dyDescent="0.2"/>
  <cols>
    <col min="2" max="2" width="25.140625" customWidth="1"/>
    <col min="4" max="4" width="14.42578125" customWidth="1"/>
    <col min="5" max="5" width="13.42578125" customWidth="1"/>
    <col min="6" max="6" width="14.28515625" customWidth="1"/>
    <col min="7" max="7" width="11.7109375" customWidth="1"/>
    <col min="8" max="9" width="11.5703125" customWidth="1"/>
    <col min="10" max="10" width="13.85546875" customWidth="1"/>
  </cols>
  <sheetData>
    <row r="1" spans="1:15" ht="20.25" x14ac:dyDescent="0.3">
      <c r="A1" s="55" t="s">
        <v>92</v>
      </c>
    </row>
    <row r="2" spans="1:15" ht="18" x14ac:dyDescent="0.25">
      <c r="A2" s="12" t="s">
        <v>17</v>
      </c>
      <c r="B2" s="2"/>
      <c r="C2" s="2"/>
      <c r="D2" s="9"/>
      <c r="E2" s="2"/>
      <c r="F2" s="2"/>
      <c r="G2" s="2"/>
      <c r="O2" s="18"/>
    </row>
    <row r="3" spans="1:15" ht="25.5" x14ac:dyDescent="0.2">
      <c r="A3" s="35" t="s">
        <v>2</v>
      </c>
      <c r="B3" s="36" t="s">
        <v>0</v>
      </c>
      <c r="C3" s="37" t="s">
        <v>36</v>
      </c>
      <c r="D3" s="52">
        <v>43409</v>
      </c>
      <c r="E3" s="52">
        <v>43410</v>
      </c>
      <c r="F3" s="52">
        <v>43411</v>
      </c>
      <c r="G3" s="52">
        <v>43412</v>
      </c>
      <c r="H3" s="52">
        <v>43413</v>
      </c>
      <c r="I3" s="52">
        <v>43414</v>
      </c>
      <c r="J3" s="57" t="s">
        <v>76</v>
      </c>
    </row>
    <row r="4" spans="1:15" ht="37.5" customHeight="1" x14ac:dyDescent="0.2">
      <c r="A4" s="7">
        <f>IF(ISBLANK(Total!A40)," - ",Total!A40)</f>
        <v>1.19</v>
      </c>
      <c r="B4" s="44" t="str">
        <f>IF(ISBLANK(Total!B40)," - ",Total!B40)</f>
        <v>Team Training Phase 4 - Research &amp; Demo Login Function</v>
      </c>
      <c r="C4" s="68">
        <f>Total!G40</f>
        <v>72</v>
      </c>
      <c r="D4" s="64">
        <f>D28/C4</f>
        <v>0.33333333333333331</v>
      </c>
      <c r="E4" s="64">
        <f>E28/C4</f>
        <v>0.33333333333333331</v>
      </c>
      <c r="F4" s="64">
        <f>F28/C4</f>
        <v>0.20833333333333334</v>
      </c>
      <c r="G4" s="64">
        <f>G28/C4</f>
        <v>0</v>
      </c>
      <c r="H4" s="64">
        <f>H28/C4</f>
        <v>0</v>
      </c>
      <c r="I4" s="66">
        <f>I28/C4</f>
        <v>0</v>
      </c>
      <c r="J4" s="67">
        <f t="shared" ref="J4:J19" si="0" xml:space="preserve"> SUM(D4:I4)</f>
        <v>0.875</v>
      </c>
    </row>
    <row r="5" spans="1:15" ht="24.75" customHeight="1" x14ac:dyDescent="0.2">
      <c r="A5" s="7" t="str">
        <f>IF(ISBLANK(Total!A41)," - ",Total!A41)</f>
        <v>1.20</v>
      </c>
      <c r="B5" s="44" t="str">
        <f>IF(ISBLANK(Total!B41)," - ",Total!B41)</f>
        <v>Update Business Process</v>
      </c>
      <c r="C5" s="68">
        <v>4</v>
      </c>
      <c r="D5" s="64">
        <f>D29/C5</f>
        <v>0</v>
      </c>
      <c r="E5" s="64">
        <f>E29/C5</f>
        <v>0</v>
      </c>
      <c r="F5" s="64">
        <f>F29/C5</f>
        <v>0.75</v>
      </c>
      <c r="G5" s="64">
        <f>G29/C5</f>
        <v>0</v>
      </c>
      <c r="H5" s="64">
        <f>H29/C5</f>
        <v>0</v>
      </c>
      <c r="I5" s="66">
        <f>I29/C5</f>
        <v>0</v>
      </c>
      <c r="J5" s="67">
        <f t="shared" si="0"/>
        <v>0.75</v>
      </c>
    </row>
    <row r="6" spans="1:15" ht="42" customHeight="1" x14ac:dyDescent="0.2">
      <c r="A6" s="7" t="str">
        <f>IF(ISBLANK(Total!A42)," - ",Total!A42)</f>
        <v>1.21</v>
      </c>
      <c r="B6" s="44" t="str">
        <f>IF(ISBLANK(Total!B42)," - ",Total!B42)</f>
        <v>Identify Architecture Phase 1 - Identify Constraint and Quality</v>
      </c>
      <c r="C6" s="68">
        <v>4</v>
      </c>
      <c r="D6" s="64">
        <f>D30/C6</f>
        <v>0</v>
      </c>
      <c r="E6" s="64">
        <f>E30/C6</f>
        <v>0</v>
      </c>
      <c r="F6" s="64">
        <f>F30/C6</f>
        <v>0.75</v>
      </c>
      <c r="G6" s="64">
        <f>G30/C6</f>
        <v>0</v>
      </c>
      <c r="H6" s="64">
        <f>H30/C6</f>
        <v>0</v>
      </c>
      <c r="I6" s="66">
        <f>I30/C6</f>
        <v>0</v>
      </c>
      <c r="J6" s="67">
        <f t="shared" si="0"/>
        <v>0.75</v>
      </c>
    </row>
    <row r="7" spans="1:15" ht="25.5" x14ac:dyDescent="0.2">
      <c r="A7" s="7" t="str">
        <f>IF(ISBLANK(Total!A43)," - ",Total!A43)</f>
        <v>1.22</v>
      </c>
      <c r="B7" s="44" t="str">
        <f>IF(ISBLANK(Total!B43)," - ",Total!B43)</f>
        <v>Do Process and Quality Management</v>
      </c>
      <c r="C7" s="68">
        <v>4</v>
      </c>
      <c r="D7" s="64">
        <f>D31/C7</f>
        <v>0</v>
      </c>
      <c r="E7" s="64">
        <f>E31/C7</f>
        <v>0</v>
      </c>
      <c r="F7" s="64">
        <f>F31/C7</f>
        <v>0.75</v>
      </c>
      <c r="G7" s="64">
        <f>G31/C7</f>
        <v>0</v>
      </c>
      <c r="H7" s="64">
        <f>H31/C7</f>
        <v>0</v>
      </c>
      <c r="I7" s="66">
        <f>I31/C7</f>
        <v>0</v>
      </c>
      <c r="J7" s="67">
        <f t="shared" si="0"/>
        <v>0.75</v>
      </c>
    </row>
    <row r="8" spans="1:15" ht="38.25" x14ac:dyDescent="0.2">
      <c r="A8" s="7" t="str">
        <f>IF(ISBLANK(Total!A44)," - ",Total!A44)</f>
        <v>1.23</v>
      </c>
      <c r="B8" s="44" t="str">
        <f>IF(ISBLANK(Total!B44)," - ",Total!B44)</f>
        <v>Identify Architecture Phase 2 - Continues to identify Quality</v>
      </c>
      <c r="C8" s="79">
        <v>5</v>
      </c>
      <c r="D8" s="64">
        <f t="shared" ref="D8:D18" si="1">D32/C8</f>
        <v>0</v>
      </c>
      <c r="E8" s="64">
        <f t="shared" ref="E8:E18" si="2">E32/C8</f>
        <v>0</v>
      </c>
      <c r="F8" s="64">
        <f t="shared" ref="F8:F18" si="3">F32/C8</f>
        <v>0</v>
      </c>
      <c r="G8" s="64">
        <f t="shared" ref="G8:G18" si="4">G32/C8</f>
        <v>0.4</v>
      </c>
      <c r="H8" s="64">
        <f t="shared" ref="H8:H18" si="5">H32/C8</f>
        <v>0.4</v>
      </c>
      <c r="I8" s="66">
        <f t="shared" ref="I8:I18" si="6">I32/C8</f>
        <v>0.2</v>
      </c>
      <c r="J8" s="67">
        <f t="shared" si="0"/>
        <v>1</v>
      </c>
    </row>
    <row r="9" spans="1:15" ht="25.5" x14ac:dyDescent="0.2">
      <c r="A9" s="7" t="str">
        <f>IF(ISBLANK(Total!A45)," - ",Total!A45)</f>
        <v>1.24</v>
      </c>
      <c r="B9" s="44" t="str">
        <f>IF(ISBLANK(Total!B45)," - ",Total!B45)</f>
        <v>Prepare Architecture Design Template</v>
      </c>
      <c r="C9" s="79">
        <v>3</v>
      </c>
      <c r="D9" s="64">
        <f t="shared" si="1"/>
        <v>0</v>
      </c>
      <c r="E9" s="64">
        <f t="shared" si="2"/>
        <v>0</v>
      </c>
      <c r="F9" s="64">
        <f t="shared" si="3"/>
        <v>0</v>
      </c>
      <c r="G9" s="64">
        <f t="shared" si="4"/>
        <v>0</v>
      </c>
      <c r="H9" s="64">
        <f t="shared" si="5"/>
        <v>0.33333333333333331</v>
      </c>
      <c r="I9" s="66">
        <f t="shared" si="6"/>
        <v>0.66666666666666663</v>
      </c>
      <c r="J9" s="67">
        <f t="shared" si="0"/>
        <v>1</v>
      </c>
    </row>
    <row r="10" spans="1:15" ht="38.25" x14ac:dyDescent="0.2">
      <c r="A10" s="7" t="str">
        <f>IF(ISBLANK(Total!A46)," - ",Total!A46)</f>
        <v>1.25</v>
      </c>
      <c r="B10" s="44" t="str">
        <f>IF(ISBLANK(Total!B46)," - ",Total!B46)</f>
        <v>Write and Prove Scenario for Security Attribute for Customer</v>
      </c>
      <c r="C10" s="79">
        <v>4</v>
      </c>
      <c r="D10" s="64">
        <f t="shared" si="1"/>
        <v>0</v>
      </c>
      <c r="E10" s="64">
        <f t="shared" si="2"/>
        <v>0</v>
      </c>
      <c r="F10" s="64">
        <f t="shared" si="3"/>
        <v>0</v>
      </c>
      <c r="G10" s="64">
        <f t="shared" si="4"/>
        <v>0.25</v>
      </c>
      <c r="H10" s="64">
        <f t="shared" si="5"/>
        <v>0.25</v>
      </c>
      <c r="I10" s="66">
        <f t="shared" si="6"/>
        <v>0.25</v>
      </c>
      <c r="J10" s="67">
        <f t="shared" si="0"/>
        <v>0.75</v>
      </c>
    </row>
    <row r="11" spans="1:15" ht="25.5" x14ac:dyDescent="0.2">
      <c r="A11" s="7" t="str">
        <f>IF(ISBLANK(Total!A47)," - ",Total!A47)</f>
        <v>1.26</v>
      </c>
      <c r="B11" s="44" t="str">
        <f>IF(ISBLANK(Total!B47)," - ",Total!B47)</f>
        <v>Research about N - Tier Architecture</v>
      </c>
      <c r="C11" s="79">
        <v>8</v>
      </c>
      <c r="D11" s="64">
        <f t="shared" si="1"/>
        <v>0</v>
      </c>
      <c r="E11" s="64">
        <f t="shared" si="2"/>
        <v>0</v>
      </c>
      <c r="F11" s="64">
        <f t="shared" si="3"/>
        <v>0</v>
      </c>
      <c r="G11" s="64">
        <f t="shared" si="4"/>
        <v>0</v>
      </c>
      <c r="H11" s="64">
        <f t="shared" si="5"/>
        <v>0.5</v>
      </c>
      <c r="I11" s="66">
        <f t="shared" si="6"/>
        <v>0.5</v>
      </c>
      <c r="J11" s="67">
        <f t="shared" si="0"/>
        <v>1</v>
      </c>
    </row>
    <row r="12" spans="1:15" ht="25.5" x14ac:dyDescent="0.2">
      <c r="A12" s="7" t="str">
        <f>IF(ISBLANK(Total!A48)," - ",Total!A48)</f>
        <v>1.27</v>
      </c>
      <c r="B12" s="44" t="str">
        <f>IF(ISBLANK(Total!B48)," - ",Total!B48)</f>
        <v>Research about RealTime Pattern</v>
      </c>
      <c r="C12" s="79">
        <v>8</v>
      </c>
      <c r="D12" s="64">
        <f t="shared" si="1"/>
        <v>0</v>
      </c>
      <c r="E12" s="64">
        <f t="shared" si="2"/>
        <v>0</v>
      </c>
      <c r="F12" s="64">
        <f t="shared" si="3"/>
        <v>0</v>
      </c>
      <c r="G12" s="64">
        <f t="shared" si="4"/>
        <v>0</v>
      </c>
      <c r="H12" s="64">
        <f t="shared" si="5"/>
        <v>0.375</v>
      </c>
      <c r="I12" s="66">
        <f t="shared" si="6"/>
        <v>0.375</v>
      </c>
      <c r="J12" s="67">
        <f t="shared" si="0"/>
        <v>0.75</v>
      </c>
    </row>
    <row r="13" spans="1:15" ht="25.5" x14ac:dyDescent="0.2">
      <c r="A13" s="7" t="str">
        <f>IF(ISBLANK(Total!A49)," - ",Total!A49)</f>
        <v>1.28</v>
      </c>
      <c r="B13" s="44" t="str">
        <f>IF(ISBLANK(Total!B49)," - ",Total!B49)</f>
        <v>Research about Unit of Works Layer</v>
      </c>
      <c r="C13" s="79">
        <v>4</v>
      </c>
      <c r="D13" s="64">
        <f t="shared" si="1"/>
        <v>0</v>
      </c>
      <c r="E13" s="64">
        <f t="shared" si="2"/>
        <v>0</v>
      </c>
      <c r="F13" s="64">
        <f t="shared" si="3"/>
        <v>0</v>
      </c>
      <c r="G13" s="64">
        <f t="shared" si="4"/>
        <v>0</v>
      </c>
      <c r="H13" s="64">
        <f t="shared" si="5"/>
        <v>0.5</v>
      </c>
      <c r="I13" s="66">
        <f t="shared" si="6"/>
        <v>0.25</v>
      </c>
      <c r="J13" s="67">
        <f t="shared" si="0"/>
        <v>0.75</v>
      </c>
    </row>
    <row r="14" spans="1:15" ht="25.5" x14ac:dyDescent="0.2">
      <c r="A14" s="7" t="str">
        <f>IF(ISBLANK(Total!A50)," - ",Total!A50)</f>
        <v>1.29</v>
      </c>
      <c r="B14" s="44" t="str">
        <f>IF(ISBLANK(Total!B50)," - ",Total!B50)</f>
        <v>Research about Repository Layer</v>
      </c>
      <c r="C14" s="79">
        <v>4</v>
      </c>
      <c r="D14" s="64">
        <f t="shared" si="1"/>
        <v>0</v>
      </c>
      <c r="E14" s="64">
        <f t="shared" si="2"/>
        <v>0</v>
      </c>
      <c r="F14" s="64">
        <f t="shared" si="3"/>
        <v>0</v>
      </c>
      <c r="G14" s="64">
        <f t="shared" si="4"/>
        <v>0</v>
      </c>
      <c r="H14" s="64">
        <f t="shared" si="5"/>
        <v>0.5</v>
      </c>
      <c r="I14" s="66">
        <f t="shared" si="6"/>
        <v>0.5</v>
      </c>
      <c r="J14" s="67">
        <f t="shared" si="0"/>
        <v>1</v>
      </c>
    </row>
    <row r="15" spans="1:15" ht="25.5" x14ac:dyDescent="0.2">
      <c r="A15" s="7" t="str">
        <f>IF(ISBLANK(Total!A51)," - ",Total!A51)</f>
        <v>1.30</v>
      </c>
      <c r="B15" s="44" t="str">
        <f>IF(ISBLANK(Total!B51)," - ",Total!B51)</f>
        <v>Research about Business Layer</v>
      </c>
      <c r="C15" s="79">
        <v>4</v>
      </c>
      <c r="D15" s="64">
        <f t="shared" si="1"/>
        <v>0</v>
      </c>
      <c r="E15" s="64">
        <f t="shared" si="2"/>
        <v>0</v>
      </c>
      <c r="F15" s="64">
        <f t="shared" si="3"/>
        <v>0</v>
      </c>
      <c r="G15" s="64">
        <f t="shared" si="4"/>
        <v>0</v>
      </c>
      <c r="H15" s="64">
        <f t="shared" si="5"/>
        <v>0.5</v>
      </c>
      <c r="I15" s="66">
        <f t="shared" si="6"/>
        <v>0.5</v>
      </c>
      <c r="J15" s="67">
        <f t="shared" si="0"/>
        <v>1</v>
      </c>
    </row>
    <row r="16" spans="1:15" ht="25.5" x14ac:dyDescent="0.2">
      <c r="A16" s="7" t="str">
        <f>IF(ISBLANK(Total!A52)," - ",Total!A52)</f>
        <v>1.31</v>
      </c>
      <c r="B16" s="44" t="str">
        <f>IF(ISBLANK(Total!B52)," - ",Total!B52)</f>
        <v>Update Architect Driver Document</v>
      </c>
      <c r="C16" s="79">
        <v>1</v>
      </c>
      <c r="D16" s="64">
        <f t="shared" si="1"/>
        <v>0</v>
      </c>
      <c r="E16" s="64">
        <f t="shared" si="2"/>
        <v>0</v>
      </c>
      <c r="F16" s="64">
        <f t="shared" si="3"/>
        <v>0</v>
      </c>
      <c r="G16" s="64">
        <f t="shared" si="4"/>
        <v>0</v>
      </c>
      <c r="H16" s="64">
        <f t="shared" si="5"/>
        <v>0</v>
      </c>
      <c r="I16" s="66">
        <f t="shared" si="6"/>
        <v>1</v>
      </c>
      <c r="J16" s="67">
        <f t="shared" si="0"/>
        <v>1</v>
      </c>
    </row>
    <row r="17" spans="1:10" x14ac:dyDescent="0.2">
      <c r="A17" s="7" t="str">
        <f>IF(ISBLANK(Total!A53)," - ",Total!A53)</f>
        <v>1.32</v>
      </c>
      <c r="B17" s="44" t="str">
        <f>IF(ISBLANK(Total!B53)," - ",Total!B53)</f>
        <v>Research ReactNative</v>
      </c>
      <c r="C17" s="79">
        <v>6</v>
      </c>
      <c r="D17" s="64">
        <f t="shared" si="1"/>
        <v>0</v>
      </c>
      <c r="E17" s="64">
        <f t="shared" si="2"/>
        <v>0</v>
      </c>
      <c r="F17" s="64">
        <f t="shared" si="3"/>
        <v>0</v>
      </c>
      <c r="G17" s="64">
        <f t="shared" si="4"/>
        <v>0</v>
      </c>
      <c r="H17" s="64">
        <f t="shared" si="5"/>
        <v>0.5</v>
      </c>
      <c r="I17" s="66">
        <f t="shared" si="6"/>
        <v>0.5</v>
      </c>
      <c r="J17" s="67">
        <f t="shared" si="0"/>
        <v>1</v>
      </c>
    </row>
    <row r="18" spans="1:10" ht="25.5" x14ac:dyDescent="0.2">
      <c r="A18" s="7" t="str">
        <f>IF(ISBLANK(Total!A54)," - ",Total!A54)</f>
        <v>1.33</v>
      </c>
      <c r="B18" s="44" t="str">
        <f>IF(ISBLANK(Total!B54)," - ",Total!B54)</f>
        <v>Support Research ReactNative</v>
      </c>
      <c r="C18" s="79">
        <v>6</v>
      </c>
      <c r="D18" s="64">
        <f t="shared" si="1"/>
        <v>0</v>
      </c>
      <c r="E18" s="64">
        <f t="shared" si="2"/>
        <v>0</v>
      </c>
      <c r="F18" s="64">
        <f t="shared" si="3"/>
        <v>0</v>
      </c>
      <c r="G18" s="64">
        <f t="shared" si="4"/>
        <v>0</v>
      </c>
      <c r="H18" s="64">
        <f t="shared" si="5"/>
        <v>0.5</v>
      </c>
      <c r="I18" s="66">
        <f t="shared" si="6"/>
        <v>0.5</v>
      </c>
      <c r="J18" s="67">
        <f t="shared" si="0"/>
        <v>1</v>
      </c>
    </row>
    <row r="19" spans="1:10" x14ac:dyDescent="0.2">
      <c r="A19" s="7"/>
      <c r="B19" s="44"/>
      <c r="D19" s="64"/>
      <c r="E19" s="64"/>
      <c r="F19" s="64"/>
      <c r="G19" s="64"/>
      <c r="H19" s="64"/>
      <c r="I19" s="66"/>
      <c r="J19" s="67">
        <f t="shared" si="0"/>
        <v>0</v>
      </c>
    </row>
    <row r="20" spans="1:10" x14ac:dyDescent="0.2">
      <c r="A20" s="15" t="s">
        <v>24</v>
      </c>
      <c r="B20" s="5"/>
      <c r="C20" s="5"/>
      <c r="D20" s="5"/>
      <c r="E20" s="5"/>
      <c r="F20" s="5"/>
      <c r="G20" s="5"/>
      <c r="H20" s="5"/>
      <c r="I20" s="54"/>
      <c r="J20" s="58"/>
    </row>
    <row r="21" spans="1:10" x14ac:dyDescent="0.2">
      <c r="C21" s="8" t="s">
        <v>15</v>
      </c>
      <c r="D21" s="21">
        <f t="shared" ref="D21:I21" si="7">SUMPRODUCT(D4:D20,$C$4:$C$20)</f>
        <v>24</v>
      </c>
      <c r="E21" s="21">
        <f t="shared" si="7"/>
        <v>24</v>
      </c>
      <c r="F21" s="21">
        <f t="shared" si="7"/>
        <v>24</v>
      </c>
      <c r="G21" s="21">
        <f t="shared" si="7"/>
        <v>3</v>
      </c>
      <c r="H21" s="21">
        <f t="shared" si="7"/>
        <v>23</v>
      </c>
      <c r="I21" s="21">
        <f t="shared" si="7"/>
        <v>23</v>
      </c>
    </row>
    <row r="23" spans="1:10" ht="27.75" customHeight="1" x14ac:dyDescent="0.3">
      <c r="A23" s="89"/>
      <c r="B23" s="89"/>
      <c r="C23" s="56"/>
    </row>
    <row r="25" spans="1:10" ht="20.25" x14ac:dyDescent="0.3">
      <c r="A25" s="55" t="s">
        <v>93</v>
      </c>
    </row>
    <row r="26" spans="1:10" ht="15.75" x14ac:dyDescent="0.25">
      <c r="A26" s="12" t="s">
        <v>29</v>
      </c>
      <c r="B26" s="2"/>
      <c r="C26" s="2"/>
      <c r="D26" s="9"/>
      <c r="E26" s="2"/>
      <c r="F26" s="2"/>
      <c r="G26" s="2"/>
    </row>
    <row r="27" spans="1:10" ht="27" customHeight="1" x14ac:dyDescent="0.2">
      <c r="A27" s="35" t="s">
        <v>2</v>
      </c>
      <c r="B27" s="36" t="s">
        <v>0</v>
      </c>
      <c r="C27" s="37"/>
      <c r="D27" s="52">
        <v>43409</v>
      </c>
      <c r="E27" s="52">
        <v>43410</v>
      </c>
      <c r="F27" s="52">
        <v>43411</v>
      </c>
      <c r="G27" s="52">
        <v>43412</v>
      </c>
      <c r="H27" s="52">
        <v>43413</v>
      </c>
      <c r="I27" s="52">
        <v>43414</v>
      </c>
      <c r="J27" s="70" t="s">
        <v>91</v>
      </c>
    </row>
    <row r="28" spans="1:10" ht="38.25" x14ac:dyDescent="0.2">
      <c r="A28" s="7">
        <f>IF(ISBLANK(Total!A40)," - ",Total!A40)</f>
        <v>1.19</v>
      </c>
      <c r="B28" s="44" t="str">
        <f>IF(ISBLANK(Total!B40)," - ",Total!B40)</f>
        <v>Team Training Phase 4 - Research &amp; Demo Login Function</v>
      </c>
      <c r="C28" s="68">
        <f>SUM(D28:I28)</f>
        <v>63</v>
      </c>
      <c r="D28" s="72">
        <v>24</v>
      </c>
      <c r="E28" s="72">
        <v>24</v>
      </c>
      <c r="F28" s="72">
        <v>15</v>
      </c>
      <c r="G28" s="72"/>
      <c r="H28" s="72"/>
      <c r="I28" s="73"/>
      <c r="J28" s="71" t="s">
        <v>89</v>
      </c>
    </row>
    <row r="29" spans="1:10" x14ac:dyDescent="0.2">
      <c r="A29" s="7" t="str">
        <f>IF(ISBLANK(Total!A41)," - ",Total!A41)</f>
        <v>1.20</v>
      </c>
      <c r="B29" s="44" t="str">
        <f>IF(ISBLANK(Total!B41)," - ",Total!B41)</f>
        <v>Update Business Process</v>
      </c>
      <c r="C29" s="68">
        <f t="shared" ref="C29:C42" si="8">SUM(D29:I29)</f>
        <v>3</v>
      </c>
      <c r="D29" s="72"/>
      <c r="E29" s="72"/>
      <c r="F29" s="72">
        <v>3</v>
      </c>
      <c r="G29" s="72"/>
      <c r="H29" s="72"/>
      <c r="I29" s="73"/>
      <c r="J29" s="71" t="s">
        <v>89</v>
      </c>
    </row>
    <row r="30" spans="1:10" ht="41.25" customHeight="1" x14ac:dyDescent="0.2">
      <c r="A30" s="7" t="str">
        <f>IF(ISBLANK(Total!A42)," - ",Total!A42)</f>
        <v>1.21</v>
      </c>
      <c r="B30" s="44" t="str">
        <f>IF(ISBLANK(Total!B42)," - ",Total!B42)</f>
        <v>Identify Architecture Phase 1 - Identify Constraint and Quality</v>
      </c>
      <c r="C30" s="68">
        <f t="shared" si="8"/>
        <v>3</v>
      </c>
      <c r="D30" s="72"/>
      <c r="E30" s="72"/>
      <c r="F30" s="72">
        <v>3</v>
      </c>
      <c r="G30" s="72"/>
      <c r="H30" s="72"/>
      <c r="I30" s="73"/>
      <c r="J30" s="71" t="s">
        <v>89</v>
      </c>
    </row>
    <row r="31" spans="1:10" ht="25.5" x14ac:dyDescent="0.2">
      <c r="A31" s="7" t="str">
        <f>IF(ISBLANK(Total!A43)," - ",Total!A43)</f>
        <v>1.22</v>
      </c>
      <c r="B31" s="44" t="str">
        <f>IF(ISBLANK(Total!B43)," - ",Total!B43)</f>
        <v>Do Process and Quality Management</v>
      </c>
      <c r="C31" s="68">
        <f t="shared" si="8"/>
        <v>3</v>
      </c>
      <c r="D31" s="72"/>
      <c r="E31" s="72"/>
      <c r="F31" s="72">
        <v>3</v>
      </c>
      <c r="G31" s="72"/>
      <c r="H31" s="72"/>
      <c r="I31" s="73"/>
      <c r="J31" s="71" t="s">
        <v>89</v>
      </c>
    </row>
    <row r="32" spans="1:10" ht="38.25" x14ac:dyDescent="0.2">
      <c r="A32" s="7" t="str">
        <f>IF(ISBLANK(Total!A44)," - ",Total!A44)</f>
        <v>1.23</v>
      </c>
      <c r="B32" s="44" t="str">
        <f>IF(ISBLANK(Total!B44)," - ",Total!B44)</f>
        <v>Identify Architecture Phase 2 - Continues to identify Quality</v>
      </c>
      <c r="C32" s="68">
        <f t="shared" si="8"/>
        <v>5</v>
      </c>
      <c r="D32" s="72"/>
      <c r="E32" s="72"/>
      <c r="F32" s="72"/>
      <c r="G32" s="72">
        <v>2</v>
      </c>
      <c r="H32" s="72">
        <v>2</v>
      </c>
      <c r="I32" s="73">
        <v>1</v>
      </c>
      <c r="J32" s="71" t="s">
        <v>88</v>
      </c>
    </row>
    <row r="33" spans="1:10" ht="25.5" x14ac:dyDescent="0.2">
      <c r="A33" s="7" t="str">
        <f>IF(ISBLANK(Total!A45)," - ",Total!A45)</f>
        <v>1.24</v>
      </c>
      <c r="B33" s="44" t="str">
        <f>IF(ISBLANK(Total!B45)," - ",Total!B45)</f>
        <v>Prepare Architecture Design Template</v>
      </c>
      <c r="C33" s="68">
        <f t="shared" si="8"/>
        <v>3</v>
      </c>
      <c r="D33" s="72"/>
      <c r="E33" s="72"/>
      <c r="F33" s="72"/>
      <c r="G33" s="72"/>
      <c r="H33" s="72">
        <v>1</v>
      </c>
      <c r="I33" s="73">
        <v>2</v>
      </c>
      <c r="J33" s="71" t="s">
        <v>88</v>
      </c>
    </row>
    <row r="34" spans="1:10" ht="38.25" x14ac:dyDescent="0.2">
      <c r="A34" s="7" t="str">
        <f>IF(ISBLANK(Total!A46)," - ",Total!A46)</f>
        <v>1.25</v>
      </c>
      <c r="B34" s="44" t="str">
        <f>IF(ISBLANK(Total!B46)," - ",Total!B46)</f>
        <v>Write and Prove Scenario for Security Attribute for Customer</v>
      </c>
      <c r="C34" s="68">
        <f t="shared" si="8"/>
        <v>3</v>
      </c>
      <c r="D34" s="72"/>
      <c r="E34" s="72"/>
      <c r="F34" s="72"/>
      <c r="G34" s="72">
        <v>1</v>
      </c>
      <c r="H34" s="72">
        <v>1</v>
      </c>
      <c r="I34" s="73">
        <v>1</v>
      </c>
      <c r="J34" s="71" t="s">
        <v>88</v>
      </c>
    </row>
    <row r="35" spans="1:10" ht="25.5" x14ac:dyDescent="0.2">
      <c r="A35" s="7" t="str">
        <f>IF(ISBLANK(Total!A47)," - ",Total!A47)</f>
        <v>1.26</v>
      </c>
      <c r="B35" s="44" t="str">
        <f>IF(ISBLANK(Total!B47)," - ",Total!B47)</f>
        <v>Research about N - Tier Architecture</v>
      </c>
      <c r="C35" s="68">
        <f t="shared" si="8"/>
        <v>8</v>
      </c>
      <c r="D35" s="72"/>
      <c r="E35" s="72"/>
      <c r="F35" s="72"/>
      <c r="G35" s="72"/>
      <c r="H35" s="72">
        <v>4</v>
      </c>
      <c r="I35" s="73">
        <v>4</v>
      </c>
      <c r="J35" s="71" t="s">
        <v>88</v>
      </c>
    </row>
    <row r="36" spans="1:10" ht="25.5" x14ac:dyDescent="0.2">
      <c r="A36" s="7" t="str">
        <f>IF(ISBLANK(Total!A48)," - ",Total!A48)</f>
        <v>1.27</v>
      </c>
      <c r="B36" s="44" t="str">
        <f>IF(ISBLANK(Total!B48)," - ",Total!B48)</f>
        <v>Research about RealTime Pattern</v>
      </c>
      <c r="C36" s="68">
        <f t="shared" si="8"/>
        <v>6</v>
      </c>
      <c r="D36" s="72"/>
      <c r="E36" s="72"/>
      <c r="F36" s="72"/>
      <c r="G36" s="72"/>
      <c r="H36" s="72">
        <v>3</v>
      </c>
      <c r="I36" s="73">
        <v>3</v>
      </c>
      <c r="J36" s="71" t="s">
        <v>88</v>
      </c>
    </row>
    <row r="37" spans="1:10" ht="25.5" x14ac:dyDescent="0.2">
      <c r="A37" s="7" t="str">
        <f>IF(ISBLANK(Total!A49)," - ",Total!A49)</f>
        <v>1.28</v>
      </c>
      <c r="B37" s="44" t="str">
        <f>IF(ISBLANK(Total!B49)," - ",Total!B49)</f>
        <v>Research about Unit of Works Layer</v>
      </c>
      <c r="C37" s="68">
        <f t="shared" si="8"/>
        <v>3</v>
      </c>
      <c r="D37" s="72"/>
      <c r="E37" s="72"/>
      <c r="F37" s="72"/>
      <c r="G37" s="72"/>
      <c r="H37" s="72">
        <v>2</v>
      </c>
      <c r="I37" s="73">
        <v>1</v>
      </c>
      <c r="J37" s="71" t="s">
        <v>88</v>
      </c>
    </row>
    <row r="38" spans="1:10" ht="25.5" x14ac:dyDescent="0.2">
      <c r="A38" s="7" t="str">
        <f>IF(ISBLANK(Total!A50)," - ",Total!A50)</f>
        <v>1.29</v>
      </c>
      <c r="B38" s="44" t="str">
        <f>IF(ISBLANK(Total!B50)," - ",Total!B50)</f>
        <v>Research about Repository Layer</v>
      </c>
      <c r="C38" s="68">
        <f t="shared" si="8"/>
        <v>4</v>
      </c>
      <c r="D38" s="72"/>
      <c r="E38" s="72"/>
      <c r="F38" s="72"/>
      <c r="G38" s="72"/>
      <c r="H38" s="72">
        <v>2</v>
      </c>
      <c r="I38" s="73">
        <v>2</v>
      </c>
      <c r="J38" s="71" t="s">
        <v>88</v>
      </c>
    </row>
    <row r="39" spans="1:10" ht="25.5" x14ac:dyDescent="0.2">
      <c r="A39" s="7" t="str">
        <f>IF(ISBLANK(Total!A51)," - ",Total!A51)</f>
        <v>1.30</v>
      </c>
      <c r="B39" s="44" t="str">
        <f>IF(ISBLANK(Total!B51)," - ",Total!B51)</f>
        <v>Research about Business Layer</v>
      </c>
      <c r="C39" s="68">
        <f t="shared" si="8"/>
        <v>4</v>
      </c>
      <c r="D39" s="72"/>
      <c r="E39" s="72"/>
      <c r="F39" s="72"/>
      <c r="G39" s="72"/>
      <c r="H39" s="72">
        <v>2</v>
      </c>
      <c r="I39" s="73">
        <v>2</v>
      </c>
      <c r="J39" s="71" t="s">
        <v>88</v>
      </c>
    </row>
    <row r="40" spans="1:10" ht="25.5" x14ac:dyDescent="0.2">
      <c r="A40" s="7" t="str">
        <f>IF(ISBLANK(Total!A52)," - ",Total!A52)</f>
        <v>1.31</v>
      </c>
      <c r="B40" s="44" t="str">
        <f>IF(ISBLANK(Total!B52)," - ",Total!B52)</f>
        <v>Update Architect Driver Document</v>
      </c>
      <c r="C40" s="68">
        <f t="shared" si="8"/>
        <v>1</v>
      </c>
      <c r="D40" s="72"/>
      <c r="E40" s="72"/>
      <c r="F40" s="72"/>
      <c r="G40" s="72"/>
      <c r="H40" s="72"/>
      <c r="I40" s="73">
        <v>1</v>
      </c>
      <c r="J40" s="71" t="s">
        <v>88</v>
      </c>
    </row>
    <row r="41" spans="1:10" ht="18" customHeight="1" x14ac:dyDescent="0.2">
      <c r="A41" s="7" t="str">
        <f>IF(ISBLANK(Total!A53)," - ",Total!A53)</f>
        <v>1.32</v>
      </c>
      <c r="B41" s="44" t="str">
        <f>IF(ISBLANK(Total!B53)," - ",Total!B53)</f>
        <v>Research ReactNative</v>
      </c>
      <c r="C41" s="68">
        <f t="shared" si="8"/>
        <v>6</v>
      </c>
      <c r="D41" s="72"/>
      <c r="E41" s="72"/>
      <c r="F41" s="72"/>
      <c r="G41" s="72"/>
      <c r="H41" s="72">
        <v>3</v>
      </c>
      <c r="I41" s="73">
        <v>3</v>
      </c>
      <c r="J41" s="71" t="s">
        <v>88</v>
      </c>
    </row>
    <row r="42" spans="1:10" ht="29.25" customHeight="1" x14ac:dyDescent="0.2">
      <c r="A42" s="7" t="str">
        <f>IF(ISBLANK(Total!A54)," - ",Total!A54)</f>
        <v>1.33</v>
      </c>
      <c r="B42" s="44" t="str">
        <f>IF(ISBLANK(Total!B54)," - ",Total!B54)</f>
        <v>Support Research ReactNative</v>
      </c>
      <c r="C42" s="68">
        <f t="shared" si="8"/>
        <v>6</v>
      </c>
      <c r="D42" s="72"/>
      <c r="E42" s="72"/>
      <c r="F42" s="72"/>
      <c r="G42" s="72"/>
      <c r="H42" s="72">
        <v>3</v>
      </c>
      <c r="I42" s="73">
        <v>3</v>
      </c>
      <c r="J42" s="71" t="s">
        <v>88</v>
      </c>
    </row>
    <row r="43" spans="1:10" x14ac:dyDescent="0.2">
      <c r="A43" s="15" t="s">
        <v>24</v>
      </c>
      <c r="B43" s="5"/>
      <c r="C43" s="5"/>
      <c r="D43" s="5"/>
      <c r="E43" s="5"/>
      <c r="F43" s="5"/>
      <c r="G43" s="5"/>
      <c r="H43" s="5"/>
      <c r="I43" s="54"/>
    </row>
    <row r="44" spans="1:10" x14ac:dyDescent="0.2">
      <c r="C44" s="14" t="s">
        <v>31</v>
      </c>
      <c r="D44" s="21">
        <f t="shared" ref="D44:I44" si="9">SUM(D28:D43)</f>
        <v>24</v>
      </c>
      <c r="E44" s="21">
        <f t="shared" si="9"/>
        <v>24</v>
      </c>
      <c r="F44" s="21">
        <f t="shared" si="9"/>
        <v>24</v>
      </c>
      <c r="G44" s="21">
        <f t="shared" si="9"/>
        <v>3</v>
      </c>
      <c r="H44" s="21">
        <f t="shared" si="9"/>
        <v>23</v>
      </c>
      <c r="I44" s="21">
        <f t="shared" si="9"/>
        <v>23</v>
      </c>
    </row>
    <row r="46" spans="1:10" x14ac:dyDescent="0.2">
      <c r="C46" s="8" t="s">
        <v>16</v>
      </c>
      <c r="D46" s="32">
        <f>SUM($D44:D44)</f>
        <v>24</v>
      </c>
      <c r="E46" s="32">
        <f>SUM($D44:E44)</f>
        <v>48</v>
      </c>
      <c r="F46" s="32">
        <f>SUM($D44:F44)</f>
        <v>72</v>
      </c>
      <c r="G46" s="32">
        <f>SUM($D44:G44)</f>
        <v>75</v>
      </c>
      <c r="H46" s="32">
        <f>SUM($D44:H44)</f>
        <v>98</v>
      </c>
      <c r="I46" s="32">
        <f>SUM($D44:I44)</f>
        <v>121</v>
      </c>
    </row>
  </sheetData>
  <mergeCells count="1">
    <mergeCell ref="A23:B23"/>
  </mergeCells>
  <conditionalFormatting sqref="D4:J18">
    <cfRule type="dataBar" priority="6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{5CC3D030-513F-4755-BAD0-FE46AECB253E}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C3D030-513F-4755-BAD0-FE46AECB253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D4:J18</xm:sqref>
        </x14:conditionalFormatting>
        <x14:conditionalFormatting xmlns:xm="http://schemas.microsoft.com/office/excel/2006/main">
          <x14:cfRule type="containsText" priority="5" operator="containsText" id="{1F9CEFDC-8DEF-4D3D-8F9B-D48FBB5FD749}">
            <xm:f>NOT(ISERROR(SEARCH(EV!$A$71,J28)))</xm:f>
            <xm:f>EV!$A$71</xm:f>
            <x14:dxf>
              <fill>
                <patternFill>
                  <bgColor rgb="FF92D050"/>
                </patternFill>
              </fill>
            </x14:dxf>
          </x14:cfRule>
          <xm:sqref>J28:J42</xm:sqref>
        </x14:conditionalFormatting>
        <x14:conditionalFormatting xmlns:xm="http://schemas.microsoft.com/office/excel/2006/main">
          <x14:cfRule type="containsText" priority="2" operator="containsText" id="{1DD36B81-95AC-4B58-9C6B-6CEB5DB2D8C3}">
            <xm:f>NOT(ISERROR(SEARCH(EV!$A$74,J28)))</xm:f>
            <xm:f>EV!$A$74</xm:f>
            <x14:dxf>
              <fill>
                <patternFill>
                  <bgColor rgb="FF0070C0"/>
                </patternFill>
              </fill>
            </x14:dxf>
          </x14:cfRule>
          <x14:cfRule type="containsText" priority="3" operator="containsText" id="{FD23E137-8F34-4B7B-B7B7-4DA212870F3F}">
            <xm:f>NOT(ISERROR(SEARCH(EV!$A$73,J28)))</xm:f>
            <xm:f>EV!$A$73</xm:f>
            <x14:dxf>
              <fill>
                <patternFill>
                  <bgColor rgb="FFC00000"/>
                </patternFill>
              </fill>
            </x14:dxf>
          </x14:cfRule>
          <x14:cfRule type="containsText" priority="4" operator="containsText" id="{B8024139-0CA1-4F62-9768-F121A953D094}">
            <xm:f>NOT(ISERROR(SEARCH(EV!$A$72,J28)))</xm:f>
            <xm:f>EV!$A$72</xm:f>
            <x14:dxf>
              <fill>
                <patternFill>
                  <bgColor rgb="FFFFFF00"/>
                </patternFill>
              </fill>
            </x14:dxf>
          </x14:cfRule>
          <xm:sqref>J28:J42</xm:sqref>
        </x14:conditionalFormatting>
        <x14:conditionalFormatting xmlns:xm="http://schemas.microsoft.com/office/excel/2006/main">
          <x14:cfRule type="containsText" priority="1" operator="containsText" id="{BC4446B8-34DF-4599-85E4-340BCCF3D270}">
            <xm:f>NOT(ISERROR(SEARCH(EV!$A$73,J28)))</xm:f>
            <xm:f>EV!$A$73</xm:f>
            <x14:dxf>
              <fill>
                <patternFill>
                  <bgColor rgb="FFFFC000"/>
                </patternFill>
              </fill>
            </x14:dxf>
          </x14:cfRule>
          <xm:sqref>J28:J42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EV!$A$71:$A$74</xm:f>
          </x14:formula1>
          <xm:sqref>J28:J42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22" workbookViewId="0">
      <selection activeCell="D36" sqref="D36"/>
    </sheetView>
  </sheetViews>
  <sheetFormatPr defaultRowHeight="12.75" x14ac:dyDescent="0.2"/>
  <cols>
    <col min="2" max="2" width="25.140625" customWidth="1"/>
    <col min="4" max="4" width="14.42578125" customWidth="1"/>
    <col min="5" max="5" width="13.42578125" customWidth="1"/>
    <col min="6" max="6" width="14.28515625" customWidth="1"/>
    <col min="7" max="7" width="11.7109375" customWidth="1"/>
    <col min="8" max="9" width="11.5703125" customWidth="1"/>
    <col min="10" max="10" width="13.85546875" customWidth="1"/>
  </cols>
  <sheetData>
    <row r="1" spans="1:15" ht="20.25" x14ac:dyDescent="0.3">
      <c r="A1" s="55" t="s">
        <v>118</v>
      </c>
    </row>
    <row r="2" spans="1:15" ht="18" x14ac:dyDescent="0.25">
      <c r="A2" s="12" t="s">
        <v>17</v>
      </c>
      <c r="B2" s="2"/>
      <c r="C2" s="2"/>
      <c r="D2" s="9"/>
      <c r="E2" s="2"/>
      <c r="F2" s="2"/>
      <c r="G2" s="2"/>
      <c r="O2" s="18"/>
    </row>
    <row r="3" spans="1:15" ht="25.5" x14ac:dyDescent="0.2">
      <c r="A3" s="35" t="s">
        <v>2</v>
      </c>
      <c r="B3" s="36" t="s">
        <v>0</v>
      </c>
      <c r="C3" s="37" t="s">
        <v>36</v>
      </c>
      <c r="D3" s="52">
        <v>43416</v>
      </c>
      <c r="E3" s="52">
        <v>43417</v>
      </c>
      <c r="F3" s="52">
        <v>43418</v>
      </c>
      <c r="G3" s="52">
        <v>43419</v>
      </c>
      <c r="H3" s="52">
        <v>43420</v>
      </c>
      <c r="I3" s="52">
        <v>43421</v>
      </c>
      <c r="J3" s="57" t="s">
        <v>76</v>
      </c>
    </row>
    <row r="4" spans="1:15" ht="38.25" x14ac:dyDescent="0.2">
      <c r="A4" s="7" t="str">
        <f>IF(ISBLANK(Total!A44)," - ",Total!A44)</f>
        <v>1.23</v>
      </c>
      <c r="B4" s="44" t="str">
        <f>IF(ISBLANK(Total!B44)," - ",Total!B44)</f>
        <v>Identify Architecture Phase 2 - Continues to identify Quality</v>
      </c>
      <c r="C4" s="79">
        <v>5</v>
      </c>
      <c r="D4" s="64">
        <f t="shared" ref="D4:D14" si="0">D24/C4</f>
        <v>0.4</v>
      </c>
      <c r="E4" s="64">
        <f t="shared" ref="E4:E14" si="1">E24/C4</f>
        <v>0.2</v>
      </c>
      <c r="F4" s="64">
        <f t="shared" ref="F4:F14" si="2">F24/C4</f>
        <v>0.2</v>
      </c>
      <c r="G4" s="64">
        <f t="shared" ref="G4:G14" si="3">G24/C4</f>
        <v>0.2</v>
      </c>
      <c r="H4" s="64">
        <f t="shared" ref="H4:H14" si="4">H24/C4</f>
        <v>0</v>
      </c>
      <c r="I4" s="66">
        <f t="shared" ref="I4:I14" si="5">I24/C4</f>
        <v>0</v>
      </c>
      <c r="J4" s="67">
        <f t="shared" ref="J4:J15" si="6" xml:space="preserve"> SUM(D4:I4)</f>
        <v>1</v>
      </c>
    </row>
    <row r="5" spans="1:15" ht="25.5" x14ac:dyDescent="0.2">
      <c r="A5" s="7" t="str">
        <f>IF(ISBLANK(Total!A45)," - ",Total!A45)</f>
        <v>1.24</v>
      </c>
      <c r="B5" s="44" t="str">
        <f>IF(ISBLANK(Total!B45)," - ",Total!B45)</f>
        <v>Prepare Architecture Design Template</v>
      </c>
      <c r="C5" s="79">
        <v>2</v>
      </c>
      <c r="D5" s="64">
        <f t="shared" si="0"/>
        <v>0</v>
      </c>
      <c r="E5" s="64">
        <f t="shared" si="1"/>
        <v>0.5</v>
      </c>
      <c r="F5" s="64">
        <f t="shared" si="2"/>
        <v>0</v>
      </c>
      <c r="G5" s="64">
        <f t="shared" si="3"/>
        <v>0</v>
      </c>
      <c r="H5" s="64">
        <f t="shared" si="4"/>
        <v>0.5</v>
      </c>
      <c r="I5" s="64">
        <f t="shared" si="5"/>
        <v>0</v>
      </c>
      <c r="J5" s="67">
        <f t="shared" si="6"/>
        <v>1</v>
      </c>
    </row>
    <row r="6" spans="1:15" ht="38.25" x14ac:dyDescent="0.2">
      <c r="A6" s="7" t="str">
        <f>IF(ISBLANK(Total!A46)," - ",Total!A46)</f>
        <v>1.25</v>
      </c>
      <c r="B6" s="44" t="str">
        <f>IF(ISBLANK(Total!B46)," - ",Total!B46)</f>
        <v>Write and Prove Scenario for Security Attribute for Customer</v>
      </c>
      <c r="C6" s="79">
        <v>1</v>
      </c>
      <c r="D6" s="64">
        <f t="shared" si="0"/>
        <v>1</v>
      </c>
      <c r="E6" s="64">
        <f t="shared" si="1"/>
        <v>0</v>
      </c>
      <c r="F6" s="64">
        <f t="shared" si="2"/>
        <v>0</v>
      </c>
      <c r="G6" s="64">
        <f t="shared" si="3"/>
        <v>0</v>
      </c>
      <c r="H6" s="64">
        <f t="shared" si="4"/>
        <v>0</v>
      </c>
      <c r="I6" s="66">
        <f t="shared" si="5"/>
        <v>0</v>
      </c>
      <c r="J6" s="67">
        <f t="shared" si="6"/>
        <v>1</v>
      </c>
    </row>
    <row r="7" spans="1:15" ht="25.5" x14ac:dyDescent="0.2">
      <c r="A7" s="7" t="str">
        <f>IF(ISBLANK(Total!A47)," - ",Total!A47)</f>
        <v>1.26</v>
      </c>
      <c r="B7" s="44" t="str">
        <f>IF(ISBLANK(Total!B47)," - ",Total!B47)</f>
        <v>Research about N - Tier Architecture</v>
      </c>
      <c r="C7" s="79">
        <v>24</v>
      </c>
      <c r="D7" s="64">
        <f t="shared" si="0"/>
        <v>0.16666666666666666</v>
      </c>
      <c r="E7" s="64">
        <f t="shared" si="1"/>
        <v>0.16666666666666666</v>
      </c>
      <c r="F7" s="64">
        <f t="shared" si="2"/>
        <v>0.16666666666666666</v>
      </c>
      <c r="G7" s="64">
        <f t="shared" si="3"/>
        <v>0.16666666666666666</v>
      </c>
      <c r="H7" s="64">
        <f t="shared" si="4"/>
        <v>0.16666666666666666</v>
      </c>
      <c r="I7" s="66">
        <f t="shared" si="5"/>
        <v>0.125</v>
      </c>
      <c r="J7" s="67">
        <f t="shared" si="6"/>
        <v>0.95833333333333326</v>
      </c>
    </row>
    <row r="8" spans="1:15" ht="25.5" x14ac:dyDescent="0.2">
      <c r="A8" s="7" t="str">
        <f>IF(ISBLANK(Total!A48)," - ",Total!A48)</f>
        <v>1.27</v>
      </c>
      <c r="B8" s="44" t="str">
        <f>IF(ISBLANK(Total!B48)," - ",Total!B48)</f>
        <v>Research about RealTime Pattern</v>
      </c>
      <c r="C8" s="79">
        <v>24</v>
      </c>
      <c r="D8" s="64">
        <f t="shared" si="0"/>
        <v>0.125</v>
      </c>
      <c r="E8" s="64">
        <f t="shared" si="1"/>
        <v>0.16666666666666666</v>
      </c>
      <c r="F8" s="64">
        <f t="shared" si="2"/>
        <v>0.16666666666666666</v>
      </c>
      <c r="G8" s="64">
        <f t="shared" si="3"/>
        <v>0.16666666666666666</v>
      </c>
      <c r="H8" s="64">
        <f t="shared" si="4"/>
        <v>0.16666666666666666</v>
      </c>
      <c r="I8" s="66">
        <f t="shared" si="5"/>
        <v>0.125</v>
      </c>
      <c r="J8" s="67">
        <f t="shared" si="6"/>
        <v>0.91666666666666652</v>
      </c>
    </row>
    <row r="9" spans="1:15" ht="25.5" x14ac:dyDescent="0.2">
      <c r="A9" s="7" t="str">
        <f>IF(ISBLANK(Total!A49)," - ",Total!A49)</f>
        <v>1.28</v>
      </c>
      <c r="B9" s="44" t="str">
        <f>IF(ISBLANK(Total!B49)," - ",Total!B49)</f>
        <v>Research about Unit of Works Layer</v>
      </c>
      <c r="C9" s="79">
        <v>14</v>
      </c>
      <c r="D9" s="64">
        <f t="shared" si="0"/>
        <v>0.14285714285714285</v>
      </c>
      <c r="E9" s="64">
        <f t="shared" si="1"/>
        <v>0</v>
      </c>
      <c r="F9" s="64">
        <f t="shared" si="2"/>
        <v>0.21428571428571427</v>
      </c>
      <c r="G9" s="64">
        <f t="shared" si="3"/>
        <v>0.21428571428571427</v>
      </c>
      <c r="H9" s="64">
        <f t="shared" si="4"/>
        <v>0.21428571428571427</v>
      </c>
      <c r="I9" s="66">
        <f t="shared" si="5"/>
        <v>0.21428571428571427</v>
      </c>
      <c r="J9" s="67">
        <f t="shared" si="6"/>
        <v>1</v>
      </c>
    </row>
    <row r="10" spans="1:15" ht="25.5" x14ac:dyDescent="0.2">
      <c r="A10" s="7" t="str">
        <f>IF(ISBLANK(Total!A50)," - ",Total!A50)</f>
        <v>1.29</v>
      </c>
      <c r="B10" s="44" t="str">
        <f>IF(ISBLANK(Total!B50)," - ",Total!B50)</f>
        <v>Research about Repository Layer</v>
      </c>
      <c r="C10" s="79">
        <v>14</v>
      </c>
      <c r="D10" s="64">
        <f t="shared" si="0"/>
        <v>7.1428571428571425E-2</v>
      </c>
      <c r="E10" s="64">
        <f t="shared" si="1"/>
        <v>0.14285714285714285</v>
      </c>
      <c r="F10" s="64">
        <f t="shared" si="2"/>
        <v>0.14285714285714285</v>
      </c>
      <c r="G10" s="64">
        <f t="shared" si="3"/>
        <v>0.21428571428571427</v>
      </c>
      <c r="H10" s="64">
        <f t="shared" si="4"/>
        <v>0.21428571428571427</v>
      </c>
      <c r="I10" s="66">
        <f t="shared" si="5"/>
        <v>0.14285714285714285</v>
      </c>
      <c r="J10" s="67">
        <f t="shared" si="6"/>
        <v>0.9285714285714286</v>
      </c>
    </row>
    <row r="11" spans="1:15" ht="25.5" x14ac:dyDescent="0.2">
      <c r="A11" s="7" t="str">
        <f>IF(ISBLANK(Total!A51)," - ",Total!A51)</f>
        <v>1.30</v>
      </c>
      <c r="B11" s="44" t="str">
        <f>IF(ISBLANK(Total!B51)," - ",Total!B51)</f>
        <v>Research about Business Layer</v>
      </c>
      <c r="C11" s="79">
        <v>14</v>
      </c>
      <c r="D11" s="64">
        <f t="shared" si="0"/>
        <v>0.14285714285714285</v>
      </c>
      <c r="E11" s="64">
        <f t="shared" si="1"/>
        <v>0.14285714285714285</v>
      </c>
      <c r="F11" s="64">
        <f t="shared" si="2"/>
        <v>0.14285714285714285</v>
      </c>
      <c r="G11" s="64">
        <f t="shared" si="3"/>
        <v>0.21428571428571427</v>
      </c>
      <c r="H11" s="64">
        <f t="shared" si="4"/>
        <v>0.21428571428571427</v>
      </c>
      <c r="I11" s="66">
        <f t="shared" si="5"/>
        <v>7.1428571428571425E-2</v>
      </c>
      <c r="J11" s="67">
        <f t="shared" si="6"/>
        <v>0.92857142857142849</v>
      </c>
    </row>
    <row r="12" spans="1:15" ht="25.5" x14ac:dyDescent="0.2">
      <c r="A12" s="7" t="str">
        <f>IF(ISBLANK(Total!A52)," - ",Total!A52)</f>
        <v>1.31</v>
      </c>
      <c r="B12" s="44" t="str">
        <f>IF(ISBLANK(Total!B52)," - ",Total!B52)</f>
        <v>Update Architect Driver Document</v>
      </c>
      <c r="C12" s="79">
        <v>3</v>
      </c>
      <c r="D12" s="64">
        <f t="shared" si="0"/>
        <v>1</v>
      </c>
      <c r="E12" s="64">
        <f t="shared" si="1"/>
        <v>0</v>
      </c>
      <c r="F12" s="64">
        <f t="shared" si="2"/>
        <v>0</v>
      </c>
      <c r="G12" s="64">
        <f t="shared" si="3"/>
        <v>0</v>
      </c>
      <c r="H12" s="64">
        <f t="shared" si="4"/>
        <v>0</v>
      </c>
      <c r="I12" s="66">
        <f t="shared" si="5"/>
        <v>0</v>
      </c>
      <c r="J12" s="67">
        <f t="shared" si="6"/>
        <v>1</v>
      </c>
    </row>
    <row r="13" spans="1:15" x14ac:dyDescent="0.2">
      <c r="A13" s="7" t="str">
        <f>IF(ISBLANK(Total!A53)," - ",Total!A53)</f>
        <v>1.32</v>
      </c>
      <c r="B13" s="44" t="str">
        <f>IF(ISBLANK(Total!B53)," - ",Total!B53)</f>
        <v>Research ReactNative</v>
      </c>
      <c r="C13" s="79">
        <v>18</v>
      </c>
      <c r="D13" s="64">
        <f t="shared" si="0"/>
        <v>0.16666666666666666</v>
      </c>
      <c r="E13" s="64">
        <f t="shared" si="1"/>
        <v>0.16666666666666666</v>
      </c>
      <c r="F13" s="64">
        <f t="shared" si="2"/>
        <v>0.16666666666666666</v>
      </c>
      <c r="G13" s="64">
        <f t="shared" si="3"/>
        <v>0.16666666666666666</v>
      </c>
      <c r="H13" s="64">
        <f t="shared" si="4"/>
        <v>0.16666666666666666</v>
      </c>
      <c r="I13" s="66">
        <f t="shared" si="5"/>
        <v>0.16666666666666666</v>
      </c>
      <c r="J13" s="67">
        <f t="shared" si="6"/>
        <v>0.99999999999999989</v>
      </c>
    </row>
    <row r="14" spans="1:15" ht="25.5" x14ac:dyDescent="0.2">
      <c r="A14" s="7" t="str">
        <f>IF(ISBLANK(Total!A54)," - ",Total!A54)</f>
        <v>1.33</v>
      </c>
      <c r="B14" s="44" t="str">
        <f>IF(ISBLANK(Total!B54)," - ",Total!B54)</f>
        <v>Support Research ReactNative</v>
      </c>
      <c r="C14" s="79">
        <v>18</v>
      </c>
      <c r="D14" s="64">
        <f t="shared" si="0"/>
        <v>0.16666666666666666</v>
      </c>
      <c r="E14" s="64">
        <f t="shared" si="1"/>
        <v>0.16666666666666666</v>
      </c>
      <c r="F14" s="64">
        <f t="shared" si="2"/>
        <v>0.16666666666666666</v>
      </c>
      <c r="G14" s="64">
        <f t="shared" si="3"/>
        <v>0.16666666666666666</v>
      </c>
      <c r="H14" s="64">
        <f t="shared" si="4"/>
        <v>0.1111111111111111</v>
      </c>
      <c r="I14" s="66">
        <f t="shared" si="5"/>
        <v>0.16666666666666666</v>
      </c>
      <c r="J14" s="67">
        <f t="shared" si="6"/>
        <v>0.94444444444444431</v>
      </c>
    </row>
    <row r="15" spans="1:15" x14ac:dyDescent="0.2">
      <c r="A15" s="7"/>
      <c r="B15" s="44"/>
      <c r="D15" s="64"/>
      <c r="E15" s="64"/>
      <c r="F15" s="64"/>
      <c r="G15" s="64"/>
      <c r="H15" s="64"/>
      <c r="I15" s="66"/>
      <c r="J15" s="67">
        <f t="shared" si="6"/>
        <v>0</v>
      </c>
    </row>
    <row r="16" spans="1:15" x14ac:dyDescent="0.2">
      <c r="A16" s="15" t="s">
        <v>24</v>
      </c>
      <c r="B16" s="5"/>
      <c r="C16" s="5"/>
      <c r="D16" s="5"/>
      <c r="E16" s="5"/>
      <c r="F16" s="5"/>
      <c r="G16" s="5"/>
      <c r="H16" s="5"/>
      <c r="I16" s="54"/>
      <c r="J16" s="58"/>
    </row>
    <row r="17" spans="1:10" x14ac:dyDescent="0.2">
      <c r="C17" s="8" t="s">
        <v>15</v>
      </c>
      <c r="D17" s="21">
        <f t="shared" ref="D17:I17" si="7">SUMPRODUCT(D4:D16,$C$4:$C$16)</f>
        <v>24</v>
      </c>
      <c r="E17" s="21">
        <f t="shared" si="7"/>
        <v>20</v>
      </c>
      <c r="F17" s="21">
        <f t="shared" si="7"/>
        <v>22</v>
      </c>
      <c r="G17" s="21">
        <f t="shared" si="7"/>
        <v>24</v>
      </c>
      <c r="H17" s="21">
        <f t="shared" si="7"/>
        <v>23</v>
      </c>
      <c r="I17" s="21">
        <f t="shared" si="7"/>
        <v>18</v>
      </c>
    </row>
    <row r="19" spans="1:10" ht="27.75" customHeight="1" x14ac:dyDescent="0.3">
      <c r="A19" s="89"/>
      <c r="B19" s="89"/>
      <c r="C19" s="56"/>
    </row>
    <row r="21" spans="1:10" ht="20.25" x14ac:dyDescent="0.3">
      <c r="A21" s="55" t="s">
        <v>119</v>
      </c>
    </row>
    <row r="22" spans="1:10" ht="15.75" x14ac:dyDescent="0.25">
      <c r="A22" s="12" t="s">
        <v>29</v>
      </c>
      <c r="B22" s="2"/>
      <c r="C22" s="2"/>
      <c r="D22" s="9"/>
      <c r="E22" s="2"/>
      <c r="F22" s="2"/>
      <c r="G22" s="2"/>
    </row>
    <row r="23" spans="1:10" ht="27" customHeight="1" x14ac:dyDescent="0.2">
      <c r="A23" s="35" t="s">
        <v>2</v>
      </c>
      <c r="B23" s="36" t="s">
        <v>0</v>
      </c>
      <c r="C23" s="37"/>
      <c r="D23" s="52">
        <v>43416</v>
      </c>
      <c r="E23" s="52">
        <v>43417</v>
      </c>
      <c r="F23" s="52">
        <v>43418</v>
      </c>
      <c r="G23" s="52">
        <v>43419</v>
      </c>
      <c r="H23" s="52">
        <v>43420</v>
      </c>
      <c r="I23" s="52">
        <v>43421</v>
      </c>
      <c r="J23" s="70" t="s">
        <v>91</v>
      </c>
    </row>
    <row r="24" spans="1:10" ht="28.5" customHeight="1" x14ac:dyDescent="0.2">
      <c r="A24" s="7">
        <v>1.23</v>
      </c>
      <c r="B24" s="44" t="str">
        <f>IF(ISBLANK(Total!B44)," - ",Total!B44)</f>
        <v>Identify Architecture Phase 2 - Continues to identify Quality</v>
      </c>
      <c r="C24" s="68">
        <f>SUM(D24:I24)</f>
        <v>5</v>
      </c>
      <c r="D24" s="72">
        <v>2</v>
      </c>
      <c r="E24" s="72">
        <v>1</v>
      </c>
      <c r="F24" s="72">
        <v>1</v>
      </c>
      <c r="G24" s="72">
        <v>1</v>
      </c>
      <c r="H24" s="72"/>
      <c r="I24" s="73"/>
      <c r="J24" s="71" t="s">
        <v>89</v>
      </c>
    </row>
    <row r="25" spans="1:10" ht="25.5" x14ac:dyDescent="0.2">
      <c r="A25" s="7" t="str">
        <f>IF(ISBLANK(Total!A45)," - ",Total!A45)</f>
        <v>1.24</v>
      </c>
      <c r="B25" s="44" t="str">
        <f>IF(ISBLANK(Total!B45)," - ",Total!B45)</f>
        <v>Prepare Architecture Design Template</v>
      </c>
      <c r="C25" s="68">
        <f t="shared" ref="C25:C34" si="8">SUM(D25:I25)</f>
        <v>2</v>
      </c>
      <c r="D25" s="72"/>
      <c r="E25" s="72">
        <v>1</v>
      </c>
      <c r="F25" s="72"/>
      <c r="G25" s="72"/>
      <c r="H25" s="72">
        <v>1</v>
      </c>
      <c r="I25" s="73"/>
      <c r="J25" s="71" t="s">
        <v>89</v>
      </c>
    </row>
    <row r="26" spans="1:10" ht="38.25" x14ac:dyDescent="0.2">
      <c r="A26" s="7" t="str">
        <f>IF(ISBLANK(Total!A46)," - ",Total!A46)</f>
        <v>1.25</v>
      </c>
      <c r="B26" s="44" t="str">
        <f>IF(ISBLANK(Total!B46)," - ",Total!B46)</f>
        <v>Write and Prove Scenario for Security Attribute for Customer</v>
      </c>
      <c r="C26" s="68">
        <f t="shared" si="8"/>
        <v>1</v>
      </c>
      <c r="D26" s="72">
        <v>1</v>
      </c>
      <c r="E26" s="72"/>
      <c r="F26" s="72"/>
      <c r="G26" s="72"/>
      <c r="H26" s="72"/>
      <c r="I26" s="73"/>
      <c r="J26" s="71" t="s">
        <v>89</v>
      </c>
    </row>
    <row r="27" spans="1:10" ht="25.5" x14ac:dyDescent="0.2">
      <c r="A27" s="7" t="str">
        <f>IF(ISBLANK(Total!A47)," - ",Total!A47)</f>
        <v>1.26</v>
      </c>
      <c r="B27" s="44" t="str">
        <f>IF(ISBLANK(Total!B47)," - ",Total!B47)</f>
        <v>Research about N - Tier Architecture</v>
      </c>
      <c r="C27" s="68">
        <f t="shared" si="8"/>
        <v>23</v>
      </c>
      <c r="D27" s="72">
        <v>4</v>
      </c>
      <c r="E27" s="72">
        <v>4</v>
      </c>
      <c r="F27" s="72">
        <v>4</v>
      </c>
      <c r="G27" s="72">
        <v>4</v>
      </c>
      <c r="H27" s="72">
        <v>4</v>
      </c>
      <c r="I27" s="73">
        <v>3</v>
      </c>
      <c r="J27" s="71" t="s">
        <v>89</v>
      </c>
    </row>
    <row r="28" spans="1:10" ht="25.5" x14ac:dyDescent="0.2">
      <c r="A28" s="7" t="str">
        <f>IF(ISBLANK(Total!A48)," - ",Total!A48)</f>
        <v>1.27</v>
      </c>
      <c r="B28" s="44" t="str">
        <f>IF(ISBLANK(Total!B48)," - ",Total!B48)</f>
        <v>Research about RealTime Pattern</v>
      </c>
      <c r="C28" s="68">
        <f t="shared" si="8"/>
        <v>22</v>
      </c>
      <c r="D28" s="72">
        <v>3</v>
      </c>
      <c r="E28" s="72">
        <v>4</v>
      </c>
      <c r="F28" s="72">
        <v>4</v>
      </c>
      <c r="G28" s="72">
        <v>4</v>
      </c>
      <c r="H28" s="72">
        <v>4</v>
      </c>
      <c r="I28" s="73">
        <v>3</v>
      </c>
      <c r="J28" s="71" t="s">
        <v>89</v>
      </c>
    </row>
    <row r="29" spans="1:10" ht="25.5" x14ac:dyDescent="0.2">
      <c r="A29" s="7" t="str">
        <f>IF(ISBLANK(Total!A49)," - ",Total!A49)</f>
        <v>1.28</v>
      </c>
      <c r="B29" s="44" t="str">
        <f>IF(ISBLANK(Total!B49)," - ",Total!B49)</f>
        <v>Research about Unit of Works Layer</v>
      </c>
      <c r="C29" s="68">
        <f t="shared" si="8"/>
        <v>14</v>
      </c>
      <c r="D29" s="72">
        <v>2</v>
      </c>
      <c r="E29" s="72"/>
      <c r="F29" s="72">
        <v>3</v>
      </c>
      <c r="G29" s="72">
        <v>3</v>
      </c>
      <c r="H29" s="72">
        <v>3</v>
      </c>
      <c r="I29" s="73">
        <v>3</v>
      </c>
      <c r="J29" s="71" t="s">
        <v>89</v>
      </c>
    </row>
    <row r="30" spans="1:10" ht="25.5" x14ac:dyDescent="0.2">
      <c r="A30" s="7" t="str">
        <f>IF(ISBLANK(Total!A50)," - ",Total!A50)</f>
        <v>1.29</v>
      </c>
      <c r="B30" s="44" t="str">
        <f>IF(ISBLANK(Total!B50)," - ",Total!B50)</f>
        <v>Research about Repository Layer</v>
      </c>
      <c r="C30" s="68">
        <f t="shared" si="8"/>
        <v>13</v>
      </c>
      <c r="D30" s="72">
        <v>1</v>
      </c>
      <c r="E30" s="72">
        <v>2</v>
      </c>
      <c r="F30" s="72">
        <v>2</v>
      </c>
      <c r="G30" s="72">
        <v>3</v>
      </c>
      <c r="H30" s="72">
        <v>3</v>
      </c>
      <c r="I30" s="73">
        <v>2</v>
      </c>
      <c r="J30" s="71" t="s">
        <v>89</v>
      </c>
    </row>
    <row r="31" spans="1:10" ht="25.5" x14ac:dyDescent="0.2">
      <c r="A31" s="7" t="str">
        <f>IF(ISBLANK(Total!A51)," - ",Total!A51)</f>
        <v>1.30</v>
      </c>
      <c r="B31" s="44" t="str">
        <f>IF(ISBLANK(Total!B51)," - ",Total!B51)</f>
        <v>Research about Business Layer</v>
      </c>
      <c r="C31" s="68">
        <f t="shared" si="8"/>
        <v>13</v>
      </c>
      <c r="D31" s="72">
        <v>2</v>
      </c>
      <c r="E31" s="72">
        <v>2</v>
      </c>
      <c r="F31" s="72">
        <v>2</v>
      </c>
      <c r="G31" s="72">
        <v>3</v>
      </c>
      <c r="H31" s="72">
        <v>3</v>
      </c>
      <c r="I31" s="73">
        <v>1</v>
      </c>
      <c r="J31" s="71" t="s">
        <v>89</v>
      </c>
    </row>
    <row r="32" spans="1:10" ht="25.5" x14ac:dyDescent="0.2">
      <c r="A32" s="7" t="str">
        <f>IF(ISBLANK(Total!A52)," - ",Total!A52)</f>
        <v>1.31</v>
      </c>
      <c r="B32" s="44" t="str">
        <f>IF(ISBLANK(Total!B52)," - ",Total!B52)</f>
        <v>Update Architect Driver Document</v>
      </c>
      <c r="C32" s="68">
        <f t="shared" si="8"/>
        <v>3</v>
      </c>
      <c r="D32" s="72">
        <v>3</v>
      </c>
      <c r="E32" s="72"/>
      <c r="F32" s="72"/>
      <c r="G32" s="72"/>
      <c r="H32" s="72"/>
      <c r="I32" s="73"/>
      <c r="J32" s="71" t="s">
        <v>89</v>
      </c>
    </row>
    <row r="33" spans="1:10" ht="18" customHeight="1" x14ac:dyDescent="0.2">
      <c r="A33" s="7" t="str">
        <f>IF(ISBLANK(Total!A53)," - ",Total!A53)</f>
        <v>1.32</v>
      </c>
      <c r="B33" s="44" t="str">
        <f>IF(ISBLANK(Total!B53)," - ",Total!B53)</f>
        <v>Research ReactNative</v>
      </c>
      <c r="C33" s="68">
        <f t="shared" si="8"/>
        <v>18</v>
      </c>
      <c r="D33" s="72">
        <v>3</v>
      </c>
      <c r="E33" s="72">
        <v>3</v>
      </c>
      <c r="F33" s="72">
        <v>3</v>
      </c>
      <c r="G33" s="72">
        <v>3</v>
      </c>
      <c r="H33" s="72">
        <v>3</v>
      </c>
      <c r="I33" s="73">
        <v>3</v>
      </c>
      <c r="J33" s="71" t="s">
        <v>89</v>
      </c>
    </row>
    <row r="34" spans="1:10" ht="29.25" customHeight="1" x14ac:dyDescent="0.2">
      <c r="A34" s="7" t="str">
        <f>IF(ISBLANK(Total!A54)," - ",Total!A54)</f>
        <v>1.33</v>
      </c>
      <c r="B34" s="44" t="str">
        <f>IF(ISBLANK(Total!B54)," - ",Total!B54)</f>
        <v>Support Research ReactNative</v>
      </c>
      <c r="C34" s="68">
        <f t="shared" si="8"/>
        <v>17</v>
      </c>
      <c r="D34" s="72">
        <v>3</v>
      </c>
      <c r="E34" s="72">
        <v>3</v>
      </c>
      <c r="F34" s="72">
        <v>3</v>
      </c>
      <c r="G34" s="72">
        <v>3</v>
      </c>
      <c r="H34" s="72">
        <v>2</v>
      </c>
      <c r="I34" s="73">
        <v>3</v>
      </c>
      <c r="J34" s="71" t="s">
        <v>89</v>
      </c>
    </row>
    <row r="35" spans="1:10" x14ac:dyDescent="0.2">
      <c r="A35" s="15" t="s">
        <v>24</v>
      </c>
      <c r="B35" s="5"/>
      <c r="C35" s="5"/>
      <c r="D35" s="5"/>
      <c r="E35" s="5"/>
      <c r="F35" s="5"/>
      <c r="G35" s="5"/>
      <c r="H35" s="5"/>
      <c r="I35" s="54"/>
    </row>
    <row r="36" spans="1:10" x14ac:dyDescent="0.2">
      <c r="C36" s="14" t="s">
        <v>31</v>
      </c>
      <c r="D36" s="21">
        <f>SUM(D24:D35)</f>
        <v>24</v>
      </c>
      <c r="E36" s="21">
        <f>SUM(E24:E35)</f>
        <v>20</v>
      </c>
      <c r="F36" s="21">
        <f t="shared" ref="F36:I36" si="9">SUM(F24:F35)</f>
        <v>22</v>
      </c>
      <c r="G36" s="21">
        <f t="shared" si="9"/>
        <v>24</v>
      </c>
      <c r="H36" s="21">
        <f t="shared" si="9"/>
        <v>23</v>
      </c>
      <c r="I36" s="21">
        <f t="shared" si="9"/>
        <v>18</v>
      </c>
    </row>
    <row r="38" spans="1:10" x14ac:dyDescent="0.2">
      <c r="C38" s="8" t="s">
        <v>16</v>
      </c>
      <c r="D38" s="32">
        <f>SUM($D36:D36)</f>
        <v>24</v>
      </c>
      <c r="E38" s="32">
        <f>SUM($D36:E36)</f>
        <v>44</v>
      </c>
      <c r="F38" s="32">
        <f>SUM($D36:F36)</f>
        <v>66</v>
      </c>
      <c r="G38" s="32">
        <f>SUM($D36:G36)</f>
        <v>90</v>
      </c>
      <c r="H38" s="32">
        <f>SUM($D36:H36)</f>
        <v>113</v>
      </c>
      <c r="I38" s="32">
        <f>SUM($D36:I36)</f>
        <v>131</v>
      </c>
    </row>
  </sheetData>
  <mergeCells count="1">
    <mergeCell ref="A19:B19"/>
  </mergeCells>
  <conditionalFormatting sqref="D4:J14">
    <cfRule type="dataBar" priority="11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{57D3DB2B-B4AC-407C-99C3-8208806DE7B5}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D3DB2B-B4AC-407C-99C3-8208806DE7B5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D4:J14</xm:sqref>
        </x14:conditionalFormatting>
        <x14:conditionalFormatting xmlns:xm="http://schemas.microsoft.com/office/excel/2006/main">
          <x14:cfRule type="containsText" priority="5" operator="containsText" id="{CE3DE461-0815-4BB9-B628-59D9869C0423}">
            <xm:f>NOT(ISERROR(SEARCH(EV!$A$71,J24)))</xm:f>
            <xm:f>EV!$A$71</xm:f>
            <x14:dxf>
              <fill>
                <patternFill>
                  <bgColor rgb="FF92D050"/>
                </patternFill>
              </fill>
            </x14:dxf>
          </x14:cfRule>
          <xm:sqref>J24:J34</xm:sqref>
        </x14:conditionalFormatting>
        <x14:conditionalFormatting xmlns:xm="http://schemas.microsoft.com/office/excel/2006/main">
          <x14:cfRule type="containsText" priority="2" operator="containsText" id="{7ED91BAA-471C-4F10-930D-FE337B533B4F}">
            <xm:f>NOT(ISERROR(SEARCH(EV!$A$74,J24)))</xm:f>
            <xm:f>EV!$A$74</xm:f>
            <x14:dxf>
              <fill>
                <patternFill>
                  <bgColor rgb="FF0070C0"/>
                </patternFill>
              </fill>
            </x14:dxf>
          </x14:cfRule>
          <x14:cfRule type="containsText" priority="3" operator="containsText" id="{5EBA47E9-CBCD-45B8-B170-B26B02DD1427}">
            <xm:f>NOT(ISERROR(SEARCH(EV!$A$73,J24)))</xm:f>
            <xm:f>EV!$A$73</xm:f>
            <x14:dxf>
              <fill>
                <patternFill>
                  <bgColor rgb="FFC00000"/>
                </patternFill>
              </fill>
            </x14:dxf>
          </x14:cfRule>
          <x14:cfRule type="containsText" priority="4" operator="containsText" id="{1009AB59-85D8-48BD-8FDD-86F4B3D178CE}">
            <xm:f>NOT(ISERROR(SEARCH(EV!$A$72,J24)))</xm:f>
            <xm:f>EV!$A$72</xm:f>
            <x14:dxf>
              <fill>
                <patternFill>
                  <bgColor rgb="FFFFFF00"/>
                </patternFill>
              </fill>
            </x14:dxf>
          </x14:cfRule>
          <xm:sqref>J24:J34</xm:sqref>
        </x14:conditionalFormatting>
        <x14:conditionalFormatting xmlns:xm="http://schemas.microsoft.com/office/excel/2006/main">
          <x14:cfRule type="containsText" priority="1" operator="containsText" id="{C542B95D-EF1C-4D22-8018-46A17B059F78}">
            <xm:f>NOT(ISERROR(SEARCH(EV!$A$73,J24)))</xm:f>
            <xm:f>EV!$A$73</xm:f>
            <x14:dxf>
              <fill>
                <patternFill>
                  <bgColor rgb="FFFFC000"/>
                </patternFill>
              </fill>
            </x14:dxf>
          </x14:cfRule>
          <xm:sqref>J24:J34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EV!$A$71:$A$74</xm:f>
          </x14:formula1>
          <xm:sqref>J24:J34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Total</vt:lpstr>
      <vt:lpstr>AC</vt:lpstr>
      <vt:lpstr>EV</vt:lpstr>
      <vt:lpstr>W1</vt:lpstr>
      <vt:lpstr>W2</vt:lpstr>
      <vt:lpstr>W3</vt:lpstr>
      <vt:lpstr>W4</vt:lpstr>
      <vt:lpstr>W5</vt:lpstr>
      <vt:lpstr>W6</vt:lpstr>
      <vt:lpstr>W7</vt:lpstr>
      <vt:lpstr>W8</vt:lpstr>
      <vt:lpstr>W9</vt:lpstr>
      <vt:lpstr>AC!Print_Area</vt:lpstr>
      <vt:lpstr>EV!Print_Area</vt:lpstr>
      <vt:lpstr>Total!Print_Area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dc:description>(c) 2012-2017 Vertex42 LLC. All Rights Reserved.</dc:description>
  <cp:lastModifiedBy>Vinh Nguyen</cp:lastModifiedBy>
  <cp:lastPrinted>2015-04-16T21:20:27Z</cp:lastPrinted>
  <dcterms:created xsi:type="dcterms:W3CDTF">2010-01-09T00:01:03Z</dcterms:created>
  <dcterms:modified xsi:type="dcterms:W3CDTF">2018-12-06T07:40:44Z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1.1.1</vt:lpwstr>
  </property>
</Properties>
</file>