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enthong\Desktop\Document\"/>
    </mc:Choice>
  </mc:AlternateContent>
  <bookViews>
    <workbookView xWindow="0" yWindow="0" windowWidth="20490" windowHeight="8205" activeTab="2"/>
  </bookViews>
  <sheets>
    <sheet name="Total" sheetId="3" r:id="rId1"/>
    <sheet name="AC" sheetId="9" r:id="rId2"/>
    <sheet name="EV" sheetId="8" r:id="rId3"/>
    <sheet name="W10" sheetId="12" r:id="rId4"/>
    <sheet name="W11" sheetId="13" r:id="rId5"/>
    <sheet name="W12" sheetId="14" r:id="rId6"/>
    <sheet name="W13" sheetId="15" r:id="rId7"/>
    <sheet name="W14" sheetId="16" r:id="rId8"/>
    <sheet name="W15" sheetId="17" r:id="rId9"/>
  </sheets>
  <definedNames>
    <definedName name="holidays">OFFSET(#REF!,1,0,COUNTA(#REF!),1)</definedName>
    <definedName name="_xlnm.Print_Area" localSheetId="1">AC!$A$2:$O$3</definedName>
    <definedName name="_xlnm.Print_Area" localSheetId="2">EV!$A$2:$O$3</definedName>
    <definedName name="_xlnm.Print_Area" localSheetId="0">Total!$A$1:$O$82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62913"/>
</workbook>
</file>

<file path=xl/calcChain.xml><?xml version="1.0" encoding="utf-8"?>
<calcChain xmlns="http://schemas.openxmlformats.org/spreadsheetml/2006/main">
  <c r="G24" i="8" l="1"/>
  <c r="G25" i="8"/>
  <c r="G26" i="8"/>
  <c r="G27" i="8"/>
  <c r="G28" i="8"/>
  <c r="G29" i="8"/>
  <c r="G30" i="8"/>
  <c r="G31" i="8"/>
  <c r="G23" i="8"/>
  <c r="G24" i="9"/>
  <c r="G25" i="9"/>
  <c r="G26" i="9"/>
  <c r="G27" i="9"/>
  <c r="G28" i="9"/>
  <c r="G29" i="9"/>
  <c r="G30" i="9"/>
  <c r="G31" i="9"/>
  <c r="G23" i="9"/>
  <c r="B20" i="16"/>
  <c r="B21" i="16"/>
  <c r="B22" i="16"/>
  <c r="B23" i="16"/>
  <c r="B24" i="16"/>
  <c r="B25" i="16"/>
  <c r="B19" i="16"/>
  <c r="D6" i="16"/>
  <c r="H6" i="16"/>
  <c r="D8" i="16"/>
  <c r="H8" i="16"/>
  <c r="F9" i="16"/>
  <c r="D10" i="16"/>
  <c r="H10" i="16"/>
  <c r="A20" i="16"/>
  <c r="A21" i="16"/>
  <c r="A22" i="16"/>
  <c r="A23" i="16"/>
  <c r="A24" i="16"/>
  <c r="A25" i="16"/>
  <c r="A19" i="16"/>
  <c r="C6" i="16"/>
  <c r="E6" i="16" s="1"/>
  <c r="C7" i="16"/>
  <c r="G7" i="16" s="1"/>
  <c r="C8" i="16"/>
  <c r="E8" i="16" s="1"/>
  <c r="C9" i="16"/>
  <c r="G9" i="16" s="1"/>
  <c r="C10" i="16"/>
  <c r="E10" i="16" s="1"/>
  <c r="C5" i="16"/>
  <c r="F5" i="16" s="1"/>
  <c r="B5" i="16"/>
  <c r="B6" i="16"/>
  <c r="B7" i="16"/>
  <c r="B8" i="16"/>
  <c r="B9" i="16"/>
  <c r="B10" i="16"/>
  <c r="B4" i="16"/>
  <c r="A9" i="16"/>
  <c r="A10" i="16"/>
  <c r="A5" i="16"/>
  <c r="A6" i="16"/>
  <c r="A7" i="16"/>
  <c r="A8" i="16"/>
  <c r="A4" i="16"/>
  <c r="E5" i="15"/>
  <c r="D5" i="15"/>
  <c r="D5" i="16" l="1"/>
  <c r="H5" i="16"/>
  <c r="G10" i="16"/>
  <c r="I9" i="16"/>
  <c r="E9" i="16"/>
  <c r="G8" i="16"/>
  <c r="I7" i="16"/>
  <c r="E7" i="16"/>
  <c r="G6" i="16"/>
  <c r="G5" i="16"/>
  <c r="F7" i="16"/>
  <c r="E5" i="16"/>
  <c r="I5" i="16"/>
  <c r="F10" i="16"/>
  <c r="H9" i="16"/>
  <c r="D9" i="16"/>
  <c r="F8" i="16"/>
  <c r="H7" i="16"/>
  <c r="D7" i="16"/>
  <c r="F6" i="16"/>
  <c r="I10" i="16"/>
  <c r="I8" i="16"/>
  <c r="J8" i="16" s="1"/>
  <c r="I6" i="16"/>
  <c r="C7" i="15"/>
  <c r="C8" i="15"/>
  <c r="C9" i="15"/>
  <c r="C10" i="15"/>
  <c r="C11" i="15"/>
  <c r="D11" i="15" s="1"/>
  <c r="C12" i="15"/>
  <c r="E12" i="15" s="1"/>
  <c r="C4" i="15"/>
  <c r="I70" i="3"/>
  <c r="D10" i="15"/>
  <c r="E10" i="15"/>
  <c r="H10" i="15"/>
  <c r="I10" i="15"/>
  <c r="E11" i="15"/>
  <c r="G11" i="15"/>
  <c r="H11" i="15"/>
  <c r="I11" i="15"/>
  <c r="F10" i="15"/>
  <c r="B5" i="15"/>
  <c r="B6" i="15"/>
  <c r="B7" i="15"/>
  <c r="B8" i="15"/>
  <c r="B9" i="15"/>
  <c r="B10" i="15"/>
  <c r="B11" i="15"/>
  <c r="B12" i="15"/>
  <c r="B4" i="15"/>
  <c r="A12" i="15"/>
  <c r="A5" i="15"/>
  <c r="A6" i="15"/>
  <c r="A7" i="15"/>
  <c r="A8" i="15"/>
  <c r="A9" i="15"/>
  <c r="A10" i="15"/>
  <c r="A11" i="15"/>
  <c r="A4" i="15"/>
  <c r="C27" i="15"/>
  <c r="C28" i="15"/>
  <c r="C29" i="15"/>
  <c r="B22" i="15"/>
  <c r="B23" i="15"/>
  <c r="B24" i="15"/>
  <c r="B25" i="15"/>
  <c r="B26" i="15"/>
  <c r="B27" i="15"/>
  <c r="B28" i="15"/>
  <c r="B29" i="15"/>
  <c r="B21" i="15"/>
  <c r="A22" i="15"/>
  <c r="A23" i="15"/>
  <c r="A24" i="15"/>
  <c r="A25" i="15"/>
  <c r="A26" i="15"/>
  <c r="A27" i="15"/>
  <c r="A28" i="15"/>
  <c r="A29" i="15"/>
  <c r="A21" i="15"/>
  <c r="J10" i="16" l="1"/>
  <c r="J9" i="16"/>
  <c r="H12" i="15"/>
  <c r="D12" i="15"/>
  <c r="F11" i="15"/>
  <c r="J11" i="15" s="1"/>
  <c r="G12" i="15"/>
  <c r="F12" i="15"/>
  <c r="I12" i="15"/>
  <c r="G10" i="15"/>
  <c r="J10" i="15" s="1"/>
  <c r="J12" i="15" l="1"/>
  <c r="D10" i="8" l="1"/>
  <c r="D15" i="8"/>
  <c r="D11" i="9"/>
  <c r="D12" i="9"/>
  <c r="D13" i="9"/>
  <c r="D14" i="9"/>
  <c r="D16" i="9"/>
  <c r="D17" i="9"/>
  <c r="D18" i="9"/>
  <c r="D19" i="9"/>
  <c r="D20" i="9"/>
  <c r="D21" i="9"/>
  <c r="D22" i="9"/>
  <c r="D9" i="9"/>
  <c r="C28" i="12" l="1"/>
  <c r="C29" i="12"/>
  <c r="C30" i="12"/>
  <c r="C31" i="12"/>
  <c r="C33" i="12"/>
  <c r="C34" i="12"/>
  <c r="C35" i="12"/>
  <c r="C36" i="12"/>
  <c r="C37" i="12"/>
  <c r="C38" i="12"/>
  <c r="C39" i="12"/>
  <c r="B32" i="12"/>
  <c r="B33" i="12"/>
  <c r="B34" i="12"/>
  <c r="B35" i="12"/>
  <c r="B36" i="12"/>
  <c r="B37" i="12"/>
  <c r="B38" i="12"/>
  <c r="B39" i="12"/>
  <c r="A38" i="12"/>
  <c r="A39" i="12"/>
  <c r="A32" i="12"/>
  <c r="A33" i="12"/>
  <c r="A34" i="12"/>
  <c r="A35" i="12"/>
  <c r="A36" i="12"/>
  <c r="A37" i="12"/>
  <c r="C11" i="12"/>
  <c r="C12" i="12"/>
  <c r="C13" i="12"/>
  <c r="C14" i="12"/>
  <c r="C15" i="12"/>
  <c r="C16" i="12"/>
  <c r="C17" i="12"/>
  <c r="B10" i="12"/>
  <c r="B11" i="12"/>
  <c r="B12" i="12"/>
  <c r="B13" i="12"/>
  <c r="B14" i="12"/>
  <c r="B15" i="12"/>
  <c r="B16" i="12"/>
  <c r="B17" i="12"/>
  <c r="C31" i="14"/>
  <c r="A17" i="12"/>
  <c r="A16" i="12"/>
  <c r="A14" i="12"/>
  <c r="A15" i="12"/>
  <c r="A11" i="12"/>
  <c r="A12" i="12"/>
  <c r="A13" i="12"/>
  <c r="A10" i="12"/>
  <c r="A9" i="12"/>
  <c r="F16" i="12" l="1"/>
  <c r="E16" i="12"/>
  <c r="G16" i="12"/>
  <c r="I16" i="12"/>
  <c r="D16" i="12"/>
  <c r="H16" i="12"/>
  <c r="F12" i="12"/>
  <c r="E12" i="12"/>
  <c r="G12" i="12"/>
  <c r="I12" i="12"/>
  <c r="D12" i="12"/>
  <c r="H12" i="12"/>
  <c r="D17" i="12"/>
  <c r="H17" i="12"/>
  <c r="E17" i="12"/>
  <c r="I17" i="12"/>
  <c r="F17" i="12"/>
  <c r="G17" i="12"/>
  <c r="D15" i="12"/>
  <c r="H15" i="12"/>
  <c r="E15" i="12"/>
  <c r="I15" i="12"/>
  <c r="F15" i="12"/>
  <c r="G15" i="12"/>
  <c r="G11" i="12"/>
  <c r="H11" i="12"/>
  <c r="F11" i="12"/>
  <c r="D11" i="12"/>
  <c r="I11" i="12"/>
  <c r="E11" i="12"/>
  <c r="D13" i="12"/>
  <c r="H13" i="12"/>
  <c r="E13" i="12"/>
  <c r="I13" i="12"/>
  <c r="F13" i="12"/>
  <c r="G13" i="12"/>
  <c r="F14" i="12"/>
  <c r="E14" i="12"/>
  <c r="G14" i="12"/>
  <c r="I14" i="12"/>
  <c r="D14" i="12"/>
  <c r="H14" i="12"/>
  <c r="C47" i="8"/>
  <c r="C48" i="8"/>
  <c r="C49" i="8"/>
  <c r="B47" i="8"/>
  <c r="B48" i="8"/>
  <c r="B49" i="8"/>
  <c r="A47" i="8"/>
  <c r="A48" i="8"/>
  <c r="A49" i="8"/>
  <c r="C48" i="9"/>
  <c r="C47" i="9"/>
  <c r="C49" i="9"/>
  <c r="C50" i="9"/>
  <c r="C51" i="9"/>
  <c r="B51" i="9"/>
  <c r="B47" i="9"/>
  <c r="B48" i="9"/>
  <c r="B49" i="9"/>
  <c r="B50" i="9"/>
  <c r="A47" i="9"/>
  <c r="A48" i="9"/>
  <c r="A49" i="9"/>
  <c r="A50" i="9"/>
  <c r="A51" i="9"/>
  <c r="C70" i="3"/>
  <c r="J13" i="12" l="1"/>
  <c r="D18" i="8" s="1"/>
  <c r="J15" i="12"/>
  <c r="D20" i="8" s="1"/>
  <c r="J12" i="12"/>
  <c r="D17" i="8" s="1"/>
  <c r="J14" i="12"/>
  <c r="D19" i="8" s="1"/>
  <c r="J17" i="12"/>
  <c r="D22" i="8" s="1"/>
  <c r="J16" i="12"/>
  <c r="D21" i="8" s="1"/>
  <c r="C42" i="8"/>
  <c r="C43" i="8"/>
  <c r="C44" i="8"/>
  <c r="C45" i="8"/>
  <c r="C46" i="8"/>
  <c r="B42" i="8"/>
  <c r="B43" i="8"/>
  <c r="B44" i="8"/>
  <c r="B45" i="8"/>
  <c r="B46" i="8"/>
  <c r="A42" i="8"/>
  <c r="A43" i="8"/>
  <c r="A44" i="8"/>
  <c r="A45" i="8"/>
  <c r="A46" i="8"/>
  <c r="C43" i="9"/>
  <c r="C42" i="9"/>
  <c r="C45" i="9"/>
  <c r="C46" i="9"/>
  <c r="B42" i="9"/>
  <c r="B43" i="9"/>
  <c r="B44" i="9"/>
  <c r="B45" i="9"/>
  <c r="B46" i="9"/>
  <c r="A42" i="9"/>
  <c r="A43" i="9"/>
  <c r="A44" i="9"/>
  <c r="A45" i="9"/>
  <c r="A46" i="9"/>
  <c r="C44" i="9" l="1"/>
  <c r="C25" i="17" l="1"/>
  <c r="C26" i="17"/>
  <c r="C27" i="17"/>
  <c r="C28" i="17"/>
  <c r="C29" i="17"/>
  <c r="C30" i="17"/>
  <c r="C31" i="17"/>
  <c r="C32" i="17"/>
  <c r="C33" i="17"/>
  <c r="C34" i="17"/>
  <c r="C24" i="17"/>
  <c r="I4" i="17" l="1"/>
  <c r="H4" i="17"/>
  <c r="G4" i="17"/>
  <c r="F4" i="17"/>
  <c r="E4" i="17"/>
  <c r="D4" i="17"/>
  <c r="I5" i="17"/>
  <c r="H5" i="17"/>
  <c r="G5" i="17"/>
  <c r="F5" i="17"/>
  <c r="E5" i="17"/>
  <c r="D5" i="17"/>
  <c r="B24" i="17"/>
  <c r="B25" i="17"/>
  <c r="C31" i="9" l="1"/>
  <c r="C32" i="9"/>
  <c r="C33" i="9"/>
  <c r="C34" i="9"/>
  <c r="C35" i="9"/>
  <c r="C36" i="9"/>
  <c r="C37" i="9"/>
  <c r="C38" i="9"/>
  <c r="C39" i="9"/>
  <c r="C40" i="9"/>
  <c r="C41" i="9"/>
  <c r="C26" i="9"/>
  <c r="C27" i="9"/>
  <c r="C29" i="9"/>
  <c r="C30" i="9"/>
  <c r="C17" i="9"/>
  <c r="C18" i="9"/>
  <c r="C19" i="9"/>
  <c r="C20" i="9"/>
  <c r="C21" i="9"/>
  <c r="C22" i="9"/>
  <c r="C23" i="9"/>
  <c r="C24" i="9"/>
  <c r="C16" i="9"/>
  <c r="C11" i="9"/>
  <c r="C12" i="9"/>
  <c r="C13" i="9"/>
  <c r="C14" i="9"/>
  <c r="C9" i="9"/>
  <c r="C20" i="16"/>
  <c r="C21" i="16"/>
  <c r="C22" i="16"/>
  <c r="C23" i="16"/>
  <c r="C24" i="16"/>
  <c r="C25" i="16"/>
  <c r="C22" i="15"/>
  <c r="C24" i="15"/>
  <c r="C25" i="15"/>
  <c r="C21" i="15"/>
  <c r="C26" i="12"/>
  <c r="C23" i="14"/>
  <c r="C24" i="14"/>
  <c r="C25" i="14"/>
  <c r="C26" i="14"/>
  <c r="C27" i="14"/>
  <c r="C28" i="14"/>
  <c r="C29" i="14"/>
  <c r="C30" i="14"/>
  <c r="C22" i="14"/>
  <c r="C13" i="13"/>
  <c r="I36" i="17"/>
  <c r="H36" i="17"/>
  <c r="G36" i="17"/>
  <c r="F36" i="17"/>
  <c r="E36" i="17"/>
  <c r="D36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J15" i="17"/>
  <c r="I14" i="17"/>
  <c r="H14" i="17"/>
  <c r="G14" i="17"/>
  <c r="F14" i="17"/>
  <c r="E14" i="17"/>
  <c r="D14" i="17"/>
  <c r="B14" i="17"/>
  <c r="A14" i="17"/>
  <c r="I13" i="17"/>
  <c r="H13" i="17"/>
  <c r="G13" i="17"/>
  <c r="F13" i="17"/>
  <c r="E13" i="17"/>
  <c r="D13" i="17"/>
  <c r="B13" i="17"/>
  <c r="A13" i="17"/>
  <c r="I12" i="17"/>
  <c r="H12" i="17"/>
  <c r="G12" i="17"/>
  <c r="F12" i="17"/>
  <c r="E12" i="17"/>
  <c r="D12" i="17"/>
  <c r="B12" i="17"/>
  <c r="A12" i="17"/>
  <c r="I11" i="17"/>
  <c r="H11" i="17"/>
  <c r="G11" i="17"/>
  <c r="F11" i="17"/>
  <c r="E11" i="17"/>
  <c r="D11" i="17"/>
  <c r="B11" i="17"/>
  <c r="A11" i="17"/>
  <c r="I10" i="17"/>
  <c r="H10" i="17"/>
  <c r="G10" i="17"/>
  <c r="F10" i="17"/>
  <c r="E10" i="17"/>
  <c r="D10" i="17"/>
  <c r="B10" i="17"/>
  <c r="A10" i="17"/>
  <c r="I9" i="17"/>
  <c r="H9" i="17"/>
  <c r="G9" i="17"/>
  <c r="F9" i="17"/>
  <c r="E9" i="17"/>
  <c r="D9" i="17"/>
  <c r="B9" i="17"/>
  <c r="A9" i="17"/>
  <c r="I8" i="17"/>
  <c r="H8" i="17"/>
  <c r="G8" i="17"/>
  <c r="F8" i="17"/>
  <c r="E8" i="17"/>
  <c r="D8" i="17"/>
  <c r="B8" i="17"/>
  <c r="A8" i="17"/>
  <c r="I7" i="17"/>
  <c r="H7" i="17"/>
  <c r="G7" i="17"/>
  <c r="F7" i="17"/>
  <c r="E7" i="17"/>
  <c r="D7" i="17"/>
  <c r="B7" i="17"/>
  <c r="A7" i="17"/>
  <c r="I6" i="17"/>
  <c r="H6" i="17"/>
  <c r="G6" i="17"/>
  <c r="F6" i="17"/>
  <c r="E6" i="17"/>
  <c r="D6" i="17"/>
  <c r="B6" i="17"/>
  <c r="A6" i="17"/>
  <c r="B5" i="17"/>
  <c r="A5" i="17"/>
  <c r="B4" i="17"/>
  <c r="A4" i="17"/>
  <c r="I17" i="17"/>
  <c r="C31" i="8"/>
  <c r="C32" i="8"/>
  <c r="C33" i="8"/>
  <c r="C34" i="8"/>
  <c r="C35" i="8"/>
  <c r="C36" i="8"/>
  <c r="C37" i="8"/>
  <c r="C38" i="8"/>
  <c r="C39" i="8"/>
  <c r="C40" i="8"/>
  <c r="C41" i="8"/>
  <c r="B38" i="8"/>
  <c r="B39" i="8"/>
  <c r="B40" i="8"/>
  <c r="B41" i="8"/>
  <c r="A41" i="8"/>
  <c r="A39" i="8"/>
  <c r="A40" i="8"/>
  <c r="B31" i="9"/>
  <c r="B32" i="9"/>
  <c r="B33" i="9"/>
  <c r="B34" i="9"/>
  <c r="B35" i="9"/>
  <c r="B36" i="9"/>
  <c r="B37" i="9"/>
  <c r="B38" i="9"/>
  <c r="B39" i="9"/>
  <c r="B40" i="9"/>
  <c r="B41" i="9"/>
  <c r="A40" i="9"/>
  <c r="A41" i="9"/>
  <c r="A38" i="9"/>
  <c r="A39" i="9"/>
  <c r="A33" i="9"/>
  <c r="A34" i="9"/>
  <c r="A35" i="9"/>
  <c r="A36" i="9"/>
  <c r="A37" i="9"/>
  <c r="A31" i="9"/>
  <c r="A32" i="9"/>
  <c r="B31" i="8"/>
  <c r="B32" i="8"/>
  <c r="B33" i="8"/>
  <c r="B34" i="8"/>
  <c r="B35" i="8"/>
  <c r="B36" i="8"/>
  <c r="B37" i="8"/>
  <c r="A33" i="8"/>
  <c r="A34" i="8"/>
  <c r="A35" i="8"/>
  <c r="A36" i="8"/>
  <c r="A37" i="8"/>
  <c r="A38" i="8"/>
  <c r="C25" i="9" l="1"/>
  <c r="C28" i="9"/>
  <c r="J4" i="17"/>
  <c r="J6" i="17"/>
  <c r="J11" i="17"/>
  <c r="J5" i="17"/>
  <c r="J9" i="17"/>
  <c r="J13" i="17"/>
  <c r="I38" i="17"/>
  <c r="J7" i="17"/>
  <c r="J10" i="17"/>
  <c r="J14" i="17"/>
  <c r="J8" i="17"/>
  <c r="J12" i="17"/>
  <c r="F17" i="17"/>
  <c r="G17" i="17"/>
  <c r="G38" i="17"/>
  <c r="H17" i="17"/>
  <c r="D38" i="17"/>
  <c r="H38" i="17"/>
  <c r="F38" i="17"/>
  <c r="E17" i="17"/>
  <c r="E38" i="17"/>
  <c r="I27" i="16"/>
  <c r="H27" i="16"/>
  <c r="G27" i="16"/>
  <c r="F27" i="16"/>
  <c r="E27" i="16"/>
  <c r="D27" i="16"/>
  <c r="D17" i="17" l="1"/>
  <c r="F29" i="16"/>
  <c r="G29" i="16"/>
  <c r="H29" i="16"/>
  <c r="D29" i="16"/>
  <c r="E29" i="16"/>
  <c r="G12" i="16"/>
  <c r="I29" i="16"/>
  <c r="J6" i="16" l="1"/>
  <c r="E12" i="16"/>
  <c r="I12" i="16"/>
  <c r="F12" i="16"/>
  <c r="H12" i="16"/>
  <c r="D12" i="16"/>
  <c r="J5" i="16"/>
  <c r="J7" i="16"/>
  <c r="I31" i="15" l="1"/>
  <c r="H31" i="15"/>
  <c r="G31" i="15"/>
  <c r="F31" i="15"/>
  <c r="E31" i="15"/>
  <c r="D31" i="15"/>
  <c r="E8" i="15" l="1"/>
  <c r="I8" i="15"/>
  <c r="F8" i="15"/>
  <c r="G8" i="15"/>
  <c r="H8" i="15"/>
  <c r="D8" i="15"/>
  <c r="G7" i="15"/>
  <c r="D7" i="15"/>
  <c r="H7" i="15"/>
  <c r="E7" i="15"/>
  <c r="F7" i="15"/>
  <c r="I7" i="15"/>
  <c r="H4" i="15"/>
  <c r="D4" i="15"/>
  <c r="G4" i="15"/>
  <c r="F4" i="15"/>
  <c r="E4" i="15"/>
  <c r="I4" i="15"/>
  <c r="G9" i="15"/>
  <c r="D9" i="15"/>
  <c r="H9" i="15"/>
  <c r="I9" i="15"/>
  <c r="E9" i="15"/>
  <c r="F9" i="15"/>
  <c r="G5" i="15"/>
  <c r="H5" i="15"/>
  <c r="I5" i="15"/>
  <c r="F5" i="15"/>
  <c r="I33" i="15"/>
  <c r="F33" i="15"/>
  <c r="G33" i="15"/>
  <c r="D33" i="15"/>
  <c r="H33" i="15"/>
  <c r="E33" i="15"/>
  <c r="D14" i="15" l="1"/>
  <c r="J9" i="15"/>
  <c r="G14" i="15"/>
  <c r="E14" i="15"/>
  <c r="H14" i="15"/>
  <c r="F14" i="15"/>
  <c r="J7" i="15"/>
  <c r="J4" i="15"/>
  <c r="J8" i="15"/>
  <c r="J5" i="15"/>
  <c r="I14" i="15"/>
  <c r="C5" i="14"/>
  <c r="C6" i="14"/>
  <c r="C7" i="14"/>
  <c r="C8" i="14"/>
  <c r="C9" i="14"/>
  <c r="C10" i="14"/>
  <c r="C11" i="14"/>
  <c r="C12" i="14"/>
  <c r="C13" i="14"/>
  <c r="C4" i="14"/>
  <c r="C4" i="13"/>
  <c r="G4" i="14" l="1"/>
  <c r="E4" i="14"/>
  <c r="F4" i="14"/>
  <c r="D4" i="14"/>
  <c r="I4" i="14"/>
  <c r="H4" i="14"/>
  <c r="H10" i="14"/>
  <c r="E10" i="14"/>
  <c r="I10" i="14"/>
  <c r="D10" i="14"/>
  <c r="F10" i="14"/>
  <c r="G10" i="14"/>
  <c r="H13" i="14"/>
  <c r="D13" i="14"/>
  <c r="I13" i="14"/>
  <c r="F13" i="14"/>
  <c r="G13" i="14"/>
  <c r="E13" i="14"/>
  <c r="H9" i="14"/>
  <c r="D9" i="14"/>
  <c r="F9" i="14"/>
  <c r="E9" i="14"/>
  <c r="I9" i="14"/>
  <c r="G9" i="14"/>
  <c r="H5" i="14"/>
  <c r="D5" i="14"/>
  <c r="I5" i="14"/>
  <c r="F5" i="14"/>
  <c r="G5" i="14"/>
  <c r="E5" i="14"/>
  <c r="H11" i="14"/>
  <c r="D11" i="14"/>
  <c r="I11" i="14"/>
  <c r="E11" i="14"/>
  <c r="F11" i="14"/>
  <c r="G11" i="14"/>
  <c r="H7" i="14"/>
  <c r="G7" i="14"/>
  <c r="I7" i="14"/>
  <c r="E7" i="14"/>
  <c r="F7" i="14"/>
  <c r="D7" i="14"/>
  <c r="H6" i="14"/>
  <c r="E6" i="14"/>
  <c r="F6" i="14"/>
  <c r="I6" i="14"/>
  <c r="D6" i="14"/>
  <c r="G6" i="14"/>
  <c r="H12" i="14"/>
  <c r="F12" i="14"/>
  <c r="G12" i="14"/>
  <c r="D12" i="14"/>
  <c r="I12" i="14"/>
  <c r="E12" i="14"/>
  <c r="H8" i="14"/>
  <c r="I8" i="14"/>
  <c r="F8" i="14"/>
  <c r="E8" i="14"/>
  <c r="G8" i="14"/>
  <c r="D8" i="14"/>
  <c r="I4" i="13"/>
  <c r="E4" i="13"/>
  <c r="D4" i="13"/>
  <c r="G4" i="13"/>
  <c r="F4" i="13"/>
  <c r="H4" i="13"/>
  <c r="I33" i="14"/>
  <c r="H33" i="14"/>
  <c r="G33" i="14"/>
  <c r="F33" i="14"/>
  <c r="E33" i="14"/>
  <c r="D33" i="14"/>
  <c r="I15" i="13"/>
  <c r="H15" i="13"/>
  <c r="G15" i="13"/>
  <c r="F15" i="13"/>
  <c r="E15" i="13"/>
  <c r="D15" i="13"/>
  <c r="I6" i="13"/>
  <c r="I15" i="14" l="1"/>
  <c r="J8" i="14"/>
  <c r="J12" i="14"/>
  <c r="J4" i="14"/>
  <c r="J7" i="14"/>
  <c r="J5" i="14"/>
  <c r="J13" i="14"/>
  <c r="J10" i="14"/>
  <c r="J11" i="14"/>
  <c r="J9" i="14"/>
  <c r="D15" i="14"/>
  <c r="J6" i="14"/>
  <c r="J4" i="13"/>
  <c r="I35" i="14"/>
  <c r="I17" i="13"/>
  <c r="F15" i="14"/>
  <c r="F35" i="14"/>
  <c r="G15" i="14"/>
  <c r="G35" i="14"/>
  <c r="H15" i="14"/>
  <c r="D35" i="14"/>
  <c r="H35" i="14"/>
  <c r="E15" i="14"/>
  <c r="E35" i="14"/>
  <c r="F6" i="13"/>
  <c r="G6" i="13"/>
  <c r="G17" i="13"/>
  <c r="D6" i="13"/>
  <c r="H6" i="13"/>
  <c r="D17" i="13"/>
  <c r="H17" i="13"/>
  <c r="F17" i="13"/>
  <c r="E6" i="13"/>
  <c r="E17" i="13"/>
  <c r="B21" i="9"/>
  <c r="B22" i="9"/>
  <c r="B23" i="9"/>
  <c r="B24" i="9"/>
  <c r="B25" i="9"/>
  <c r="B26" i="9"/>
  <c r="B27" i="9"/>
  <c r="B28" i="9"/>
  <c r="B29" i="9"/>
  <c r="B30" i="9"/>
  <c r="A30" i="9"/>
  <c r="A21" i="9"/>
  <c r="A22" i="9"/>
  <c r="A23" i="9"/>
  <c r="A24" i="9"/>
  <c r="A25" i="9"/>
  <c r="A26" i="9"/>
  <c r="A27" i="9"/>
  <c r="A28" i="9"/>
  <c r="A29" i="9"/>
  <c r="C21" i="8"/>
  <c r="C22" i="8"/>
  <c r="C23" i="8"/>
  <c r="C24" i="8"/>
  <c r="C25" i="8"/>
  <c r="C26" i="8"/>
  <c r="C27" i="8"/>
  <c r="C28" i="8"/>
  <c r="C29" i="8"/>
  <c r="C30" i="8"/>
  <c r="B21" i="8"/>
  <c r="B22" i="8"/>
  <c r="B23" i="8"/>
  <c r="B24" i="8"/>
  <c r="B25" i="8"/>
  <c r="B26" i="8"/>
  <c r="B27" i="8"/>
  <c r="B28" i="8"/>
  <c r="B29" i="8"/>
  <c r="B30" i="8"/>
  <c r="A21" i="8"/>
  <c r="A22" i="8"/>
  <c r="A23" i="8"/>
  <c r="A24" i="8"/>
  <c r="A25" i="8"/>
  <c r="A26" i="8"/>
  <c r="A27" i="8"/>
  <c r="A28" i="8"/>
  <c r="A29" i="8"/>
  <c r="A30" i="8"/>
  <c r="A31" i="8"/>
  <c r="A32" i="8"/>
  <c r="C7" i="12" l="1"/>
  <c r="C6" i="12"/>
  <c r="C9" i="12"/>
  <c r="C8" i="12"/>
  <c r="C4" i="12"/>
  <c r="B27" i="12"/>
  <c r="B28" i="12"/>
  <c r="B29" i="12"/>
  <c r="B30" i="12"/>
  <c r="B31" i="12"/>
  <c r="B26" i="12"/>
  <c r="A27" i="12"/>
  <c r="A28" i="12"/>
  <c r="A29" i="12"/>
  <c r="A30" i="12"/>
  <c r="A31" i="12"/>
  <c r="A26" i="12"/>
  <c r="I41" i="12"/>
  <c r="H41" i="12"/>
  <c r="G41" i="12"/>
  <c r="F41" i="12"/>
  <c r="E41" i="12"/>
  <c r="D41" i="12"/>
  <c r="B9" i="12"/>
  <c r="B8" i="12"/>
  <c r="A8" i="12"/>
  <c r="B7" i="12"/>
  <c r="A7" i="12"/>
  <c r="B6" i="12"/>
  <c r="A6" i="12"/>
  <c r="B5" i="12"/>
  <c r="A5" i="12"/>
  <c r="B4" i="12"/>
  <c r="A4" i="12"/>
  <c r="J11" i="12" l="1"/>
  <c r="D16" i="8" s="1"/>
  <c r="E6" i="12"/>
  <c r="I6" i="12"/>
  <c r="F6" i="12"/>
  <c r="H6" i="12"/>
  <c r="D6" i="12"/>
  <c r="G6" i="12"/>
  <c r="H4" i="12"/>
  <c r="E4" i="12"/>
  <c r="G4" i="12"/>
  <c r="D4" i="12"/>
  <c r="I4" i="12"/>
  <c r="F4" i="12"/>
  <c r="G9" i="12"/>
  <c r="D9" i="12"/>
  <c r="H9" i="12"/>
  <c r="I9" i="12"/>
  <c r="E9" i="12"/>
  <c r="F9" i="12"/>
  <c r="E8" i="12"/>
  <c r="I8" i="12"/>
  <c r="F8" i="12"/>
  <c r="G8" i="12"/>
  <c r="H8" i="12"/>
  <c r="D8" i="12"/>
  <c r="G7" i="12"/>
  <c r="D7" i="12"/>
  <c r="H7" i="12"/>
  <c r="E7" i="12"/>
  <c r="I7" i="12"/>
  <c r="F7" i="12"/>
  <c r="D43" i="12"/>
  <c r="H43" i="12"/>
  <c r="E43" i="12"/>
  <c r="I43" i="12"/>
  <c r="F43" i="12"/>
  <c r="G43" i="12"/>
  <c r="D70" i="3"/>
  <c r="E70" i="3"/>
  <c r="F70" i="3"/>
  <c r="G70" i="3"/>
  <c r="H70" i="3"/>
  <c r="C14" i="8"/>
  <c r="C9" i="8"/>
  <c r="C10" i="8"/>
  <c r="C11" i="8"/>
  <c r="C12" i="8"/>
  <c r="C13" i="8"/>
  <c r="C15" i="8"/>
  <c r="C16" i="8"/>
  <c r="C17" i="8"/>
  <c r="C18" i="8"/>
  <c r="C19" i="8"/>
  <c r="C20" i="8"/>
  <c r="H54" i="9"/>
  <c r="I54" i="9"/>
  <c r="D54" i="9"/>
  <c r="E54" i="9"/>
  <c r="F54" i="9"/>
  <c r="G54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B19" i="8"/>
  <c r="A20" i="8"/>
  <c r="B20" i="8"/>
  <c r="B9" i="8"/>
  <c r="A9" i="8"/>
  <c r="I53" i="8" l="1"/>
  <c r="I71" i="3"/>
  <c r="J4" i="12"/>
  <c r="D9" i="8" s="1"/>
  <c r="H19" i="12"/>
  <c r="J8" i="12"/>
  <c r="D13" i="8" s="1"/>
  <c r="F19" i="12"/>
  <c r="I19" i="12"/>
  <c r="G19" i="12"/>
  <c r="E19" i="12"/>
  <c r="D19" i="12"/>
  <c r="J7" i="12"/>
  <c r="D12" i="8" s="1"/>
  <c r="J9" i="12"/>
  <c r="D14" i="8" s="1"/>
  <c r="J6" i="12"/>
  <c r="D11" i="8" s="1"/>
  <c r="E56" i="9"/>
  <c r="E74" i="3" s="1"/>
  <c r="F56" i="9"/>
  <c r="F74" i="3" s="1"/>
  <c r="E71" i="3"/>
  <c r="D71" i="3"/>
  <c r="F71" i="3"/>
  <c r="G56" i="9"/>
  <c r="G74" i="3" s="1"/>
  <c r="G71" i="3"/>
  <c r="I75" i="3"/>
  <c r="F53" i="8"/>
  <c r="F75" i="3" s="1"/>
  <c r="G53" i="8"/>
  <c r="G75" i="3" s="1"/>
  <c r="E53" i="8"/>
  <c r="E75" i="3" s="1"/>
  <c r="H53" i="8"/>
  <c r="H75" i="3" s="1"/>
  <c r="H56" i="9"/>
  <c r="H74" i="3" s="1"/>
  <c r="H71" i="3"/>
  <c r="D56" i="9"/>
  <c r="D74" i="3" s="1"/>
  <c r="I56" i="9"/>
  <c r="I74" i="3" s="1"/>
  <c r="I78" i="3" l="1"/>
  <c r="I81" i="3"/>
  <c r="I80" i="3"/>
  <c r="I82" i="3" s="1"/>
  <c r="I79" i="3"/>
  <c r="D53" i="8"/>
  <c r="D75" i="3" s="1"/>
  <c r="D80" i="3" s="1"/>
  <c r="D82" i="3" s="1"/>
  <c r="E78" i="3"/>
  <c r="F80" i="3"/>
  <c r="F82" i="3" s="1"/>
  <c r="G80" i="3"/>
  <c r="G82" i="3" s="1"/>
  <c r="H79" i="3"/>
  <c r="F78" i="3"/>
  <c r="F79" i="3"/>
  <c r="E81" i="3"/>
  <c r="E80" i="3"/>
  <c r="E82" i="3" s="1"/>
  <c r="E79" i="3"/>
  <c r="H78" i="3"/>
  <c r="F81" i="3"/>
  <c r="H80" i="3"/>
  <c r="H82" i="3" s="1"/>
  <c r="G78" i="3"/>
  <c r="G79" i="3"/>
  <c r="G81" i="3"/>
  <c r="H81" i="3"/>
  <c r="D78" i="3" l="1"/>
  <c r="D79" i="3"/>
  <c r="D81" i="3"/>
</calcChain>
</file>

<file path=xl/comments1.xml><?xml version="1.0" encoding="utf-8"?>
<comments xmlns="http://schemas.openxmlformats.org/spreadsheetml/2006/main">
  <authors>
    <author>Vertex42</author>
  </authors>
  <commentList>
    <comment ref="A21" authorId="0" shapeId="0">
      <text>
        <r>
          <rPr>
            <sz val="8"/>
            <color indexed="81"/>
            <rFont val="Tahoma"/>
            <family val="2"/>
          </rPr>
          <t>Work Breakdown Structure (WBS)</t>
        </r>
      </text>
    </comment>
  </commentList>
</comments>
</file>

<file path=xl/sharedStrings.xml><?xml version="1.0" encoding="utf-8"?>
<sst xmlns="http://schemas.openxmlformats.org/spreadsheetml/2006/main" count="278" uniqueCount="126">
  <si>
    <t>Task Name</t>
  </si>
  <si>
    <t>[42]</t>
  </si>
  <si>
    <t>WBS</t>
  </si>
  <si>
    <t>Earned Value Analysis Report</t>
  </si>
  <si>
    <t>Prepared By:</t>
  </si>
  <si>
    <t>Date: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</si>
  <si>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</si>
  <si>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</si>
  <si>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</si>
  <si>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</si>
  <si>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</si>
  <si>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</si>
  <si>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</si>
  <si>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</si>
  <si>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Estimated Cost at Completion (EAC)</t>
  </si>
  <si>
    <t>Insert new rows above this one</t>
  </si>
  <si>
    <t>Project Performance Metrics</t>
  </si>
  <si>
    <t>For Period: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</si>
  <si>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</si>
  <si>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</si>
  <si>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</si>
  <si>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</si>
  <si>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</si>
  <si>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</si>
  <si>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</si>
  <si>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Use this worksheet to help calculate the Actual Cost (AC) of Work Performed (ACWP) by entering the costs incurred each period.</t>
  </si>
  <si>
    <t>Actual Cost and Earned Value</t>
  </si>
  <si>
    <t>Total Hour</t>
  </si>
  <si>
    <t>Earned Value for Iteration 1</t>
  </si>
  <si>
    <t>Total</t>
  </si>
  <si>
    <t>Note:</t>
  </si>
  <si>
    <t>Residential Communication Channel</t>
  </si>
  <si>
    <t>Vinh Nguyen</t>
  </si>
  <si>
    <t>Open</t>
  </si>
  <si>
    <t>On-Going</t>
  </si>
  <si>
    <t>Close</t>
  </si>
  <si>
    <t>Re-Open</t>
  </si>
  <si>
    <t>Status</t>
  </si>
  <si>
    <t xml:space="preserve">Total </t>
  </si>
  <si>
    <t>Iteration 2</t>
  </si>
  <si>
    <r>
      <rPr>
        <b/>
        <u/>
        <sz val="10"/>
        <rFont val="Arial"/>
        <family val="2"/>
      </rPr>
      <t>Tuần 10 - 15 :</t>
    </r>
    <r>
      <rPr>
        <sz val="10"/>
        <rFont val="Arial"/>
        <family val="2"/>
      </rPr>
      <t xml:space="preserve"> Sẽ có 6 ngày làm việc ( trừ CN) và quy định mỗi thành viên làm việc </t>
    </r>
    <r>
      <rPr>
        <i/>
        <sz val="10"/>
        <rFont val="Arial"/>
        <family val="2"/>
      </rPr>
      <t>4h/ ngày</t>
    </r>
    <r>
      <rPr>
        <sz val="10"/>
        <rFont val="Arial"/>
        <family val="2"/>
      </rPr>
      <t xml:space="preserve">, tổng số thành viên làm việc </t>
    </r>
    <r>
      <rPr>
        <i/>
        <sz val="10"/>
        <rFont val="Arial"/>
        <family val="2"/>
      </rPr>
      <t>24h/ ngày</t>
    </r>
    <r>
      <rPr>
        <sz val="10"/>
        <rFont val="Arial"/>
        <family val="2"/>
      </rPr>
      <t xml:space="preserve"> và 1 tuần sẽ là </t>
    </r>
    <r>
      <rPr>
        <i/>
        <sz val="10"/>
        <rFont val="Arial"/>
        <family val="2"/>
      </rPr>
      <t>144h/ tuần.</t>
    </r>
  </si>
  <si>
    <t>2.1</t>
  </si>
  <si>
    <t>2.2</t>
  </si>
  <si>
    <t>2.2.1</t>
  </si>
  <si>
    <t>2.2.2</t>
  </si>
  <si>
    <t>2.2.3</t>
  </si>
  <si>
    <t>2.2.4</t>
  </si>
  <si>
    <t>2.3</t>
  </si>
  <si>
    <t>2.3.1</t>
  </si>
  <si>
    <t>2.3.2</t>
  </si>
  <si>
    <t>2.3.3</t>
  </si>
  <si>
    <t>2.4</t>
  </si>
  <si>
    <t>2.5</t>
  </si>
  <si>
    <t>2.6</t>
  </si>
  <si>
    <t>2.7</t>
  </si>
  <si>
    <t>Confirm Requirement for Core API</t>
  </si>
  <si>
    <t>Design Activity flow for Core API phase 1</t>
  </si>
  <si>
    <t>Design flow for User</t>
  </si>
  <si>
    <t>Design flow for Role</t>
  </si>
  <si>
    <t>Design flow for Domain</t>
  </si>
  <si>
    <t>Design flow for Login</t>
  </si>
  <si>
    <t>Requirement Specification for Core API phase 1</t>
  </si>
  <si>
    <t>Design UseCase for Core API</t>
  </si>
  <si>
    <t>Revise Specification Document</t>
  </si>
  <si>
    <t>Update System Context</t>
  </si>
  <si>
    <t>Review Activity Flow of Core API</t>
  </si>
  <si>
    <t>Review Requirement Specification for Core API</t>
  </si>
  <si>
    <t>Create Feature Tree for Core API</t>
  </si>
  <si>
    <t>Refine Specification Document</t>
  </si>
  <si>
    <t>Earned Value for Week 10</t>
  </si>
  <si>
    <t>Actual Cost for Week 10</t>
  </si>
  <si>
    <t>Wk 10</t>
  </si>
  <si>
    <t>Wk 11</t>
  </si>
  <si>
    <t>Wk 12</t>
  </si>
  <si>
    <t>Wk 13</t>
  </si>
  <si>
    <t>Wk 14</t>
  </si>
  <si>
    <t>Wk 15</t>
  </si>
  <si>
    <t>Actual Cost for Iteration 2</t>
  </si>
  <si>
    <t>2.8</t>
  </si>
  <si>
    <t>2.9</t>
  </si>
  <si>
    <t>2.10</t>
  </si>
  <si>
    <t>2.11</t>
  </si>
  <si>
    <t>2.12</t>
  </si>
  <si>
    <t>2.10.1</t>
  </si>
  <si>
    <t>2.10.2</t>
  </si>
  <si>
    <t>2.13</t>
  </si>
  <si>
    <t>2.14</t>
  </si>
  <si>
    <t>Create List API Method</t>
  </si>
  <si>
    <t>Create List API Function</t>
  </si>
  <si>
    <t>Create Authentication</t>
  </si>
  <si>
    <t>Create Owin Identity</t>
  </si>
  <si>
    <t>Create Token Authentication</t>
  </si>
  <si>
    <t>Create Properties Role, User, Domain</t>
  </si>
  <si>
    <t xml:space="preserve">Update Core Activity Flow </t>
  </si>
  <si>
    <t>Update Architecture Design and Driver</t>
  </si>
  <si>
    <t xml:space="preserve">Update Quality Management Document </t>
  </si>
  <si>
    <t>W10</t>
  </si>
  <si>
    <t>W12</t>
  </si>
  <si>
    <t>W13</t>
  </si>
  <si>
    <t>W14</t>
  </si>
  <si>
    <t>W15</t>
  </si>
  <si>
    <t>Earned Value for Week 11</t>
  </si>
  <si>
    <t>Actual Cost for Week 11</t>
  </si>
  <si>
    <t>Earned Value for Week 12</t>
  </si>
  <si>
    <t>Actual Cost for Week 12</t>
  </si>
  <si>
    <t>Earned Value for Week 13</t>
  </si>
  <si>
    <t>Actual Cost for Week 13</t>
  </si>
  <si>
    <t>Earned Value for Week 14</t>
  </si>
  <si>
    <t>Actual Cost for Week 14</t>
  </si>
  <si>
    <t>Earned Value for Week 15</t>
  </si>
  <si>
    <t>Actual Cost for Week 15</t>
  </si>
  <si>
    <t>W11</t>
  </si>
  <si>
    <t>2.15</t>
  </si>
  <si>
    <t>2.15.1</t>
  </si>
  <si>
    <t>2.15.2</t>
  </si>
  <si>
    <t>2.15.3</t>
  </si>
  <si>
    <t>2.15.4</t>
  </si>
  <si>
    <t>2.15.5</t>
  </si>
  <si>
    <t>2.16</t>
  </si>
  <si>
    <t>Implement Core API</t>
  </si>
  <si>
    <t>Develop User API</t>
  </si>
  <si>
    <t>Develop Role API</t>
  </si>
  <si>
    <t>Develop Domain API</t>
  </si>
  <si>
    <t>Develop UserRole API</t>
  </si>
  <si>
    <t>Develop Login API</t>
  </si>
  <si>
    <t>Prepare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</si>
</sst>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\-yy;@"/>
    <numFmt numFmtId="165" formatCode="[$-409]d\-mmm\-yy;@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Arial"/>
      <family val="2"/>
    </font>
    <font>
      <b/>
      <u/>
      <sz val="10"/>
      <name val="Arial"/>
      <family val="2"/>
    </font>
    <font>
      <b/>
      <i/>
      <sz val="16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0"/>
      <color theme="2" tint="-0.89999084444715716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4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1" applyNumberFormat="0" applyAlignment="0" applyProtection="0"/>
    <xf numFmtId="0" fontId="17" fillId="18" borderId="2" applyNumberFormat="0" applyAlignment="0" applyProtection="0"/>
    <xf numFmtId="0" fontId="18" fillId="0" borderId="0" applyNumberFormat="0" applyFill="0" applyBorder="0" applyAlignment="0" applyProtection="0"/>
    <xf numFmtId="0" fontId="19" fillId="1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3" fillId="11" borderId="1" applyNumberFormat="0" applyAlignment="0" applyProtection="0"/>
    <xf numFmtId="0" fontId="24" fillId="0" borderId="6" applyNumberFormat="0" applyFill="0" applyAlignment="0" applyProtection="0"/>
    <xf numFmtId="0" fontId="25" fillId="5" borderId="0" applyNumberFormat="0" applyBorder="0" applyAlignment="0" applyProtection="0"/>
    <xf numFmtId="0" fontId="3" fillId="5" borderId="7" applyNumberFormat="0" applyFont="0" applyAlignment="0" applyProtection="0"/>
    <xf numFmtId="0" fontId="26" fillId="17" borderId="8" applyNumberFormat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22" borderId="13" xfId="0" applyFont="1" applyFill="1" applyBorder="1" applyAlignment="1">
      <alignment horizontal="left" vertical="center"/>
    </xf>
    <xf numFmtId="0" fontId="7" fillId="22" borderId="13" xfId="0" applyFont="1" applyFill="1" applyBorder="1" applyAlignment="1">
      <alignment vertical="center"/>
    </xf>
    <xf numFmtId="0" fontId="7" fillId="22" borderId="13" xfId="0" applyFont="1" applyFill="1" applyBorder="1" applyAlignment="1">
      <alignment horizontal="center" vertical="center" wrapText="1"/>
    </xf>
    <xf numFmtId="164" fontId="7" fillId="22" borderId="13" xfId="0" applyNumberFormat="1" applyFont="1" applyFill="1" applyBorder="1" applyAlignment="1">
      <alignment horizontal="center" vertical="center"/>
    </xf>
    <xf numFmtId="0" fontId="7" fillId="22" borderId="13" xfId="0" applyNumberFormat="1" applyFon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left"/>
    </xf>
    <xf numFmtId="49" fontId="0" fillId="0" borderId="7" xfId="0" applyNumberFormat="1" applyFill="1" applyBorder="1" applyAlignment="1">
      <alignment horizontal="left"/>
    </xf>
    <xf numFmtId="0" fontId="0" fillId="0" borderId="1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0" xfId="0" applyAlignment="1">
      <alignment wrapText="1"/>
    </xf>
    <xf numFmtId="0" fontId="7" fillId="22" borderId="0" xfId="0" applyFont="1" applyFill="1" applyBorder="1" applyAlignment="1">
      <alignment horizontal="left" vertical="center"/>
    </xf>
    <xf numFmtId="0" fontId="7" fillId="22" borderId="0" xfId="0" applyFont="1" applyFill="1" applyBorder="1" applyAlignment="1">
      <alignment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wrapText="1"/>
    </xf>
    <xf numFmtId="9" fontId="1" fillId="0" borderId="16" xfId="40" applyFill="1" applyBorder="1"/>
    <xf numFmtId="0" fontId="7" fillId="22" borderId="0" xfId="0" applyFont="1" applyFill="1" applyBorder="1" applyAlignment="1">
      <alignment horizontal="center" vertical="center" wrapText="1"/>
    </xf>
    <xf numFmtId="165" fontId="7" fillId="22" borderId="13" xfId="0" applyNumberFormat="1" applyFont="1" applyFill="1" applyBorder="1" applyAlignment="1">
      <alignment horizontal="center" vertical="center"/>
    </xf>
    <xf numFmtId="0" fontId="0" fillId="20" borderId="19" xfId="0" applyFill="1" applyBorder="1"/>
    <xf numFmtId="0" fontId="30" fillId="0" borderId="0" xfId="0" applyFont="1"/>
    <xf numFmtId="0" fontId="0" fillId="0" borderId="0" xfId="0" applyAlignment="1"/>
    <xf numFmtId="49" fontId="7" fillId="22" borderId="18" xfId="0" applyNumberFormat="1" applyFont="1" applyFill="1" applyBorder="1" applyAlignment="1">
      <alignment horizontal="center" vertical="center"/>
    </xf>
    <xf numFmtId="9" fontId="0" fillId="0" borderId="21" xfId="0" applyNumberFormat="1" applyBorder="1"/>
    <xf numFmtId="0" fontId="32" fillId="0" borderId="0" xfId="0" applyFont="1" applyBorder="1"/>
    <xf numFmtId="0" fontId="33" fillId="0" borderId="0" xfId="0" applyFont="1" applyBorder="1"/>
    <xf numFmtId="0" fontId="33" fillId="0" borderId="0" xfId="0" applyFont="1"/>
    <xf numFmtId="0" fontId="34" fillId="0" borderId="0" xfId="0" applyFont="1" applyAlignment="1">
      <alignment horizontal="right"/>
    </xf>
    <xf numFmtId="0" fontId="3" fillId="0" borderId="10" xfId="0" applyFont="1" applyBorder="1"/>
    <xf numFmtId="9" fontId="1" fillId="0" borderId="0" xfId="40" applyFill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1" fillId="0" borderId="17" xfId="40" applyFill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7" fillId="22" borderId="17" xfId="0" applyNumberFormat="1" applyFont="1" applyFill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1" fillId="0" borderId="7" xfId="0" applyFont="1" applyFill="1" applyBorder="1" applyAlignment="1">
      <alignment wrapText="1"/>
    </xf>
    <xf numFmtId="0" fontId="0" fillId="0" borderId="0" xfId="0" applyBorder="1" applyAlignment="1">
      <alignment wrapText="1"/>
    </xf>
    <xf numFmtId="9" fontId="1" fillId="0" borderId="0" xfId="40" applyFill="1" applyBorder="1"/>
    <xf numFmtId="0" fontId="0" fillId="20" borderId="0" xfId="0" applyNumberFormat="1" applyFill="1" applyAlignment="1">
      <alignment horizontal="center" vertical="center"/>
    </xf>
    <xf numFmtId="0" fontId="0" fillId="23" borderId="0" xfId="0" applyNumberFormat="1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3" borderId="0" xfId="0" applyFill="1" applyAlignment="1">
      <alignment horizontal="center" vertical="center"/>
    </xf>
    <xf numFmtId="9" fontId="1" fillId="23" borderId="0" xfId="40" applyFill="1" applyBorder="1" applyAlignment="1">
      <alignment horizontal="center" vertical="center"/>
    </xf>
    <xf numFmtId="9" fontId="0" fillId="23" borderId="20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9" fontId="1" fillId="24" borderId="0" xfId="40" applyFill="1" applyBorder="1" applyAlignment="1">
      <alignment horizontal="center" vertical="center"/>
    </xf>
    <xf numFmtId="9" fontId="1" fillId="24" borderId="17" xfId="40" applyFill="1" applyBorder="1" applyAlignment="1">
      <alignment horizontal="center" vertical="center"/>
    </xf>
    <xf numFmtId="9" fontId="0" fillId="24" borderId="21" xfId="0" applyNumberFormat="1" applyFill="1" applyBorder="1" applyAlignment="1">
      <alignment horizontal="center" vertical="center"/>
    </xf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0" fillId="0" borderId="0" xfId="0" applyFont="1" applyAlignment="1">
      <alignment horizontal="center"/>
    </xf>
    <xf numFmtId="0" fontId="0" fillId="25" borderId="0" xfId="0" applyFill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9" fontId="1" fillId="25" borderId="0" xfId="40" applyFill="1" applyBorder="1" applyAlignment="1">
      <alignment horizontal="center" vertical="center"/>
    </xf>
    <xf numFmtId="9" fontId="1" fillId="25" borderId="17" xfId="40" applyFill="1" applyBorder="1" applyAlignment="1">
      <alignment horizontal="center" vertical="center"/>
    </xf>
    <xf numFmtId="9" fontId="0" fillId="25" borderId="21" xfId="0" applyNumberFormat="1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3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Total!$D$21:$I$21</c:f>
              <c:strCache>
                <c:ptCount val="6"/>
                <c:pt idx="0">
                  <c:v>W10</c:v>
                </c:pt>
                <c:pt idx="1">
                  <c:v>W11</c:v>
                </c:pt>
                <c:pt idx="2">
                  <c:v>W12</c:v>
                </c:pt>
                <c:pt idx="3">
                  <c:v>W13</c:v>
                </c:pt>
                <c:pt idx="4">
                  <c:v>W14</c:v>
                </c:pt>
                <c:pt idx="5">
                  <c:v>W15</c:v>
                </c:pt>
              </c:strCache>
            </c:strRef>
          </c:cat>
          <c:val>
            <c:numRef>
              <c:f>Total!$D$71:$I$71</c:f>
              <c:numCache>
                <c:formatCode>General</c:formatCode>
                <c:ptCount val="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246</c:v>
                </c:pt>
                <c:pt idx="4">
                  <c:v>750</c:v>
                </c:pt>
                <c:pt idx="5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f>Total!$D$21:$I$21</c:f>
              <c:strCache>
                <c:ptCount val="6"/>
                <c:pt idx="0">
                  <c:v>W10</c:v>
                </c:pt>
                <c:pt idx="1">
                  <c:v>W11</c:v>
                </c:pt>
                <c:pt idx="2">
                  <c:v>W12</c:v>
                </c:pt>
                <c:pt idx="3">
                  <c:v>W13</c:v>
                </c:pt>
                <c:pt idx="4">
                  <c:v>W14</c:v>
                </c:pt>
                <c:pt idx="5">
                  <c:v>W15</c:v>
                </c:pt>
              </c:strCache>
            </c:strRef>
          </c:cat>
          <c:val>
            <c:numRef>
              <c:f>Total!$D$75:$I$75</c:f>
              <c:numCache>
                <c:formatCode>General</c:formatCode>
                <c:ptCount val="6"/>
                <c:pt idx="0">
                  <c:v>125</c:v>
                </c:pt>
                <c:pt idx="1">
                  <c:v>0</c:v>
                </c:pt>
                <c:pt idx="2">
                  <c:v>0</c:v>
                </c:pt>
                <c:pt idx="3">
                  <c:v>126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Total!$D$21:$I$21</c:f>
              <c:strCache>
                <c:ptCount val="6"/>
                <c:pt idx="0">
                  <c:v>W10</c:v>
                </c:pt>
                <c:pt idx="1">
                  <c:v>W11</c:v>
                </c:pt>
                <c:pt idx="2">
                  <c:v>W12</c:v>
                </c:pt>
                <c:pt idx="3">
                  <c:v>W13</c:v>
                </c:pt>
                <c:pt idx="4">
                  <c:v>W14</c:v>
                </c:pt>
                <c:pt idx="5">
                  <c:v>W15</c:v>
                </c:pt>
              </c:strCache>
            </c:strRef>
          </c:cat>
          <c:val>
            <c:numRef>
              <c:f>Total!$D$74:$I$74</c:f>
              <c:numCache>
                <c:formatCode>General</c:formatCode>
                <c:ptCount val="6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251</c:v>
                </c:pt>
                <c:pt idx="4">
                  <c:v>251</c:v>
                </c:pt>
                <c:pt idx="5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noMultiLvlLbl val="0"/>
      </c:catAx>
      <c:valAx>
        <c:axId val="190614912"/>
        <c:scaling>
          <c:orientation val="minMax"/>
          <c:max val="130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  <c:majorUnit val="100"/>
        <c:min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28825915886197284"/>
          <c:h val="0.270427180854361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91"/>
  <sheetViews>
    <sheetView showGridLines="0" topLeftCell="A31" workbookViewId="0">
      <selection activeCell="C45" sqref="C45"/>
    </sheetView>
  </sheetViews>
  <sheetFormatPr defaultRowHeight="12.75" x14ac:dyDescent="0.2"/>
  <cols>
    <col min="1" max="1" width="6.5703125" customWidth="1"/>
    <col min="2" max="2" width="29.28515625" customWidth="1"/>
    <col min="3" max="3" width="9.85546875" customWidth="1"/>
    <col min="4" max="15" width="8.7109375" customWidth="1"/>
    <col min="17" max="17" width="15.85546875" customWidth="1"/>
  </cols>
  <sheetData>
    <row r="1" spans="1:17" s="58" customFormat="1" ht="20.25" x14ac:dyDescent="0.3">
      <c r="A1" s="56" t="s">
        <v>31</v>
      </c>
      <c r="B1" s="57"/>
      <c r="C1" s="57"/>
      <c r="D1" s="57"/>
      <c r="E1" s="57"/>
      <c r="G1" s="57"/>
      <c r="O1" s="59"/>
    </row>
    <row r="2" spans="1:17" ht="15.75" x14ac:dyDescent="0.25">
      <c r="A2" s="12" t="s">
        <v>3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/>
    </row>
    <row r="4" spans="1:17" x14ac:dyDescent="0.2">
      <c r="A4" s="2"/>
      <c r="B4" s="10" t="s">
        <v>4</v>
      </c>
      <c r="C4" s="60" t="s">
        <v>32</v>
      </c>
      <c r="D4" s="17"/>
      <c r="E4" s="17"/>
      <c r="F4" s="2"/>
      <c r="G4" s="2"/>
      <c r="Q4" s="16"/>
    </row>
    <row r="5" spans="1:17" x14ac:dyDescent="0.2">
      <c r="A5" s="2"/>
      <c r="B5" s="10" t="s">
        <v>5</v>
      </c>
      <c r="C5" s="94">
        <v>43262</v>
      </c>
      <c r="D5" s="95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17</v>
      </c>
      <c r="C7" s="96" t="s">
        <v>39</v>
      </c>
      <c r="D7" s="97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0" t="s">
        <v>30</v>
      </c>
      <c r="B9" s="19"/>
      <c r="C9" s="6"/>
      <c r="D9" s="2"/>
      <c r="E9" s="2"/>
      <c r="F9" s="2"/>
      <c r="G9" s="2"/>
    </row>
    <row r="10" spans="1:17" x14ac:dyDescent="0.2">
      <c r="A10" s="2"/>
      <c r="B10" s="98" t="s">
        <v>40</v>
      </c>
      <c r="C10" s="99"/>
      <c r="D10" s="99"/>
      <c r="E10" s="99"/>
      <c r="F10" s="2"/>
      <c r="G10" s="2"/>
    </row>
    <row r="11" spans="1:17" x14ac:dyDescent="0.2">
      <c r="A11" s="2"/>
      <c r="B11" s="99"/>
      <c r="C11" s="99"/>
      <c r="D11" s="99"/>
      <c r="E11" s="99"/>
      <c r="F11" s="2"/>
      <c r="G11" s="2"/>
    </row>
    <row r="12" spans="1:17" x14ac:dyDescent="0.2">
      <c r="A12" s="2"/>
      <c r="B12" s="99"/>
      <c r="C12" s="99"/>
      <c r="D12" s="99"/>
      <c r="E12" s="99"/>
      <c r="F12" s="2"/>
      <c r="G12" s="2"/>
    </row>
    <row r="13" spans="1:17" x14ac:dyDescent="0.2">
      <c r="A13" s="2"/>
      <c r="B13" s="99"/>
      <c r="C13" s="99"/>
      <c r="D13" s="99"/>
      <c r="E13" s="99"/>
      <c r="F13" s="2"/>
      <c r="G13" s="2"/>
    </row>
    <row r="14" spans="1:17" x14ac:dyDescent="0.2">
      <c r="A14" s="2"/>
      <c r="B14" s="99"/>
      <c r="C14" s="99"/>
      <c r="D14" s="99"/>
      <c r="E14" s="99"/>
      <c r="F14" s="2"/>
      <c r="G14" s="2"/>
    </row>
    <row r="15" spans="1:17" x14ac:dyDescent="0.2">
      <c r="A15" s="2"/>
      <c r="B15" s="99"/>
      <c r="C15" s="99"/>
      <c r="D15" s="99"/>
      <c r="E15" s="99"/>
      <c r="F15" s="2"/>
      <c r="G15" s="2"/>
    </row>
    <row r="16" spans="1:17" x14ac:dyDescent="0.2">
      <c r="A16" s="2"/>
      <c r="B16" s="99"/>
      <c r="C16" s="99"/>
      <c r="D16" s="99"/>
      <c r="E16" s="99"/>
      <c r="F16" s="2"/>
      <c r="G16" s="2"/>
    </row>
    <row r="17" spans="1:10" x14ac:dyDescent="0.2">
      <c r="A17" s="2"/>
      <c r="B17" s="99"/>
      <c r="C17" s="99"/>
      <c r="D17" s="99"/>
      <c r="E17" s="99"/>
      <c r="F17" s="2"/>
      <c r="G17" s="2"/>
    </row>
    <row r="18" spans="1:10" x14ac:dyDescent="0.2">
      <c r="A18" s="2"/>
      <c r="B18" s="99"/>
      <c r="C18" s="99"/>
      <c r="D18" s="99"/>
      <c r="E18" s="99"/>
      <c r="F18" s="2"/>
      <c r="G18" s="2"/>
    </row>
    <row r="19" spans="1:10" x14ac:dyDescent="0.2">
      <c r="A19" s="2"/>
      <c r="B19" s="2"/>
      <c r="C19" s="6"/>
      <c r="D19" s="2"/>
      <c r="E19" s="2"/>
      <c r="F19" s="2"/>
      <c r="G19" s="2"/>
    </row>
    <row r="20" spans="1:10" ht="15.75" x14ac:dyDescent="0.25">
      <c r="A20" s="12" t="s">
        <v>21</v>
      </c>
      <c r="B20" s="2"/>
      <c r="C20" s="2"/>
      <c r="D20" s="9"/>
      <c r="E20" s="2"/>
      <c r="F20" s="2"/>
    </row>
    <row r="21" spans="1:10" ht="25.5" x14ac:dyDescent="0.2">
      <c r="A21" s="34" t="s">
        <v>2</v>
      </c>
      <c r="B21" s="35" t="s">
        <v>0</v>
      </c>
      <c r="C21" s="36" t="s">
        <v>27</v>
      </c>
      <c r="D21" s="38" t="s">
        <v>96</v>
      </c>
      <c r="E21" s="38" t="s">
        <v>111</v>
      </c>
      <c r="F21" s="38" t="s">
        <v>97</v>
      </c>
      <c r="G21" s="38" t="s">
        <v>98</v>
      </c>
      <c r="H21" s="38" t="s">
        <v>99</v>
      </c>
      <c r="I21" s="38" t="s">
        <v>100</v>
      </c>
      <c r="J21" s="4"/>
    </row>
    <row r="22" spans="1:10" ht="25.5" x14ac:dyDescent="0.2">
      <c r="A22" s="39" t="s">
        <v>41</v>
      </c>
      <c r="B22" s="41" t="s">
        <v>55</v>
      </c>
      <c r="C22" s="76">
        <v>2</v>
      </c>
      <c r="D22" s="29">
        <v>2</v>
      </c>
      <c r="E22" s="29"/>
      <c r="F22" s="29"/>
      <c r="G22" s="29"/>
      <c r="H22" s="29"/>
      <c r="I22" s="29"/>
      <c r="J22" s="4"/>
    </row>
    <row r="23" spans="1:10" ht="29.25" customHeight="1" x14ac:dyDescent="0.2">
      <c r="A23" s="40" t="s">
        <v>42</v>
      </c>
      <c r="B23" s="42" t="s">
        <v>56</v>
      </c>
      <c r="C23" s="77"/>
      <c r="D23" s="28"/>
      <c r="E23" s="28"/>
      <c r="F23" s="28"/>
      <c r="G23" s="28"/>
      <c r="H23" s="28"/>
      <c r="I23" s="28"/>
    </row>
    <row r="24" spans="1:10" ht="17.25" customHeight="1" x14ac:dyDescent="0.2">
      <c r="A24" s="40" t="s">
        <v>43</v>
      </c>
      <c r="B24" s="42" t="s">
        <v>57</v>
      </c>
      <c r="C24" s="76">
        <v>16</v>
      </c>
      <c r="D24" s="28">
        <v>16</v>
      </c>
      <c r="E24" s="28"/>
      <c r="F24" s="28"/>
      <c r="G24" s="28"/>
      <c r="H24" s="28"/>
      <c r="I24" s="28"/>
    </row>
    <row r="25" spans="1:10" ht="19.5" customHeight="1" x14ac:dyDescent="0.2">
      <c r="A25" s="40" t="s">
        <v>44</v>
      </c>
      <c r="B25" s="42" t="s">
        <v>58</v>
      </c>
      <c r="C25" s="76">
        <v>20</v>
      </c>
      <c r="D25" s="28">
        <v>20</v>
      </c>
      <c r="E25" s="28"/>
      <c r="F25" s="28"/>
      <c r="G25" s="28"/>
      <c r="H25" s="28"/>
      <c r="I25" s="28"/>
    </row>
    <row r="26" spans="1:10" ht="18" customHeight="1" x14ac:dyDescent="0.2">
      <c r="A26" s="40" t="s">
        <v>45</v>
      </c>
      <c r="B26" s="42" t="s">
        <v>59</v>
      </c>
      <c r="C26" s="76">
        <v>20</v>
      </c>
      <c r="D26" s="28">
        <v>20</v>
      </c>
      <c r="E26" s="28"/>
      <c r="F26" s="28"/>
      <c r="G26" s="28"/>
      <c r="H26" s="28"/>
      <c r="I26" s="28"/>
    </row>
    <row r="27" spans="1:10" ht="23.25" customHeight="1" x14ac:dyDescent="0.2">
      <c r="A27" s="40" t="s">
        <v>46</v>
      </c>
      <c r="B27" s="42" t="s">
        <v>60</v>
      </c>
      <c r="C27" s="76">
        <v>20</v>
      </c>
      <c r="D27" s="28">
        <v>20</v>
      </c>
      <c r="E27" s="28"/>
      <c r="F27" s="28"/>
      <c r="G27" s="28"/>
      <c r="H27" s="28"/>
      <c r="I27" s="28"/>
    </row>
    <row r="28" spans="1:10" ht="32.25" customHeight="1" x14ac:dyDescent="0.2">
      <c r="A28" s="40" t="s">
        <v>47</v>
      </c>
      <c r="B28" s="42" t="s">
        <v>61</v>
      </c>
      <c r="C28" s="77"/>
      <c r="D28" s="28"/>
      <c r="E28" s="28"/>
      <c r="F28" s="28"/>
      <c r="G28" s="28"/>
      <c r="H28" s="28"/>
      <c r="I28" s="28"/>
    </row>
    <row r="29" spans="1:10" ht="24.75" customHeight="1" x14ac:dyDescent="0.2">
      <c r="A29" s="40" t="s">
        <v>48</v>
      </c>
      <c r="B29" s="42" t="s">
        <v>62</v>
      </c>
      <c r="C29" s="76">
        <v>20</v>
      </c>
      <c r="D29" s="28">
        <v>20</v>
      </c>
      <c r="E29" s="28"/>
      <c r="F29" s="28"/>
      <c r="G29" s="28"/>
      <c r="H29" s="28"/>
      <c r="I29" s="28"/>
    </row>
    <row r="30" spans="1:10" ht="18.75" customHeight="1" x14ac:dyDescent="0.2">
      <c r="A30" s="40" t="s">
        <v>49</v>
      </c>
      <c r="B30" s="42" t="s">
        <v>63</v>
      </c>
      <c r="C30" s="76">
        <v>10</v>
      </c>
      <c r="D30" s="28">
        <v>10</v>
      </c>
      <c r="E30" s="28"/>
      <c r="F30" s="28"/>
      <c r="G30" s="28"/>
      <c r="H30" s="28"/>
      <c r="I30" s="28"/>
    </row>
    <row r="31" spans="1:10" ht="21" customHeight="1" x14ac:dyDescent="0.2">
      <c r="A31" s="40" t="s">
        <v>50</v>
      </c>
      <c r="B31" s="42" t="s">
        <v>64</v>
      </c>
      <c r="C31" s="76">
        <v>4</v>
      </c>
      <c r="D31" s="28">
        <v>4</v>
      </c>
      <c r="E31" s="28"/>
      <c r="F31" s="28"/>
      <c r="G31" s="28"/>
      <c r="H31" s="28"/>
      <c r="I31" s="28"/>
    </row>
    <row r="32" spans="1:10" ht="19.5" customHeight="1" x14ac:dyDescent="0.2">
      <c r="A32" s="40" t="s">
        <v>51</v>
      </c>
      <c r="B32" s="42" t="s">
        <v>65</v>
      </c>
      <c r="C32" s="76">
        <v>3</v>
      </c>
      <c r="D32" s="28">
        <v>3</v>
      </c>
      <c r="E32" s="28"/>
      <c r="F32" s="28"/>
      <c r="G32" s="28"/>
      <c r="H32" s="28"/>
      <c r="I32" s="28"/>
    </row>
    <row r="33" spans="1:9" ht="28.5" customHeight="1" x14ac:dyDescent="0.2">
      <c r="A33" s="40" t="s">
        <v>52</v>
      </c>
      <c r="B33" s="42" t="s">
        <v>66</v>
      </c>
      <c r="C33" s="76">
        <v>3</v>
      </c>
      <c r="D33" s="28">
        <v>3</v>
      </c>
      <c r="E33" s="28"/>
      <c r="F33" s="28"/>
      <c r="G33" s="28"/>
      <c r="H33" s="28"/>
      <c r="I33" s="28"/>
    </row>
    <row r="34" spans="1:9" ht="21" customHeight="1" x14ac:dyDescent="0.2">
      <c r="A34" s="40" t="s">
        <v>53</v>
      </c>
      <c r="B34" s="42" t="s">
        <v>67</v>
      </c>
      <c r="C34" s="76">
        <v>5</v>
      </c>
      <c r="D34" s="28">
        <v>5</v>
      </c>
      <c r="E34" s="28"/>
      <c r="F34" s="28"/>
      <c r="G34" s="28"/>
      <c r="H34" s="28"/>
      <c r="I34" s="28"/>
    </row>
    <row r="35" spans="1:9" ht="20.25" customHeight="1" x14ac:dyDescent="0.2">
      <c r="A35" s="40" t="s">
        <v>54</v>
      </c>
      <c r="B35" s="42" t="s">
        <v>68</v>
      </c>
      <c r="C35" s="76">
        <v>5</v>
      </c>
      <c r="D35" s="28">
        <v>5</v>
      </c>
      <c r="E35" s="28"/>
      <c r="F35" s="28"/>
      <c r="G35" s="28"/>
      <c r="H35" s="28"/>
      <c r="I35" s="28"/>
    </row>
    <row r="36" spans="1:9" ht="30.75" customHeight="1" x14ac:dyDescent="0.2">
      <c r="A36" s="40" t="s">
        <v>78</v>
      </c>
      <c r="B36" s="42" t="s">
        <v>87</v>
      </c>
      <c r="C36" s="76">
        <v>12</v>
      </c>
      <c r="D36" s="28"/>
      <c r="E36" s="28"/>
      <c r="F36" s="28"/>
      <c r="G36" s="28">
        <v>12</v>
      </c>
      <c r="H36" s="28"/>
      <c r="I36" s="28"/>
    </row>
    <row r="37" spans="1:9" ht="21.75" customHeight="1" x14ac:dyDescent="0.2">
      <c r="A37" s="40" t="s">
        <v>79</v>
      </c>
      <c r="B37" s="42" t="s">
        <v>88</v>
      </c>
      <c r="C37" s="76">
        <v>12</v>
      </c>
      <c r="D37" s="28"/>
      <c r="E37" s="28"/>
      <c r="F37" s="28"/>
      <c r="G37" s="28">
        <v>2</v>
      </c>
      <c r="H37" s="28"/>
      <c r="I37" s="28"/>
    </row>
    <row r="38" spans="1:9" ht="27.75" customHeight="1" x14ac:dyDescent="0.2">
      <c r="A38" s="40" t="s">
        <v>80</v>
      </c>
      <c r="B38" s="42" t="s">
        <v>89</v>
      </c>
      <c r="C38" s="77"/>
      <c r="D38" s="28"/>
      <c r="E38" s="28"/>
      <c r="F38" s="28"/>
      <c r="G38" s="28"/>
      <c r="H38" s="28"/>
      <c r="I38" s="28"/>
    </row>
    <row r="39" spans="1:9" ht="18" customHeight="1" x14ac:dyDescent="0.2">
      <c r="A39" s="40" t="s">
        <v>83</v>
      </c>
      <c r="B39" s="42" t="s">
        <v>91</v>
      </c>
      <c r="C39" s="76">
        <v>24</v>
      </c>
      <c r="D39" s="28"/>
      <c r="E39" s="28"/>
      <c r="F39" s="28"/>
      <c r="G39" s="28">
        <v>24</v>
      </c>
      <c r="H39" s="28"/>
      <c r="I39" s="28"/>
    </row>
    <row r="40" spans="1:9" ht="31.5" customHeight="1" x14ac:dyDescent="0.2">
      <c r="A40" s="40" t="s">
        <v>84</v>
      </c>
      <c r="B40" s="42" t="s">
        <v>90</v>
      </c>
      <c r="C40" s="76">
        <v>24</v>
      </c>
      <c r="D40" s="28"/>
      <c r="E40" s="28"/>
      <c r="F40" s="28"/>
      <c r="G40" s="28">
        <v>24</v>
      </c>
      <c r="H40" s="28"/>
      <c r="I40" s="28"/>
    </row>
    <row r="41" spans="1:9" ht="28.5" customHeight="1" x14ac:dyDescent="0.2">
      <c r="A41" s="40" t="s">
        <v>81</v>
      </c>
      <c r="B41" s="42" t="s">
        <v>92</v>
      </c>
      <c r="C41" s="76">
        <v>8</v>
      </c>
      <c r="D41" s="28"/>
      <c r="E41" s="28"/>
      <c r="F41" s="28"/>
      <c r="G41" s="28">
        <v>8</v>
      </c>
      <c r="H41" s="28"/>
      <c r="I41" s="28"/>
    </row>
    <row r="42" spans="1:9" ht="27" customHeight="1" x14ac:dyDescent="0.2">
      <c r="A42" s="40" t="s">
        <v>82</v>
      </c>
      <c r="B42" s="42" t="s">
        <v>93</v>
      </c>
      <c r="C42" s="76">
        <v>24</v>
      </c>
      <c r="D42" s="28"/>
      <c r="E42" s="28"/>
      <c r="F42" s="28"/>
      <c r="G42" s="28">
        <v>24</v>
      </c>
      <c r="H42" s="28"/>
      <c r="I42" s="28"/>
    </row>
    <row r="43" spans="1:9" ht="25.5" x14ac:dyDescent="0.2">
      <c r="A43" s="40" t="s">
        <v>85</v>
      </c>
      <c r="B43" s="42" t="s">
        <v>95</v>
      </c>
      <c r="C43" s="76">
        <v>12</v>
      </c>
      <c r="D43" s="28"/>
      <c r="E43" s="28"/>
      <c r="F43" s="28"/>
      <c r="G43" s="28">
        <v>12</v>
      </c>
      <c r="H43" s="28"/>
      <c r="I43" s="28"/>
    </row>
    <row r="44" spans="1:9" ht="29.25" customHeight="1" x14ac:dyDescent="0.2">
      <c r="A44" s="40" t="s">
        <v>86</v>
      </c>
      <c r="B44" s="42" t="s">
        <v>94</v>
      </c>
      <c r="C44" s="76">
        <v>12</v>
      </c>
      <c r="D44" s="28"/>
      <c r="E44" s="28"/>
      <c r="F44" s="28"/>
      <c r="G44" s="28">
        <v>12</v>
      </c>
      <c r="H44" s="28"/>
      <c r="I44" s="28"/>
    </row>
    <row r="45" spans="1:9" ht="15.75" customHeight="1" x14ac:dyDescent="0.2">
      <c r="A45" s="40" t="s">
        <v>112</v>
      </c>
      <c r="B45" s="42" t="s">
        <v>119</v>
      </c>
      <c r="C45" s="76">
        <v>240</v>
      </c>
      <c r="D45" s="28"/>
      <c r="E45" s="28"/>
      <c r="F45" s="28"/>
      <c r="G45" s="28"/>
      <c r="H45" s="28">
        <v>240</v>
      </c>
      <c r="I45" s="28"/>
    </row>
    <row r="46" spans="1:9" ht="15.75" customHeight="1" x14ac:dyDescent="0.2">
      <c r="A46" s="40" t="s">
        <v>113</v>
      </c>
      <c r="B46" s="42" t="s">
        <v>120</v>
      </c>
      <c r="C46" s="76">
        <v>48</v>
      </c>
      <c r="D46" s="28"/>
      <c r="E46" s="28"/>
      <c r="F46" s="28"/>
      <c r="G46" s="28"/>
      <c r="H46" s="28">
        <v>48</v>
      </c>
      <c r="I46" s="28"/>
    </row>
    <row r="47" spans="1:9" ht="18" customHeight="1" x14ac:dyDescent="0.2">
      <c r="A47" s="40" t="s">
        <v>114</v>
      </c>
      <c r="B47" s="42" t="s">
        <v>121</v>
      </c>
      <c r="C47" s="76">
        <v>48</v>
      </c>
      <c r="D47" s="28"/>
      <c r="E47" s="28"/>
      <c r="F47" s="28"/>
      <c r="G47" s="28"/>
      <c r="H47" s="28">
        <v>48</v>
      </c>
      <c r="I47" s="28"/>
    </row>
    <row r="48" spans="1:9" ht="18" customHeight="1" x14ac:dyDescent="0.2">
      <c r="A48" s="40" t="s">
        <v>115</v>
      </c>
      <c r="B48" s="42" t="s">
        <v>122</v>
      </c>
      <c r="C48" s="76">
        <v>48</v>
      </c>
      <c r="D48" s="28"/>
      <c r="E48" s="28"/>
      <c r="F48" s="28"/>
      <c r="G48" s="28"/>
      <c r="H48" s="28">
        <v>48</v>
      </c>
      <c r="I48" s="28"/>
    </row>
    <row r="49" spans="1:9" ht="18" customHeight="1" x14ac:dyDescent="0.2">
      <c r="A49" s="40" t="s">
        <v>116</v>
      </c>
      <c r="B49" s="42" t="s">
        <v>123</v>
      </c>
      <c r="C49" s="76">
        <v>48</v>
      </c>
      <c r="D49" s="28"/>
      <c r="E49" s="28"/>
      <c r="F49" s="28"/>
      <c r="G49" s="28"/>
      <c r="H49" s="28">
        <v>48</v>
      </c>
      <c r="I49" s="28"/>
    </row>
    <row r="50" spans="1:9" ht="15.75" customHeight="1" x14ac:dyDescent="0.2">
      <c r="A50" s="40" t="s">
        <v>117</v>
      </c>
      <c r="B50" s="42" t="s">
        <v>124</v>
      </c>
      <c r="C50" s="76">
        <v>48</v>
      </c>
      <c r="D50" s="28"/>
      <c r="E50" s="28"/>
      <c r="F50" s="28"/>
      <c r="G50" s="28"/>
      <c r="H50" s="28">
        <v>48</v>
      </c>
      <c r="I50" s="28"/>
    </row>
    <row r="51" spans="1:9" ht="17.25" customHeight="1" x14ac:dyDescent="0.2">
      <c r="A51" s="40" t="s">
        <v>118</v>
      </c>
      <c r="B51" s="42" t="s">
        <v>125</v>
      </c>
      <c r="C51" s="76">
        <v>24</v>
      </c>
      <c r="D51" s="28"/>
      <c r="E51" s="28"/>
      <c r="F51" s="28"/>
      <c r="G51" s="28"/>
      <c r="H51" s="28">
        <v>24</v>
      </c>
      <c r="I51" s="28"/>
    </row>
    <row r="52" spans="1:9" x14ac:dyDescent="0.2">
      <c r="A52" s="40"/>
      <c r="B52" s="42"/>
      <c r="C52" s="76"/>
      <c r="D52" s="28"/>
      <c r="E52" s="28"/>
      <c r="F52" s="28"/>
      <c r="G52" s="28"/>
      <c r="H52" s="28"/>
      <c r="I52" s="28"/>
    </row>
    <row r="53" spans="1:9" ht="12.75" customHeight="1" x14ac:dyDescent="0.2">
      <c r="A53" s="40"/>
      <c r="B53" s="42"/>
      <c r="C53" s="76"/>
      <c r="D53" s="28"/>
      <c r="E53" s="28"/>
      <c r="F53" s="28"/>
      <c r="G53" s="28"/>
      <c r="H53" s="28"/>
      <c r="I53" s="28"/>
    </row>
    <row r="54" spans="1:9" ht="12.75" customHeight="1" x14ac:dyDescent="0.2">
      <c r="A54" s="40"/>
      <c r="B54" s="42"/>
      <c r="C54" s="76"/>
      <c r="D54" s="28"/>
      <c r="E54" s="28"/>
      <c r="F54" s="28"/>
      <c r="G54" s="28"/>
      <c r="H54" s="28"/>
      <c r="I54" s="28"/>
    </row>
    <row r="55" spans="1:9" ht="26.25" customHeight="1" x14ac:dyDescent="0.2">
      <c r="A55" s="40"/>
      <c r="B55" s="42"/>
      <c r="C55" s="76"/>
      <c r="D55" s="28"/>
      <c r="E55" s="28"/>
      <c r="F55" s="28"/>
      <c r="G55" s="28"/>
      <c r="H55" s="28"/>
      <c r="I55" s="28"/>
    </row>
    <row r="56" spans="1:9" ht="38.25" customHeight="1" x14ac:dyDescent="0.2">
      <c r="A56" s="40"/>
      <c r="B56" s="42"/>
      <c r="C56" s="76"/>
      <c r="D56" s="28"/>
      <c r="E56" s="28"/>
      <c r="F56" s="28"/>
      <c r="G56" s="28"/>
      <c r="H56" s="28"/>
      <c r="I56" s="28"/>
    </row>
    <row r="57" spans="1:9" ht="35.25" customHeight="1" x14ac:dyDescent="0.2">
      <c r="A57" s="40"/>
      <c r="B57" s="42"/>
      <c r="C57" s="76"/>
      <c r="D57" s="28"/>
      <c r="E57" s="28"/>
      <c r="F57" s="28"/>
      <c r="G57" s="28"/>
      <c r="H57" s="28"/>
      <c r="I57" s="28"/>
    </row>
    <row r="58" spans="1:9" ht="53.25" customHeight="1" x14ac:dyDescent="0.2">
      <c r="A58" s="40"/>
      <c r="B58" s="42"/>
      <c r="C58" s="76"/>
      <c r="D58" s="28"/>
      <c r="E58" s="28"/>
      <c r="F58" s="28"/>
      <c r="G58" s="28"/>
      <c r="H58" s="28"/>
      <c r="I58" s="28"/>
    </row>
    <row r="59" spans="1:9" ht="29.25" customHeight="1" x14ac:dyDescent="0.2">
      <c r="A59" s="40"/>
      <c r="B59" s="42"/>
      <c r="C59" s="76"/>
      <c r="D59" s="28"/>
      <c r="E59" s="28"/>
      <c r="F59" s="28"/>
      <c r="G59" s="28"/>
      <c r="H59" s="28"/>
      <c r="I59" s="28"/>
    </row>
    <row r="60" spans="1:9" ht="23.25" customHeight="1" x14ac:dyDescent="0.2">
      <c r="A60" s="40"/>
      <c r="B60" s="73"/>
      <c r="C60" s="76"/>
      <c r="D60" s="28"/>
      <c r="E60" s="28"/>
      <c r="F60" s="28"/>
      <c r="G60" s="28"/>
      <c r="H60" s="28"/>
      <c r="I60" s="28"/>
    </row>
    <row r="61" spans="1:9" ht="39.75" customHeight="1" x14ac:dyDescent="0.2">
      <c r="A61" s="40"/>
      <c r="B61" s="42"/>
      <c r="C61" s="76"/>
      <c r="D61" s="28"/>
      <c r="E61" s="28"/>
      <c r="F61" s="28"/>
      <c r="G61" s="28"/>
      <c r="H61" s="28"/>
      <c r="I61" s="28"/>
    </row>
    <row r="62" spans="1:9" ht="18.75" customHeight="1" x14ac:dyDescent="0.2">
      <c r="A62" s="40"/>
      <c r="B62" s="42"/>
      <c r="C62" s="76"/>
      <c r="D62" s="28"/>
      <c r="E62" s="28"/>
      <c r="F62" s="28"/>
      <c r="G62" s="28"/>
      <c r="H62" s="28"/>
      <c r="I62" s="28"/>
    </row>
    <row r="63" spans="1:9" ht="33.75" customHeight="1" x14ac:dyDescent="0.2">
      <c r="A63" s="40"/>
      <c r="B63" s="42"/>
      <c r="C63" s="76"/>
      <c r="D63" s="28"/>
      <c r="E63" s="28"/>
      <c r="F63" s="28"/>
      <c r="G63" s="28"/>
      <c r="H63" s="28"/>
      <c r="I63" s="28"/>
    </row>
    <row r="64" spans="1:9" ht="29.25" customHeight="1" x14ac:dyDescent="0.2">
      <c r="A64" s="40"/>
      <c r="B64" s="42"/>
      <c r="C64" s="76"/>
      <c r="D64" s="28"/>
      <c r="E64" s="28"/>
      <c r="F64" s="28"/>
      <c r="G64" s="28"/>
      <c r="H64" s="28"/>
      <c r="I64" s="28"/>
    </row>
    <row r="65" spans="1:10" ht="27.75" customHeight="1" x14ac:dyDescent="0.2">
      <c r="A65" s="40"/>
      <c r="B65" s="42"/>
      <c r="C65" s="76"/>
      <c r="D65" s="28"/>
      <c r="E65" s="28"/>
      <c r="F65" s="28"/>
      <c r="G65" s="28"/>
      <c r="H65" s="28"/>
      <c r="I65" s="28"/>
    </row>
    <row r="66" spans="1:10" ht="19.5" customHeight="1" x14ac:dyDescent="0.2">
      <c r="A66" s="40"/>
      <c r="B66" s="42"/>
      <c r="C66" s="76"/>
      <c r="D66" s="28"/>
      <c r="E66" s="28"/>
      <c r="F66" s="28"/>
      <c r="G66" s="28"/>
      <c r="H66" s="28"/>
      <c r="I66" s="28"/>
    </row>
    <row r="67" spans="1:10" ht="19.5" customHeight="1" x14ac:dyDescent="0.2">
      <c r="A67" s="40"/>
      <c r="B67" s="42"/>
      <c r="C67" s="76"/>
      <c r="D67" s="28"/>
      <c r="E67" s="28"/>
      <c r="F67" s="28"/>
      <c r="G67" s="28"/>
      <c r="H67" s="28"/>
      <c r="I67" s="28"/>
    </row>
    <row r="68" spans="1:10" ht="19.5" customHeight="1" x14ac:dyDescent="0.2">
      <c r="A68" s="40"/>
      <c r="B68" s="42"/>
      <c r="C68" s="76"/>
      <c r="D68" s="28"/>
      <c r="E68" s="28"/>
      <c r="F68" s="28"/>
      <c r="G68" s="28"/>
      <c r="H68" s="28"/>
      <c r="I68" s="28"/>
    </row>
    <row r="69" spans="1:10" ht="12.75" customHeight="1" x14ac:dyDescent="0.2">
      <c r="A69" s="15" t="s">
        <v>15</v>
      </c>
      <c r="B69" s="5"/>
      <c r="C69" s="5"/>
      <c r="D69" s="5"/>
      <c r="E69" s="5"/>
      <c r="F69" s="5"/>
      <c r="G69" s="5"/>
      <c r="H69" s="5"/>
      <c r="I69" s="5"/>
      <c r="J69" s="4"/>
    </row>
    <row r="70" spans="1:10" ht="12.75" customHeight="1" x14ac:dyDescent="0.2">
      <c r="A70" s="22"/>
      <c r="B70" s="24" t="s">
        <v>27</v>
      </c>
      <c r="C70" s="23">
        <f>SUM(C22:C65)</f>
        <v>760</v>
      </c>
      <c r="D70" s="25">
        <f>SUM(D22:D69)</f>
        <v>128</v>
      </c>
      <c r="E70" s="25">
        <f t="shared" ref="E70:H70" si="0">SUM(E22:E69)</f>
        <v>0</v>
      </c>
      <c r="F70" s="25">
        <f t="shared" si="0"/>
        <v>0</v>
      </c>
      <c r="G70" s="25">
        <f t="shared" si="0"/>
        <v>118</v>
      </c>
      <c r="H70" s="25">
        <f t="shared" si="0"/>
        <v>504</v>
      </c>
      <c r="I70" s="25">
        <f t="shared" ref="I70" si="1">SUM(I22:I69)</f>
        <v>0</v>
      </c>
    </row>
    <row r="71" spans="1:10" ht="12.75" customHeight="1" x14ac:dyDescent="0.2">
      <c r="A71" s="22"/>
      <c r="B71" s="24"/>
      <c r="C71" s="26" t="s">
        <v>9</v>
      </c>
      <c r="D71" s="27">
        <f>IF(ISBLANK(D21),NA(),SUM($D70:D70))</f>
        <v>128</v>
      </c>
      <c r="E71" s="27">
        <f>IF(ISBLANK(E21),NA(),SUM($D70:E70))</f>
        <v>128</v>
      </c>
      <c r="F71" s="27">
        <f>IF(ISBLANK(F21),NA(),SUM($D70:F70))</f>
        <v>128</v>
      </c>
      <c r="G71" s="27">
        <f>IF(ISBLANK(G21),NA(),SUM($D70:G70))</f>
        <v>246</v>
      </c>
      <c r="H71" s="27">
        <f>IF(ISBLANK(H21),NA(),SUM($D70:H70))</f>
        <v>750</v>
      </c>
      <c r="I71" s="27">
        <f>IF(ISBLANK(I21),NA(),SUM($D70:I70))</f>
        <v>750</v>
      </c>
    </row>
    <row r="72" spans="1:10" ht="12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</row>
    <row r="73" spans="1:10" ht="15.75" x14ac:dyDescent="0.25">
      <c r="A73" s="3" t="s">
        <v>26</v>
      </c>
    </row>
    <row r="74" spans="1:10" ht="12.75" customHeight="1" x14ac:dyDescent="0.2">
      <c r="A74" s="22"/>
      <c r="B74" s="22"/>
      <c r="C74" s="26" t="s">
        <v>7</v>
      </c>
      <c r="D74" s="28">
        <f>AC!D56</f>
        <v>125</v>
      </c>
      <c r="E74" s="28">
        <f>AC!E56</f>
        <v>125</v>
      </c>
      <c r="F74" s="28">
        <f>AC!F56</f>
        <v>125</v>
      </c>
      <c r="G74" s="28">
        <f>AC!G56</f>
        <v>251</v>
      </c>
      <c r="H74" s="28">
        <f>AC!H56</f>
        <v>251</v>
      </c>
      <c r="I74" s="28">
        <f>AC!I56</f>
        <v>251</v>
      </c>
      <c r="J74" s="4"/>
    </row>
    <row r="75" spans="1:10" ht="12.75" customHeight="1" x14ac:dyDescent="0.2">
      <c r="A75" s="22"/>
      <c r="B75" s="22"/>
      <c r="C75" s="26" t="s">
        <v>8</v>
      </c>
      <c r="D75" s="28">
        <f>EV!D53</f>
        <v>125</v>
      </c>
      <c r="E75" s="28">
        <f>EV!E53</f>
        <v>0</v>
      </c>
      <c r="F75" s="28">
        <f>EV!F53</f>
        <v>0</v>
      </c>
      <c r="G75" s="28">
        <f>EV!G53</f>
        <v>126</v>
      </c>
      <c r="H75" s="28">
        <f>EV!H53</f>
        <v>0</v>
      </c>
      <c r="I75" s="28">
        <f>EV!I53</f>
        <v>0</v>
      </c>
      <c r="J75" s="4"/>
    </row>
    <row r="76" spans="1:10" ht="12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</row>
    <row r="77" spans="1:10" ht="15.75" x14ac:dyDescent="0.25">
      <c r="A77" s="3" t="s">
        <v>16</v>
      </c>
    </row>
    <row r="78" spans="1:10" ht="12.75" customHeight="1" x14ac:dyDescent="0.2">
      <c r="C78" s="14" t="s">
        <v>11</v>
      </c>
      <c r="D78" s="11">
        <f>IF(AND(ISBLANK(D74),ISBLANK(D75))," - ",D75-D74)</f>
        <v>0</v>
      </c>
      <c r="E78" s="11">
        <f t="shared" ref="E78:H78" si="2">IF(AND(ISBLANK(E74),ISBLANK(E75))," - ",E75-E74)</f>
        <v>-125</v>
      </c>
      <c r="F78" s="11">
        <f t="shared" si="2"/>
        <v>-125</v>
      </c>
      <c r="G78" s="11">
        <f t="shared" si="2"/>
        <v>-125</v>
      </c>
      <c r="H78" s="11">
        <f t="shared" si="2"/>
        <v>-251</v>
      </c>
      <c r="I78" s="11">
        <f t="shared" ref="I78" si="3">IF(AND(ISBLANK(I74),ISBLANK(I75))," - ",I75-I74)</f>
        <v>-251</v>
      </c>
    </row>
    <row r="79" spans="1:10" ht="12.75" customHeight="1" x14ac:dyDescent="0.2">
      <c r="C79" s="14" t="s">
        <v>10</v>
      </c>
      <c r="D79" s="11">
        <f>IF(AND(ISBLANK(D74),ISBLANK(D75))," - ",D75-D71)</f>
        <v>-3</v>
      </c>
      <c r="E79" s="11">
        <f t="shared" ref="E79:H79" si="4">IF(AND(ISBLANK(E74),ISBLANK(E75))," - ",E75-E71)</f>
        <v>-128</v>
      </c>
      <c r="F79" s="11">
        <f t="shared" si="4"/>
        <v>-128</v>
      </c>
      <c r="G79" s="11">
        <f t="shared" si="4"/>
        <v>-120</v>
      </c>
      <c r="H79" s="11">
        <f t="shared" si="4"/>
        <v>-750</v>
      </c>
      <c r="I79" s="11">
        <f t="shared" ref="I79" si="5">IF(AND(ISBLANK(I74),ISBLANK(I75))," - ",I75-I71)</f>
        <v>-750</v>
      </c>
    </row>
    <row r="80" spans="1:10" ht="12.75" customHeight="1" x14ac:dyDescent="0.2">
      <c r="C80" s="14" t="s">
        <v>12</v>
      </c>
      <c r="D80" s="32">
        <f>IF(AND(ISBLANK(D74),ISBLANK(D75))," - ",D75/D74)</f>
        <v>1</v>
      </c>
      <c r="E80" s="32">
        <f t="shared" ref="E80:H80" si="6">IF(AND(ISBLANK(E74),ISBLANK(E75))," - ",E75/E74)</f>
        <v>0</v>
      </c>
      <c r="F80" s="32">
        <f t="shared" si="6"/>
        <v>0</v>
      </c>
      <c r="G80" s="32">
        <f t="shared" si="6"/>
        <v>0.50199203187250996</v>
      </c>
      <c r="H80" s="32">
        <f t="shared" si="6"/>
        <v>0</v>
      </c>
      <c r="I80" s="32">
        <f t="shared" ref="I80" si="7">IF(AND(ISBLANK(I74),ISBLANK(I75))," - ",I75/I74)</f>
        <v>0</v>
      </c>
    </row>
    <row r="81" spans="3:9" ht="12.75" customHeight="1" x14ac:dyDescent="0.2">
      <c r="C81" s="14" t="s">
        <v>13</v>
      </c>
      <c r="D81" s="32">
        <f>IF(AND(ISBLANK(D74),ISBLANK(D75))," - ",D75/D71)</f>
        <v>0.9765625</v>
      </c>
      <c r="E81" s="32">
        <f t="shared" ref="E81:H81" si="8">IF(AND(ISBLANK(E74),ISBLANK(E75))," - ",E75/E71)</f>
        <v>0</v>
      </c>
      <c r="F81" s="32">
        <f t="shared" si="8"/>
        <v>0</v>
      </c>
      <c r="G81" s="32">
        <f t="shared" si="8"/>
        <v>0.51219512195121952</v>
      </c>
      <c r="H81" s="32">
        <f t="shared" si="8"/>
        <v>0</v>
      </c>
      <c r="I81" s="32">
        <f t="shared" ref="I81" si="9">IF(AND(ISBLANK(I74),ISBLANK(I75))," - ",I75/I71)</f>
        <v>0</v>
      </c>
    </row>
    <row r="82" spans="3:9" ht="12.75" customHeight="1" x14ac:dyDescent="0.2">
      <c r="C82" s="14" t="s">
        <v>14</v>
      </c>
      <c r="D82" s="33">
        <f>IF(AND(ISBLANK(D74),ISBLANK(D75))," - ",$C$70/D80)</f>
        <v>760</v>
      </c>
      <c r="E82" s="33" t="e">
        <f t="shared" ref="E82:H82" si="10">IF(AND(ISBLANK(E74),ISBLANK(E75))," - ",$C$70/E80)</f>
        <v>#DIV/0!</v>
      </c>
      <c r="F82" s="33" t="e">
        <f t="shared" si="10"/>
        <v>#DIV/0!</v>
      </c>
      <c r="G82" s="33">
        <f t="shared" si="10"/>
        <v>1513.968253968254</v>
      </c>
      <c r="H82" s="33" t="e">
        <f t="shared" si="10"/>
        <v>#DIV/0!</v>
      </c>
      <c r="I82" s="33" t="e">
        <f t="shared" ref="I82" si="11">IF(AND(ISBLANK(I74),ISBLANK(I75))," - ",$C$70/I80)</f>
        <v>#DIV/0!</v>
      </c>
    </row>
    <row r="83" spans="3:9" ht="12.75" customHeight="1" x14ac:dyDescent="0.2"/>
    <row r="84" spans="3:9" ht="12.75" customHeight="1" x14ac:dyDescent="0.2"/>
    <row r="85" spans="3:9" ht="12.75" customHeight="1" x14ac:dyDescent="0.2"/>
    <row r="86" spans="3:9" ht="12.75" customHeight="1" x14ac:dyDescent="0.2"/>
    <row r="87" spans="3:9" ht="12.75" customHeight="1" x14ac:dyDescent="0.2"/>
    <row r="88" spans="3:9" ht="12.75" customHeight="1" x14ac:dyDescent="0.2"/>
    <row r="89" spans="3:9" ht="12.75" customHeight="1" x14ac:dyDescent="0.2"/>
    <row r="90" spans="3:9" ht="12.75" customHeight="1" x14ac:dyDescent="0.2"/>
    <row r="91" spans="3:9" ht="12.75" customHeight="1" x14ac:dyDescent="0.2"/>
  </sheetData>
  <mergeCells count="3">
    <mergeCell ref="C5:D5"/>
    <mergeCell ref="C7:D7"/>
    <mergeCell ref="B10:E18"/>
  </mergeCells>
  <phoneticPr fontId="5" type="noConversion"/>
  <conditionalFormatting sqref="D80:I81">
    <cfRule type="cellIs" dxfId="33" priority="1" stopIfTrue="1" operator="lessThan">
      <formula>1</formula>
    </cfRule>
    <cfRule type="cellIs" dxfId="32" priority="2" stopIfTrue="1" operator="greaterThanOrEqual">
      <formula>1</formula>
    </cfRule>
  </conditionalFormatting>
  <conditionalFormatting sqref="D78:I79">
    <cfRule type="cellIs" dxfId="31" priority="3" stopIfTrue="1" operator="greaterThanOrEqual">
      <formula>0</formula>
    </cfRule>
    <cfRule type="cellIs" dxfId="30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ignoredErrors>
    <ignoredError sqref="A42:A4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showGridLines="0" topLeftCell="A19" workbookViewId="0">
      <selection activeCell="H33" sqref="H33"/>
    </sheetView>
  </sheetViews>
  <sheetFormatPr defaultRowHeight="12.75" x14ac:dyDescent="0.2"/>
  <cols>
    <col min="1" max="1" width="6.5703125" customWidth="1"/>
    <col min="2" max="2" width="28.42578125" customWidth="1"/>
    <col min="3" max="3" width="9.42578125" customWidth="1"/>
    <col min="4" max="15" width="8.7109375" customWidth="1"/>
    <col min="17" max="17" width="17.28515625" customWidth="1"/>
  </cols>
  <sheetData>
    <row r="1" spans="1:17" ht="20.25" x14ac:dyDescent="0.3">
      <c r="A1" s="52" t="s">
        <v>77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25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18</v>
      </c>
      <c r="Q4" s="16"/>
    </row>
    <row r="5" spans="1:17" x14ac:dyDescent="0.2">
      <c r="A5" s="13" t="s">
        <v>24</v>
      </c>
      <c r="B5" s="2"/>
      <c r="C5" s="2"/>
      <c r="D5" s="9"/>
      <c r="E5" s="2"/>
      <c r="F5" s="2"/>
    </row>
    <row r="7" spans="1:17" ht="18" x14ac:dyDescent="0.25">
      <c r="A7" s="12" t="s">
        <v>20</v>
      </c>
      <c r="B7" s="2"/>
      <c r="C7" s="2"/>
      <c r="D7" s="9"/>
      <c r="E7" s="2"/>
      <c r="F7" s="2"/>
      <c r="G7" s="2"/>
      <c r="O7" s="18"/>
    </row>
    <row r="8" spans="1:17" x14ac:dyDescent="0.2">
      <c r="A8" s="44" t="s">
        <v>2</v>
      </c>
      <c r="B8" s="45" t="s">
        <v>0</v>
      </c>
      <c r="C8" s="36" t="s">
        <v>38</v>
      </c>
      <c r="D8" s="37" t="s">
        <v>71</v>
      </c>
      <c r="E8" s="37" t="s">
        <v>72</v>
      </c>
      <c r="F8" s="37" t="s">
        <v>73</v>
      </c>
      <c r="G8" s="37" t="s">
        <v>74</v>
      </c>
      <c r="H8" s="37" t="s">
        <v>75</v>
      </c>
      <c r="I8" s="37" t="s">
        <v>76</v>
      </c>
    </row>
    <row r="9" spans="1:17" ht="27" customHeight="1" x14ac:dyDescent="0.2">
      <c r="A9" s="46" t="str">
        <f>IF(ISBLANK(Total!A22)," - ",Total!A22)</f>
        <v>2.1</v>
      </c>
      <c r="B9" s="47" t="str">
        <f>IF(ISBLANK(Total!B22)," - ",Total!B22)</f>
        <v>Confirm Requirement for Core API</v>
      </c>
      <c r="C9" s="65">
        <f t="shared" ref="C9:C51" si="0">SUM(D9:I9)</f>
        <v>2</v>
      </c>
      <c r="D9" s="84">
        <f>'W10'!C26</f>
        <v>2</v>
      </c>
      <c r="E9" s="29"/>
      <c r="F9" s="29"/>
      <c r="G9" s="29"/>
      <c r="H9" s="29"/>
      <c r="I9" s="29"/>
    </row>
    <row r="10" spans="1:17" ht="25.5" x14ac:dyDescent="0.2">
      <c r="A10" s="46" t="str">
        <f>IF(ISBLANK(Total!A23)," - ",Total!A23)</f>
        <v>2.2</v>
      </c>
      <c r="B10" s="47" t="str">
        <f>IF(ISBLANK(Total!B23)," - ",Total!B23)</f>
        <v>Design Activity flow for Core API phase 1</v>
      </c>
      <c r="C10" s="65"/>
      <c r="D10" s="84"/>
      <c r="E10" s="28"/>
      <c r="F10" s="28"/>
      <c r="G10" s="28"/>
      <c r="H10" s="28"/>
      <c r="I10" s="28"/>
    </row>
    <row r="11" spans="1:17" x14ac:dyDescent="0.2">
      <c r="A11" s="46" t="str">
        <f>IF(ISBLANK(Total!A24)," - ",Total!A24)</f>
        <v>2.2.1</v>
      </c>
      <c r="B11" s="47" t="str">
        <f>IF(ISBLANK(Total!B24)," - ",Total!B24)</f>
        <v>Design flow for User</v>
      </c>
      <c r="C11" s="65">
        <f t="shared" si="0"/>
        <v>16</v>
      </c>
      <c r="D11" s="84">
        <f>'W10'!C28</f>
        <v>16</v>
      </c>
      <c r="E11" s="28"/>
      <c r="F11" s="28"/>
      <c r="G11" s="28"/>
      <c r="H11" s="28"/>
      <c r="I11" s="28"/>
    </row>
    <row r="12" spans="1:17" x14ac:dyDescent="0.2">
      <c r="A12" s="46" t="str">
        <f>IF(ISBLANK(Total!A25)," - ",Total!A25)</f>
        <v>2.2.2</v>
      </c>
      <c r="B12" s="47" t="str">
        <f>IF(ISBLANK(Total!B25)," - ",Total!B25)</f>
        <v>Design flow for Role</v>
      </c>
      <c r="C12" s="65">
        <f t="shared" si="0"/>
        <v>20</v>
      </c>
      <c r="D12" s="84">
        <f>'W10'!C29</f>
        <v>20</v>
      </c>
      <c r="E12" s="28"/>
      <c r="F12" s="28"/>
      <c r="G12" s="28"/>
      <c r="H12" s="28"/>
      <c r="I12" s="28"/>
    </row>
    <row r="13" spans="1:17" x14ac:dyDescent="0.2">
      <c r="A13" s="46" t="str">
        <f>IF(ISBLANK(Total!A26)," - ",Total!A26)</f>
        <v>2.2.3</v>
      </c>
      <c r="B13" s="47" t="str">
        <f>IF(ISBLANK(Total!B26)," - ",Total!B26)</f>
        <v>Design flow for Domain</v>
      </c>
      <c r="C13" s="65">
        <f t="shared" si="0"/>
        <v>20</v>
      </c>
      <c r="D13" s="84">
        <f>'W10'!C30</f>
        <v>20</v>
      </c>
      <c r="E13" s="28"/>
      <c r="F13" s="28"/>
      <c r="G13" s="28"/>
      <c r="H13" s="28"/>
      <c r="I13" s="28"/>
    </row>
    <row r="14" spans="1:17" x14ac:dyDescent="0.2">
      <c r="A14" s="46" t="str">
        <f>IF(ISBLANK(Total!A27)," - ",Total!A27)</f>
        <v>2.2.4</v>
      </c>
      <c r="B14" s="47" t="str">
        <f>IF(ISBLANK(Total!B27)," - ",Total!B27)</f>
        <v>Design flow for Login</v>
      </c>
      <c r="C14" s="65">
        <f t="shared" si="0"/>
        <v>20</v>
      </c>
      <c r="D14" s="84">
        <f>'W10'!C31</f>
        <v>20</v>
      </c>
      <c r="E14" s="28"/>
      <c r="F14" s="28"/>
      <c r="G14" s="28"/>
      <c r="H14" s="28"/>
      <c r="I14" s="28"/>
    </row>
    <row r="15" spans="1:17" ht="25.5" x14ac:dyDescent="0.2">
      <c r="A15" s="46" t="str">
        <f>IF(ISBLANK(Total!A28)," - ",Total!A28)</f>
        <v>2.3</v>
      </c>
      <c r="B15" s="47" t="str">
        <f>IF(ISBLANK(Total!B28)," - ",Total!B28)</f>
        <v>Requirement Specification for Core API phase 1</v>
      </c>
      <c r="C15" s="65"/>
      <c r="D15" s="84"/>
      <c r="E15" s="28"/>
      <c r="F15" s="28"/>
      <c r="G15" s="28"/>
      <c r="H15" s="28"/>
      <c r="I15" s="28"/>
    </row>
    <row r="16" spans="1:17" x14ac:dyDescent="0.2">
      <c r="A16" s="46" t="str">
        <f>IF(ISBLANK(Total!A29)," - ",Total!A29)</f>
        <v>2.3.1</v>
      </c>
      <c r="B16" s="47" t="str">
        <f>IF(ISBLANK(Total!B29)," - ",Total!B29)</f>
        <v>Design UseCase for Core API</v>
      </c>
      <c r="C16" s="65">
        <f t="shared" si="0"/>
        <v>20</v>
      </c>
      <c r="D16" s="84">
        <f>'W10'!C33</f>
        <v>20</v>
      </c>
      <c r="E16" s="28"/>
      <c r="F16" s="28"/>
      <c r="G16" s="28"/>
      <c r="H16" s="28"/>
      <c r="I16" s="28"/>
    </row>
    <row r="17" spans="1:9" x14ac:dyDescent="0.2">
      <c r="A17" s="46" t="str">
        <f>IF(ISBLANK(Total!A30)," - ",Total!A30)</f>
        <v>2.3.2</v>
      </c>
      <c r="B17" s="47" t="str">
        <f>IF(ISBLANK(Total!B30)," - ",Total!B30)</f>
        <v>Revise Specification Document</v>
      </c>
      <c r="C17" s="65">
        <f t="shared" si="0"/>
        <v>8</v>
      </c>
      <c r="D17" s="84">
        <f>'W10'!C34</f>
        <v>8</v>
      </c>
      <c r="E17" s="28"/>
      <c r="F17" s="28"/>
      <c r="G17" s="28"/>
      <c r="H17" s="28"/>
      <c r="I17" s="28"/>
    </row>
    <row r="18" spans="1:9" x14ac:dyDescent="0.2">
      <c r="A18" s="46" t="str">
        <f>IF(ISBLANK(Total!A31)," - ",Total!A31)</f>
        <v>2.3.3</v>
      </c>
      <c r="B18" s="47" t="str">
        <f>IF(ISBLANK(Total!B31)," - ",Total!B31)</f>
        <v>Update System Context</v>
      </c>
      <c r="C18" s="65">
        <f t="shared" si="0"/>
        <v>3</v>
      </c>
      <c r="D18" s="84">
        <f>'W10'!C35</f>
        <v>3</v>
      </c>
      <c r="E18" s="28"/>
      <c r="F18" s="28"/>
      <c r="G18" s="28"/>
      <c r="H18" s="28"/>
      <c r="I18" s="28"/>
    </row>
    <row r="19" spans="1:9" x14ac:dyDescent="0.2">
      <c r="A19" s="46" t="str">
        <f>IF(ISBLANK(Total!A32)," - ",Total!A32)</f>
        <v>2.4</v>
      </c>
      <c r="B19" s="47" t="str">
        <f>IF(ISBLANK(Total!B32)," - ",Total!B32)</f>
        <v>Review Activity Flow of Core API</v>
      </c>
      <c r="C19" s="65">
        <f t="shared" si="0"/>
        <v>3</v>
      </c>
      <c r="D19" s="84">
        <f>'W10'!C36</f>
        <v>3</v>
      </c>
      <c r="E19" s="28"/>
      <c r="F19" s="28"/>
      <c r="G19" s="28"/>
      <c r="H19" s="28"/>
      <c r="I19" s="28"/>
    </row>
    <row r="20" spans="1:9" ht="25.5" x14ac:dyDescent="0.2">
      <c r="A20" s="46" t="str">
        <f>IF(ISBLANK(Total!A33)," - ",Total!A33)</f>
        <v>2.5</v>
      </c>
      <c r="B20" s="47" t="str">
        <f>IF(ISBLANK(Total!B33)," - ",Total!B33)</f>
        <v>Review Requirement Specification for Core API</v>
      </c>
      <c r="C20" s="65">
        <f t="shared" si="0"/>
        <v>3</v>
      </c>
      <c r="D20" s="84">
        <f>'W10'!C37</f>
        <v>3</v>
      </c>
      <c r="E20" s="28"/>
      <c r="F20" s="28"/>
      <c r="G20" s="28"/>
      <c r="H20" s="28"/>
      <c r="I20" s="28"/>
    </row>
    <row r="21" spans="1:9" ht="25.5" x14ac:dyDescent="0.2">
      <c r="A21" s="46" t="str">
        <f>IF(ISBLANK(Total!A34)," - ",Total!A34)</f>
        <v>2.6</v>
      </c>
      <c r="B21" s="47" t="str">
        <f>IF(ISBLANK(Total!B34)," - ",Total!B34)</f>
        <v>Create Feature Tree for Core API</v>
      </c>
      <c r="C21" s="65">
        <f t="shared" si="0"/>
        <v>5</v>
      </c>
      <c r="D21" s="84">
        <f>'W10'!C38</f>
        <v>5</v>
      </c>
      <c r="E21" s="28"/>
      <c r="F21" s="28"/>
      <c r="G21" s="28"/>
      <c r="H21" s="28"/>
      <c r="I21" s="28"/>
    </row>
    <row r="22" spans="1:9" x14ac:dyDescent="0.2">
      <c r="A22" s="46" t="str">
        <f>IF(ISBLANK(Total!A35)," - ",Total!A35)</f>
        <v>2.7</v>
      </c>
      <c r="B22" s="47" t="str">
        <f>IF(ISBLANK(Total!B35)," - ",Total!B35)</f>
        <v>Refine Specification Document</v>
      </c>
      <c r="C22" s="65">
        <f t="shared" si="0"/>
        <v>5</v>
      </c>
      <c r="D22" s="84">
        <f>'W10'!C39</f>
        <v>5</v>
      </c>
      <c r="E22" s="28"/>
      <c r="F22" s="28"/>
      <c r="G22" s="28"/>
      <c r="H22" s="28"/>
      <c r="I22" s="28"/>
    </row>
    <row r="23" spans="1:9" x14ac:dyDescent="0.2">
      <c r="A23" s="46" t="str">
        <f>IF(ISBLANK(Total!A36)," - ",Total!A36)</f>
        <v>2.8</v>
      </c>
      <c r="B23" s="47" t="str">
        <f>IF(ISBLANK(Total!B36)," - ",Total!B36)</f>
        <v>Create List API Method</v>
      </c>
      <c r="C23" s="65">
        <f>SUM(D23:I23)</f>
        <v>12</v>
      </c>
      <c r="D23" s="28"/>
      <c r="E23" s="28"/>
      <c r="F23" s="28"/>
      <c r="G23" s="28">
        <f>'W13'!C21</f>
        <v>12</v>
      </c>
      <c r="I23" s="28"/>
    </row>
    <row r="24" spans="1:9" x14ac:dyDescent="0.2">
      <c r="A24" s="46" t="str">
        <f>IF(ISBLANK(Total!A37)," - ",Total!A37)</f>
        <v>2.9</v>
      </c>
      <c r="B24" s="47" t="str">
        <f>IF(ISBLANK(Total!B37)," - ",Total!B37)</f>
        <v>Create List API Function</v>
      </c>
      <c r="C24" s="65">
        <f t="shared" si="0"/>
        <v>12</v>
      </c>
      <c r="D24" s="28"/>
      <c r="E24" s="28"/>
      <c r="F24" s="28"/>
      <c r="G24" s="28">
        <f>'W13'!C22</f>
        <v>12</v>
      </c>
      <c r="H24" s="28"/>
      <c r="I24" s="28"/>
    </row>
    <row r="25" spans="1:9" ht="30.75" customHeight="1" x14ac:dyDescent="0.2">
      <c r="A25" s="46" t="str">
        <f>IF(ISBLANK(Total!A38)," - ",Total!A38)</f>
        <v>2.10</v>
      </c>
      <c r="B25" s="47" t="str">
        <f>IF(ISBLANK(Total!B38)," - ",Total!B38)</f>
        <v>Create Authentication</v>
      </c>
      <c r="C25" s="65">
        <f t="shared" si="0"/>
        <v>0</v>
      </c>
      <c r="D25" s="28"/>
      <c r="E25" s="28"/>
      <c r="F25" s="28"/>
      <c r="G25" s="28">
        <f>'W13'!C23</f>
        <v>0</v>
      </c>
      <c r="H25" s="28"/>
      <c r="I25" s="28"/>
    </row>
    <row r="26" spans="1:9" x14ac:dyDescent="0.2">
      <c r="A26" s="46" t="str">
        <f>IF(ISBLANK(Total!A39)," - ",Total!A39)</f>
        <v>2.10.1</v>
      </c>
      <c r="B26" s="47" t="str">
        <f>IF(ISBLANK(Total!B39)," - ",Total!B39)</f>
        <v>Create Token Authentication</v>
      </c>
      <c r="C26" s="65">
        <f t="shared" si="0"/>
        <v>24</v>
      </c>
      <c r="D26" s="28"/>
      <c r="E26" s="28"/>
      <c r="F26" s="28"/>
      <c r="G26" s="28">
        <f>'W13'!C24</f>
        <v>24</v>
      </c>
      <c r="H26" s="28"/>
      <c r="I26" s="28"/>
    </row>
    <row r="27" spans="1:9" x14ac:dyDescent="0.2">
      <c r="A27" s="46" t="str">
        <f>IF(ISBLANK(Total!A40)," - ",Total!A40)</f>
        <v>2.10.2</v>
      </c>
      <c r="B27" s="47" t="str">
        <f>IF(ISBLANK(Total!B40)," - ",Total!B40)</f>
        <v>Create Owin Identity</v>
      </c>
      <c r="C27" s="65">
        <f t="shared" si="0"/>
        <v>24</v>
      </c>
      <c r="D27" s="28"/>
      <c r="E27" s="28"/>
      <c r="F27" s="28"/>
      <c r="G27" s="28">
        <f>'W13'!C25</f>
        <v>24</v>
      </c>
      <c r="H27" s="28"/>
      <c r="I27" s="28"/>
    </row>
    <row r="28" spans="1:9" ht="25.5" x14ac:dyDescent="0.2">
      <c r="A28" s="46" t="str">
        <f>IF(ISBLANK(Total!A41)," - ",Total!A41)</f>
        <v>2.11</v>
      </c>
      <c r="B28" s="47" t="str">
        <f>IF(ISBLANK(Total!B41)," - ",Total!B41)</f>
        <v>Create Properties Role, User, Domain</v>
      </c>
      <c r="C28" s="65">
        <f t="shared" si="0"/>
        <v>8</v>
      </c>
      <c r="D28" s="28"/>
      <c r="E28" s="28"/>
      <c r="F28" s="28"/>
      <c r="G28" s="28">
        <f>'W13'!C26</f>
        <v>8</v>
      </c>
      <c r="H28" s="28"/>
      <c r="I28" s="28"/>
    </row>
    <row r="29" spans="1:9" x14ac:dyDescent="0.2">
      <c r="A29" s="46" t="str">
        <f>IF(ISBLANK(Total!A42)," - ",Total!A42)</f>
        <v>2.12</v>
      </c>
      <c r="B29" s="47" t="str">
        <f>IF(ISBLANK(Total!B42)," - ",Total!B42)</f>
        <v xml:space="preserve">Update Core Activity Flow </v>
      </c>
      <c r="C29" s="65">
        <f t="shared" si="0"/>
        <v>24</v>
      </c>
      <c r="D29" s="28"/>
      <c r="E29" s="28"/>
      <c r="F29" s="28"/>
      <c r="G29" s="28">
        <f>'W13'!C27</f>
        <v>24</v>
      </c>
      <c r="H29" s="28"/>
      <c r="I29" s="28"/>
    </row>
    <row r="30" spans="1:9" ht="25.5" x14ac:dyDescent="0.2">
      <c r="A30" s="46" t="str">
        <f>IF(ISBLANK(Total!A43)," - ",Total!A43)</f>
        <v>2.13</v>
      </c>
      <c r="B30" s="47" t="str">
        <f>IF(ISBLANK(Total!B43)," - ",Total!B43)</f>
        <v xml:space="preserve">Update Quality Management Document </v>
      </c>
      <c r="C30" s="65">
        <f t="shared" si="0"/>
        <v>12</v>
      </c>
      <c r="D30" s="28"/>
      <c r="E30" s="28"/>
      <c r="F30" s="28"/>
      <c r="G30" s="28">
        <f>'W13'!C28</f>
        <v>12</v>
      </c>
      <c r="H30" s="28"/>
      <c r="I30" s="28"/>
    </row>
    <row r="31" spans="1:9" ht="25.5" x14ac:dyDescent="0.2">
      <c r="A31" s="46" t="str">
        <f>IF(ISBLANK(Total!A44)," - ",Total!A44)</f>
        <v>2.14</v>
      </c>
      <c r="B31" s="47" t="str">
        <f>IF(ISBLANK(Total!B44)," - ",Total!B44)</f>
        <v>Update Architecture Design and Driver</v>
      </c>
      <c r="C31" s="65">
        <f t="shared" si="0"/>
        <v>10</v>
      </c>
      <c r="D31" s="28"/>
      <c r="E31" s="28"/>
      <c r="F31" s="28"/>
      <c r="G31" s="28">
        <f>'W13'!C29</f>
        <v>10</v>
      </c>
      <c r="H31" s="28"/>
      <c r="I31" s="28"/>
    </row>
    <row r="32" spans="1:9" ht="31.5" customHeight="1" x14ac:dyDescent="0.2">
      <c r="A32" s="46" t="str">
        <f>IF(ISBLANK(Total!A45)," - ",Total!A45)</f>
        <v>2.15</v>
      </c>
      <c r="B32" s="47" t="str">
        <f>IF(ISBLANK(Total!B45)," - ",Total!B45)</f>
        <v>Implement Core API</v>
      </c>
      <c r="C32" s="65">
        <f t="shared" si="0"/>
        <v>0</v>
      </c>
      <c r="D32" s="28"/>
      <c r="E32" s="28"/>
      <c r="F32" s="28"/>
      <c r="G32" s="28"/>
      <c r="H32" s="28"/>
      <c r="I32" s="28"/>
    </row>
    <row r="33" spans="1:9" ht="26.25" customHeight="1" x14ac:dyDescent="0.2">
      <c r="A33" s="46" t="str">
        <f>IF(ISBLANK(Total!A46)," - ",Total!A46)</f>
        <v>2.15.1</v>
      </c>
      <c r="B33" s="47" t="str">
        <f>IF(ISBLANK(Total!B46)," - ",Total!B46)</f>
        <v>Develop User API</v>
      </c>
      <c r="C33" s="65">
        <f t="shared" si="0"/>
        <v>0</v>
      </c>
      <c r="D33" s="28"/>
      <c r="E33" s="28"/>
      <c r="F33" s="28"/>
      <c r="G33" s="28"/>
      <c r="H33" s="28"/>
      <c r="I33" s="28"/>
    </row>
    <row r="34" spans="1:9" ht="30.75" customHeight="1" x14ac:dyDescent="0.2">
      <c r="A34" s="46" t="str">
        <f>IF(ISBLANK(Total!A47)," - ",Total!A47)</f>
        <v>2.15.2</v>
      </c>
      <c r="B34" s="47" t="str">
        <f>IF(ISBLANK(Total!B47)," - ",Total!B47)</f>
        <v>Develop Role API</v>
      </c>
      <c r="C34" s="65">
        <f t="shared" si="0"/>
        <v>0</v>
      </c>
      <c r="D34" s="28"/>
      <c r="E34" s="28"/>
      <c r="F34" s="28"/>
      <c r="G34" s="28"/>
      <c r="H34" s="28"/>
      <c r="I34" s="28"/>
    </row>
    <row r="35" spans="1:9" ht="26.25" customHeight="1" x14ac:dyDescent="0.2">
      <c r="A35" s="46" t="str">
        <f>IF(ISBLANK(Total!A48)," - ",Total!A48)</f>
        <v>2.15.3</v>
      </c>
      <c r="B35" s="47" t="str">
        <f>IF(ISBLANK(Total!B48)," - ",Total!B48)</f>
        <v>Develop Domain API</v>
      </c>
      <c r="C35" s="65">
        <f t="shared" si="0"/>
        <v>0</v>
      </c>
      <c r="D35" s="28"/>
      <c r="E35" s="28"/>
      <c r="F35" s="28"/>
      <c r="G35" s="28"/>
      <c r="H35" s="28"/>
      <c r="I35" s="28"/>
    </row>
    <row r="36" spans="1:9" ht="25.5" customHeight="1" x14ac:dyDescent="0.2">
      <c r="A36" s="46" t="str">
        <f>IF(ISBLANK(Total!A49)," - ",Total!A49)</f>
        <v>2.15.4</v>
      </c>
      <c r="B36" s="47" t="str">
        <f>IF(ISBLANK(Total!B49)," - ",Total!B49)</f>
        <v>Develop UserRole API</v>
      </c>
      <c r="C36" s="65">
        <f t="shared" si="0"/>
        <v>0</v>
      </c>
      <c r="D36" s="28"/>
      <c r="E36" s="28"/>
      <c r="F36" s="28"/>
      <c r="G36" s="28"/>
      <c r="H36" s="28"/>
      <c r="I36" s="28"/>
    </row>
    <row r="37" spans="1:9" ht="27.75" customHeight="1" x14ac:dyDescent="0.2">
      <c r="A37" s="46" t="str">
        <f>IF(ISBLANK(Total!A50)," - ",Total!A50)</f>
        <v>2.15.5</v>
      </c>
      <c r="B37" s="47" t="str">
        <f>IF(ISBLANK(Total!B50)," - ",Total!B50)</f>
        <v>Develop Login API</v>
      </c>
      <c r="C37" s="65">
        <f t="shared" si="0"/>
        <v>0</v>
      </c>
      <c r="D37" s="28"/>
      <c r="E37" s="28"/>
      <c r="F37" s="28"/>
      <c r="G37" s="28"/>
      <c r="H37" s="28"/>
      <c r="I37" s="28"/>
    </row>
    <row r="38" spans="1:9" ht="32.25" customHeight="1" x14ac:dyDescent="0.2">
      <c r="A38" s="46" t="str">
        <f>IF(ISBLANK(Total!A51)," - ",Total!A51)</f>
        <v>2.16</v>
      </c>
      <c r="B38" s="47" t="str">
        <f>IF(ISBLANK(Total!B51)," - ",Total!B51)</f>
        <v>Prepare Test Plan</v>
      </c>
      <c r="C38" s="65">
        <f t="shared" si="0"/>
        <v>0</v>
      </c>
      <c r="D38" s="28"/>
      <c r="E38" s="28"/>
      <c r="F38" s="28"/>
      <c r="G38" s="28"/>
      <c r="H38" s="28"/>
      <c r="I38" s="28"/>
    </row>
    <row r="39" spans="1:9" ht="33" customHeight="1" x14ac:dyDescent="0.2">
      <c r="A39" s="46" t="str">
        <f>IF(ISBLANK(Total!A52)," - ",Total!A52)</f>
        <v xml:space="preserve"> - </v>
      </c>
      <c r="B39" s="47" t="str">
        <f>IF(ISBLANK(Total!B52)," - ",Total!B52)</f>
        <v xml:space="preserve"> - </v>
      </c>
      <c r="C39" s="65">
        <f t="shared" si="0"/>
        <v>0</v>
      </c>
      <c r="D39" s="28"/>
      <c r="E39" s="28"/>
      <c r="F39" s="28"/>
      <c r="G39" s="28"/>
      <c r="H39" s="28"/>
      <c r="I39" s="28"/>
    </row>
    <row r="40" spans="1:9" ht="21" customHeight="1" x14ac:dyDescent="0.2">
      <c r="A40" s="46" t="str">
        <f>IF(ISBLANK(Total!A53)," - ",Total!A53)</f>
        <v xml:space="preserve"> - </v>
      </c>
      <c r="B40" s="47" t="str">
        <f>IF(ISBLANK(Total!B53)," - ",Total!B53)</f>
        <v xml:space="preserve"> - </v>
      </c>
      <c r="C40" s="65">
        <f t="shared" si="0"/>
        <v>0</v>
      </c>
      <c r="D40" s="28"/>
      <c r="E40" s="28"/>
      <c r="F40" s="28"/>
      <c r="G40" s="28"/>
      <c r="H40" s="28"/>
      <c r="I40" s="28"/>
    </row>
    <row r="41" spans="1:9" ht="36" customHeight="1" x14ac:dyDescent="0.2">
      <c r="A41" s="46" t="str">
        <f>IF(ISBLANK(Total!A54)," - ",Total!A54)</f>
        <v xml:space="preserve"> - </v>
      </c>
      <c r="B41" s="47" t="str">
        <f>IF(ISBLANK(Total!B54)," - ",Total!B54)</f>
        <v xml:space="preserve"> - </v>
      </c>
      <c r="C41" s="65">
        <f t="shared" si="0"/>
        <v>0</v>
      </c>
      <c r="D41" s="28"/>
      <c r="E41" s="28"/>
      <c r="F41" s="28"/>
      <c r="G41" s="28"/>
      <c r="H41" s="28"/>
      <c r="I41" s="28"/>
    </row>
    <row r="42" spans="1:9" ht="29.25" customHeight="1" x14ac:dyDescent="0.2">
      <c r="A42" s="46" t="str">
        <f>IF(ISBLANK(Total!A55)," - ",Total!A55)</f>
        <v xml:space="preserve"> - </v>
      </c>
      <c r="B42" s="47" t="str">
        <f>IF(ISBLANK(Total!B55)," - ",Total!B55)</f>
        <v xml:space="preserve"> - </v>
      </c>
      <c r="C42" s="65">
        <f t="shared" si="0"/>
        <v>0</v>
      </c>
      <c r="D42" s="28"/>
      <c r="E42" s="28"/>
      <c r="F42" s="28"/>
      <c r="G42" s="28"/>
      <c r="H42" s="28"/>
      <c r="I42" s="28"/>
    </row>
    <row r="43" spans="1:9" ht="52.5" customHeight="1" x14ac:dyDescent="0.2">
      <c r="A43" s="46" t="str">
        <f>IF(ISBLANK(Total!A56)," - ",Total!A56)</f>
        <v xml:space="preserve"> - </v>
      </c>
      <c r="B43" s="47" t="str">
        <f>IF(ISBLANK(Total!B56)," - ",Total!B56)</f>
        <v xml:space="preserve"> - </v>
      </c>
      <c r="C43" s="65">
        <f t="shared" si="0"/>
        <v>0</v>
      </c>
      <c r="D43" s="28"/>
      <c r="E43" s="28"/>
      <c r="F43" s="28"/>
      <c r="G43" s="28"/>
      <c r="H43" s="28"/>
      <c r="I43" s="28"/>
    </row>
    <row r="44" spans="1:9" ht="33" customHeight="1" x14ac:dyDescent="0.2">
      <c r="A44" s="46" t="str">
        <f>IF(ISBLANK(Total!A57)," - ",Total!A57)</f>
        <v xml:space="preserve"> - </v>
      </c>
      <c r="B44" s="47" t="str">
        <f>IF(ISBLANK(Total!B57)," - ",Total!B57)</f>
        <v xml:space="preserve"> - </v>
      </c>
      <c r="C44" s="65">
        <f t="shared" si="0"/>
        <v>0</v>
      </c>
      <c r="D44" s="28"/>
      <c r="E44" s="28"/>
      <c r="F44" s="28"/>
      <c r="G44" s="28"/>
      <c r="H44" s="28"/>
      <c r="I44" s="28"/>
    </row>
    <row r="45" spans="1:9" ht="53.25" customHeight="1" x14ac:dyDescent="0.2">
      <c r="A45" s="46" t="str">
        <f>IF(ISBLANK(Total!A58)," - ",Total!A58)</f>
        <v xml:space="preserve"> - </v>
      </c>
      <c r="B45" s="47" t="str">
        <f>IF(ISBLANK(Total!B58)," - ",Total!B58)</f>
        <v xml:space="preserve"> - </v>
      </c>
      <c r="C45" s="65">
        <f t="shared" si="0"/>
        <v>0</v>
      </c>
      <c r="D45" s="28"/>
      <c r="E45" s="28"/>
      <c r="F45" s="28"/>
      <c r="G45" s="28"/>
      <c r="H45" s="28"/>
      <c r="I45" s="28"/>
    </row>
    <row r="46" spans="1:9" ht="28.5" customHeight="1" x14ac:dyDescent="0.2">
      <c r="A46" s="46" t="str">
        <f>IF(ISBLANK(Total!A59)," - ",Total!A59)</f>
        <v xml:space="preserve"> - </v>
      </c>
      <c r="B46" s="47" t="str">
        <f>IF(ISBLANK(Total!B59)," - ",Total!B59)</f>
        <v xml:space="preserve"> - </v>
      </c>
      <c r="C46" s="65">
        <f t="shared" si="0"/>
        <v>0</v>
      </c>
      <c r="D46" s="28"/>
      <c r="E46" s="28"/>
      <c r="F46" s="28"/>
      <c r="G46" s="28"/>
      <c r="H46" s="28"/>
      <c r="I46" s="28"/>
    </row>
    <row r="47" spans="1:9" ht="30" customHeight="1" x14ac:dyDescent="0.2">
      <c r="A47" s="46" t="str">
        <f>IF(ISBLANK(Total!A60)," - ",Total!A60)</f>
        <v xml:space="preserve"> - </v>
      </c>
      <c r="B47" s="47" t="str">
        <f>IF(ISBLANK(Total!B60)," - ",Total!B60)</f>
        <v xml:space="preserve"> - </v>
      </c>
      <c r="C47" s="65">
        <f t="shared" si="0"/>
        <v>0</v>
      </c>
      <c r="D47" s="28"/>
      <c r="E47" s="28"/>
      <c r="F47" s="28"/>
      <c r="G47" s="28"/>
      <c r="H47" s="28"/>
      <c r="I47" s="28"/>
    </row>
    <row r="48" spans="1:9" ht="40.5" customHeight="1" x14ac:dyDescent="0.2">
      <c r="A48" s="46" t="str">
        <f>IF(ISBLANK(Total!A61)," - ",Total!A61)</f>
        <v xml:space="preserve"> - </v>
      </c>
      <c r="B48" s="47" t="str">
        <f>IF(ISBLANK(Total!B61)," - ",Total!B61)</f>
        <v xml:space="preserve"> - </v>
      </c>
      <c r="C48" s="65">
        <f t="shared" si="0"/>
        <v>0</v>
      </c>
      <c r="D48" s="28"/>
      <c r="E48" s="28"/>
      <c r="F48" s="28"/>
      <c r="G48" s="28"/>
      <c r="H48" s="28"/>
      <c r="I48" s="28"/>
    </row>
    <row r="49" spans="1:9" ht="22.5" customHeight="1" x14ac:dyDescent="0.2">
      <c r="A49" s="46" t="str">
        <f>IF(ISBLANK(Total!A62)," - ",Total!A62)</f>
        <v xml:space="preserve"> - </v>
      </c>
      <c r="B49" s="47" t="str">
        <f>IF(ISBLANK(Total!B62)," - ",Total!B62)</f>
        <v xml:space="preserve"> - </v>
      </c>
      <c r="C49" s="65">
        <f t="shared" si="0"/>
        <v>0</v>
      </c>
      <c r="D49" s="28"/>
      <c r="E49" s="28"/>
      <c r="F49" s="28"/>
      <c r="G49" s="28"/>
      <c r="H49" s="28"/>
      <c r="I49" s="28"/>
    </row>
    <row r="50" spans="1:9" ht="30.75" customHeight="1" x14ac:dyDescent="0.2">
      <c r="A50" s="46" t="str">
        <f>IF(ISBLANK(Total!A63)," - ",Total!A63)</f>
        <v xml:space="preserve"> - </v>
      </c>
      <c r="B50" s="47" t="str">
        <f>IF(ISBLANK(Total!B63)," - ",Total!B63)</f>
        <v xml:space="preserve"> - </v>
      </c>
      <c r="C50" s="65">
        <f t="shared" si="0"/>
        <v>0</v>
      </c>
      <c r="D50" s="28"/>
      <c r="E50" s="28"/>
      <c r="F50" s="28"/>
      <c r="G50" s="28"/>
      <c r="H50" s="28"/>
      <c r="I50" s="28"/>
    </row>
    <row r="51" spans="1:9" ht="33" customHeight="1" x14ac:dyDescent="0.2">
      <c r="A51" s="46" t="str">
        <f>IF(ISBLANK(Total!A64)," - ",Total!A64)</f>
        <v xml:space="preserve"> - </v>
      </c>
      <c r="B51" s="47" t="str">
        <f>IF(ISBLANK(Total!B64)," - ",Total!B64)</f>
        <v xml:space="preserve"> - </v>
      </c>
      <c r="C51" s="65">
        <f t="shared" si="0"/>
        <v>0</v>
      </c>
      <c r="D51" s="28"/>
      <c r="E51" s="28"/>
      <c r="F51" s="28"/>
      <c r="G51" s="28"/>
      <c r="H51" s="28"/>
      <c r="I51" s="28"/>
    </row>
    <row r="52" spans="1:9" ht="12" customHeight="1" x14ac:dyDescent="0.2">
      <c r="A52" s="71"/>
      <c r="B52" s="2"/>
      <c r="D52" s="27"/>
      <c r="E52" s="27"/>
      <c r="F52" s="27"/>
      <c r="G52" s="27"/>
      <c r="H52" s="27"/>
      <c r="I52" s="27"/>
    </row>
    <row r="53" spans="1:9" x14ac:dyDescent="0.2">
      <c r="A53" s="15" t="s">
        <v>15</v>
      </c>
      <c r="B53" s="5"/>
      <c r="C53" s="5"/>
      <c r="D53" s="5"/>
      <c r="E53" s="5"/>
      <c r="F53" s="5"/>
      <c r="G53" s="5"/>
      <c r="H53" s="5"/>
      <c r="I53" s="5"/>
    </row>
    <row r="54" spans="1:9" x14ac:dyDescent="0.2">
      <c r="C54" s="14" t="s">
        <v>22</v>
      </c>
      <c r="D54" s="21">
        <f>SUM(D9:D53)</f>
        <v>125</v>
      </c>
      <c r="E54" s="21">
        <f t="shared" ref="E54:I54" si="1">SUM(E9:E53)</f>
        <v>0</v>
      </c>
      <c r="F54" s="21">
        <f t="shared" si="1"/>
        <v>0</v>
      </c>
      <c r="G54" s="21">
        <f t="shared" si="1"/>
        <v>126</v>
      </c>
      <c r="H54" s="21">
        <f t="shared" si="1"/>
        <v>0</v>
      </c>
      <c r="I54" s="21">
        <f t="shared" si="1"/>
        <v>0</v>
      </c>
    </row>
    <row r="56" spans="1:9" x14ac:dyDescent="0.2">
      <c r="C56" s="8" t="s">
        <v>7</v>
      </c>
      <c r="D56" s="31">
        <f>SUM($D54:D54)</f>
        <v>125</v>
      </c>
      <c r="E56" s="31">
        <f>SUM($D54:E54)</f>
        <v>125</v>
      </c>
      <c r="F56" s="31">
        <f>SUM($D54:F54)</f>
        <v>125</v>
      </c>
      <c r="G56" s="31">
        <f>SUM($D54:G54)</f>
        <v>251</v>
      </c>
      <c r="H56" s="31">
        <f>SUM($D54:H54)</f>
        <v>251</v>
      </c>
      <c r="I56" s="31">
        <f>SUM($D54:I54)</f>
        <v>251</v>
      </c>
    </row>
  </sheetData>
  <phoneticPr fontId="5" type="noConversion"/>
  <pageMargins left="0.5" right="0.5" top="0.25" bottom="0.25" header="0.5" footer="0.2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showGridLines="0" tabSelected="1" topLeftCell="A7" workbookViewId="0">
      <selection activeCell="G30" sqref="G30"/>
    </sheetView>
  </sheetViews>
  <sheetFormatPr defaultRowHeight="12.75" x14ac:dyDescent="0.2"/>
  <cols>
    <col min="1" max="1" width="6.5703125" customWidth="1"/>
    <col min="2" max="2" width="30.42578125" customWidth="1"/>
    <col min="3" max="3" width="10.140625" customWidth="1"/>
    <col min="4" max="4" width="11" customWidth="1"/>
    <col min="5" max="5" width="11.7109375" customWidth="1"/>
    <col min="6" max="6" width="12.5703125" customWidth="1"/>
    <col min="7" max="7" width="11.140625" customWidth="1"/>
    <col min="8" max="8" width="12.140625" customWidth="1"/>
    <col min="9" max="9" width="11.7109375" customWidth="1"/>
    <col min="10" max="10" width="11.85546875" customWidth="1"/>
    <col min="11" max="11" width="11.5703125" customWidth="1"/>
    <col min="12" max="12" width="11.85546875" customWidth="1"/>
    <col min="13" max="15" width="8.7109375" customWidth="1"/>
    <col min="17" max="17" width="17.28515625" customWidth="1"/>
  </cols>
  <sheetData>
    <row r="1" spans="1:17" ht="20.25" x14ac:dyDescent="0.3">
      <c r="A1" s="52" t="s">
        <v>28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23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18</v>
      </c>
      <c r="Q4" s="16"/>
    </row>
    <row r="5" spans="1:17" x14ac:dyDescent="0.2">
      <c r="A5" s="13" t="s">
        <v>19</v>
      </c>
      <c r="B5" s="2"/>
      <c r="C5" s="2"/>
      <c r="D5" s="9"/>
      <c r="E5" s="2"/>
      <c r="F5" s="2"/>
    </row>
    <row r="7" spans="1:17" ht="18" x14ac:dyDescent="0.25">
      <c r="A7" s="12" t="s">
        <v>8</v>
      </c>
      <c r="B7" s="2"/>
      <c r="C7" s="2"/>
      <c r="D7" s="9"/>
      <c r="E7" s="2"/>
      <c r="F7" s="2"/>
      <c r="G7" s="2"/>
      <c r="O7" s="18"/>
    </row>
    <row r="8" spans="1:17" ht="25.5" x14ac:dyDescent="0.2">
      <c r="A8" s="44" t="s">
        <v>2</v>
      </c>
      <c r="B8" s="45" t="s">
        <v>0</v>
      </c>
      <c r="C8" s="49" t="s">
        <v>27</v>
      </c>
      <c r="D8" s="37" t="s">
        <v>71</v>
      </c>
      <c r="E8" s="37" t="s">
        <v>72</v>
      </c>
      <c r="F8" s="37" t="s">
        <v>73</v>
      </c>
      <c r="G8" s="37" t="s">
        <v>74</v>
      </c>
      <c r="H8" s="37" t="s">
        <v>75</v>
      </c>
      <c r="I8" s="37" t="s">
        <v>76</v>
      </c>
    </row>
    <row r="9" spans="1:17" ht="18" customHeight="1" x14ac:dyDescent="0.2">
      <c r="A9" s="46" t="str">
        <f>IF(ISBLANK(Total!A22)," - ",Total!A22)</f>
        <v>2.1</v>
      </c>
      <c r="B9" s="47" t="str">
        <f>IF(ISBLANK(Total!B22)," - ",Total!B22)</f>
        <v>Confirm Requirement for Core API</v>
      </c>
      <c r="C9" s="78">
        <f>Total!C22</f>
        <v>2</v>
      </c>
      <c r="D9" s="48">
        <f>'W10'!J4</f>
        <v>1</v>
      </c>
      <c r="E9" s="30"/>
      <c r="F9" s="30"/>
      <c r="G9" s="30"/>
      <c r="H9" s="30"/>
      <c r="I9" s="30"/>
    </row>
    <row r="10" spans="1:17" ht="27.75" customHeight="1" x14ac:dyDescent="0.2">
      <c r="A10" s="46" t="str">
        <f>IF(ISBLANK(Total!A23)," - ",Total!A23)</f>
        <v>2.2</v>
      </c>
      <c r="B10" s="47" t="str">
        <f>IF(ISBLANK(Total!B23)," - ",Total!B23)</f>
        <v>Design Activity flow for Core API phase 1</v>
      </c>
      <c r="C10" s="79">
        <f>Total!C23</f>
        <v>0</v>
      </c>
      <c r="D10" s="48">
        <f>'W10'!J5</f>
        <v>0</v>
      </c>
      <c r="E10" s="30"/>
      <c r="F10" s="30"/>
      <c r="G10" s="30"/>
      <c r="H10" s="30"/>
      <c r="I10" s="30"/>
    </row>
    <row r="11" spans="1:17" ht="19.5" customHeight="1" x14ac:dyDescent="0.2">
      <c r="A11" s="46" t="str">
        <f>IF(ISBLANK(Total!A24)," - ",Total!A24)</f>
        <v>2.2.1</v>
      </c>
      <c r="B11" s="47" t="str">
        <f>IF(ISBLANK(Total!B24)," - ",Total!B24)</f>
        <v>Design flow for User</v>
      </c>
      <c r="C11" s="78">
        <f>Total!C24</f>
        <v>16</v>
      </c>
      <c r="D11" s="48">
        <f>'W10'!J6</f>
        <v>1</v>
      </c>
      <c r="E11" s="30"/>
      <c r="F11" s="30"/>
      <c r="G11" s="30"/>
      <c r="H11" s="30"/>
      <c r="I11" s="30"/>
    </row>
    <row r="12" spans="1:17" ht="23.25" customHeight="1" x14ac:dyDescent="0.2">
      <c r="A12" s="46" t="str">
        <f>IF(ISBLANK(Total!A25)," - ",Total!A25)</f>
        <v>2.2.2</v>
      </c>
      <c r="B12" s="47" t="str">
        <f>IF(ISBLANK(Total!B25)," - ",Total!B25)</f>
        <v>Design flow for Role</v>
      </c>
      <c r="C12" s="78">
        <f>Total!C25</f>
        <v>20</v>
      </c>
      <c r="D12" s="48">
        <f>'W10'!J7</f>
        <v>1</v>
      </c>
      <c r="E12" s="30"/>
      <c r="F12" s="30"/>
      <c r="G12" s="30"/>
      <c r="H12" s="30"/>
      <c r="I12" s="30"/>
    </row>
    <row r="13" spans="1:17" ht="21.75" customHeight="1" x14ac:dyDescent="0.2">
      <c r="A13" s="46" t="str">
        <f>IF(ISBLANK(Total!A26)," - ",Total!A26)</f>
        <v>2.2.3</v>
      </c>
      <c r="B13" s="47" t="str">
        <f>IF(ISBLANK(Total!B26)," - ",Total!B26)</f>
        <v>Design flow for Domain</v>
      </c>
      <c r="C13" s="78">
        <f>Total!C26</f>
        <v>20</v>
      </c>
      <c r="D13" s="48">
        <f>'W10'!J8</f>
        <v>1</v>
      </c>
      <c r="E13" s="30"/>
      <c r="F13" s="30"/>
      <c r="G13" s="30"/>
      <c r="H13" s="30"/>
      <c r="I13" s="30"/>
    </row>
    <row r="14" spans="1:17" ht="30.75" customHeight="1" x14ac:dyDescent="0.2">
      <c r="A14" s="46" t="str">
        <f>IF(ISBLANK(Total!A27)," - ",Total!A27)</f>
        <v>2.2.4</v>
      </c>
      <c r="B14" s="47" t="str">
        <f>IF(ISBLANK(Total!B27)," - ",Total!B27)</f>
        <v>Design flow for Login</v>
      </c>
      <c r="C14" s="78">
        <f>Total!C27</f>
        <v>20</v>
      </c>
      <c r="D14" s="48">
        <f>'W10'!J9</f>
        <v>1</v>
      </c>
      <c r="E14" s="30"/>
      <c r="F14" s="30"/>
      <c r="G14" s="30"/>
      <c r="H14" s="30"/>
      <c r="I14" s="30"/>
    </row>
    <row r="15" spans="1:17" ht="25.5" x14ac:dyDescent="0.2">
      <c r="A15" s="46" t="str">
        <f>IF(ISBLANK(Total!A28)," - ",Total!A28)</f>
        <v>2.3</v>
      </c>
      <c r="B15" s="47" t="str">
        <f>IF(ISBLANK(Total!B28)," - ",Total!B28)</f>
        <v>Requirement Specification for Core API phase 1</v>
      </c>
      <c r="C15" s="79">
        <f>Total!C28</f>
        <v>0</v>
      </c>
      <c r="D15" s="48">
        <f>'W10'!J10</f>
        <v>0</v>
      </c>
      <c r="E15" s="30"/>
      <c r="F15" s="30"/>
      <c r="G15" s="30"/>
      <c r="H15" s="30"/>
      <c r="I15" s="30"/>
    </row>
    <row r="16" spans="1:17" x14ac:dyDescent="0.2">
      <c r="A16" s="46" t="str">
        <f>IF(ISBLANK(Total!A29)," - ",Total!A29)</f>
        <v>2.3.1</v>
      </c>
      <c r="B16" s="47" t="str">
        <f>IF(ISBLANK(Total!B29)," - ",Total!B29)</f>
        <v>Design UseCase for Core API</v>
      </c>
      <c r="C16" s="78">
        <f>Total!C29</f>
        <v>20</v>
      </c>
      <c r="D16" s="48">
        <f>'W10'!J11</f>
        <v>1</v>
      </c>
      <c r="E16" s="30"/>
      <c r="F16" s="30"/>
      <c r="G16" s="30"/>
      <c r="H16" s="30"/>
      <c r="I16" s="30"/>
    </row>
    <row r="17" spans="1:9" ht="21.75" customHeight="1" x14ac:dyDescent="0.2">
      <c r="A17" s="46" t="str">
        <f>IF(ISBLANK(Total!A30)," - ",Total!A30)</f>
        <v>2.3.2</v>
      </c>
      <c r="B17" s="47" t="str">
        <f>IF(ISBLANK(Total!B30)," - ",Total!B30)</f>
        <v>Revise Specification Document</v>
      </c>
      <c r="C17" s="78">
        <f>Total!C30</f>
        <v>10</v>
      </c>
      <c r="D17" s="48">
        <f>'W10'!J12</f>
        <v>0.8</v>
      </c>
      <c r="E17" s="30"/>
      <c r="F17" s="30"/>
      <c r="G17" s="30"/>
      <c r="H17" s="30"/>
      <c r="I17" s="30"/>
    </row>
    <row r="18" spans="1:9" x14ac:dyDescent="0.2">
      <c r="A18" s="46" t="str">
        <f>IF(ISBLANK(Total!A31)," - ",Total!A31)</f>
        <v>2.3.3</v>
      </c>
      <c r="B18" s="47" t="str">
        <f>IF(ISBLANK(Total!B31)," - ",Total!B31)</f>
        <v>Update System Context</v>
      </c>
      <c r="C18" s="78">
        <f>Total!C31</f>
        <v>4</v>
      </c>
      <c r="D18" s="48">
        <f>'W10'!J13</f>
        <v>0.75</v>
      </c>
      <c r="E18" s="30"/>
      <c r="F18" s="30"/>
      <c r="G18" s="30"/>
      <c r="H18" s="30"/>
      <c r="I18" s="30"/>
    </row>
    <row r="19" spans="1:9" x14ac:dyDescent="0.2">
      <c r="A19" s="46">
        <v>1.1100000000000001</v>
      </c>
      <c r="B19" s="47" t="str">
        <f>IF(ISBLANK(Total!B32)," - ",Total!B32)</f>
        <v>Review Activity Flow of Core API</v>
      </c>
      <c r="C19" s="78">
        <f>Total!C32</f>
        <v>3</v>
      </c>
      <c r="D19" s="48">
        <f>'W10'!J14</f>
        <v>1</v>
      </c>
      <c r="E19" s="30"/>
      <c r="F19" s="30"/>
      <c r="G19" s="30"/>
      <c r="H19" s="30"/>
      <c r="I19" s="30"/>
    </row>
    <row r="20" spans="1:9" ht="25.5" x14ac:dyDescent="0.2">
      <c r="A20" s="46" t="str">
        <f>IF(ISBLANK(Total!A33)," - ",Total!A33)</f>
        <v>2.5</v>
      </c>
      <c r="B20" s="47" t="str">
        <f>IF(ISBLANK(Total!B33)," - ",Total!B33)</f>
        <v>Review Requirement Specification for Core API</v>
      </c>
      <c r="C20" s="78">
        <f>Total!C33</f>
        <v>3</v>
      </c>
      <c r="D20" s="48">
        <f>'W10'!J15</f>
        <v>1</v>
      </c>
      <c r="E20" s="30"/>
      <c r="F20" s="30"/>
      <c r="G20" s="30"/>
      <c r="H20" s="30"/>
      <c r="I20" s="30"/>
    </row>
    <row r="21" spans="1:9" x14ac:dyDescent="0.2">
      <c r="A21" s="46" t="str">
        <f>IF(ISBLANK(Total!A34)," - ",Total!A34)</f>
        <v>2.6</v>
      </c>
      <c r="B21" s="47" t="str">
        <f>IF(ISBLANK(Total!B34)," - ",Total!B34)</f>
        <v>Create Feature Tree for Core API</v>
      </c>
      <c r="C21" s="78">
        <f>Total!C34</f>
        <v>5</v>
      </c>
      <c r="D21" s="48">
        <f>'W10'!J16</f>
        <v>1</v>
      </c>
      <c r="E21" s="30"/>
      <c r="F21" s="30"/>
      <c r="G21" s="30"/>
      <c r="H21" s="30"/>
      <c r="I21" s="30"/>
    </row>
    <row r="22" spans="1:9" ht="20.25" customHeight="1" x14ac:dyDescent="0.2">
      <c r="A22" s="46" t="str">
        <f>IF(ISBLANK(Total!A35)," - ",Total!A35)</f>
        <v>2.7</v>
      </c>
      <c r="B22" s="47" t="str">
        <f>IF(ISBLANK(Total!B35)," - ",Total!B35)</f>
        <v>Refine Specification Document</v>
      </c>
      <c r="C22" s="78">
        <f>Total!C35</f>
        <v>5</v>
      </c>
      <c r="D22" s="48">
        <f>'W10'!J17</f>
        <v>1</v>
      </c>
      <c r="E22" s="30"/>
      <c r="F22" s="30"/>
      <c r="G22" s="30"/>
      <c r="H22" s="30"/>
      <c r="I22" s="30"/>
    </row>
    <row r="23" spans="1:9" x14ac:dyDescent="0.2">
      <c r="A23" s="46" t="str">
        <f>IF(ISBLANK(Total!A36)," - ",Total!A36)</f>
        <v>2.8</v>
      </c>
      <c r="B23" s="47" t="str">
        <f>IF(ISBLANK(Total!B36)," - ",Total!B36)</f>
        <v>Create List API Method</v>
      </c>
      <c r="C23" s="78">
        <f>Total!C36</f>
        <v>12</v>
      </c>
      <c r="D23" s="48"/>
      <c r="E23" s="30"/>
      <c r="F23" s="30"/>
      <c r="G23" s="48">
        <f>'W13'!J4</f>
        <v>1</v>
      </c>
      <c r="H23" s="30"/>
      <c r="I23" s="30"/>
    </row>
    <row r="24" spans="1:9" ht="18.75" customHeight="1" x14ac:dyDescent="0.2">
      <c r="A24" s="46" t="str">
        <f>IF(ISBLANK(Total!A37)," - ",Total!A37)</f>
        <v>2.9</v>
      </c>
      <c r="B24" s="47" t="str">
        <f>IF(ISBLANK(Total!B37)," - ",Total!B37)</f>
        <v>Create List API Function</v>
      </c>
      <c r="C24" s="78">
        <f>Total!C37</f>
        <v>12</v>
      </c>
      <c r="D24" s="48"/>
      <c r="E24" s="30"/>
      <c r="F24" s="30"/>
      <c r="G24" s="48">
        <f>'W13'!J5</f>
        <v>1</v>
      </c>
      <c r="H24" s="30"/>
      <c r="I24" s="30"/>
    </row>
    <row r="25" spans="1:9" x14ac:dyDescent="0.2">
      <c r="A25" s="46" t="str">
        <f>IF(ISBLANK(Total!A38)," - ",Total!A38)</f>
        <v>2.10</v>
      </c>
      <c r="B25" s="47" t="str">
        <f>IF(ISBLANK(Total!B38)," - ",Total!B38)</f>
        <v>Create Authentication</v>
      </c>
      <c r="C25" s="78">
        <f>Total!C38</f>
        <v>0</v>
      </c>
      <c r="D25" s="48"/>
      <c r="E25" s="30"/>
      <c r="F25" s="30"/>
      <c r="G25" s="48">
        <f>'W13'!J6</f>
        <v>0</v>
      </c>
      <c r="H25" s="30"/>
      <c r="I25" s="30"/>
    </row>
    <row r="26" spans="1:9" ht="23.25" customHeight="1" x14ac:dyDescent="0.2">
      <c r="A26" s="46" t="str">
        <f>IF(ISBLANK(Total!A39)," - ",Total!A39)</f>
        <v>2.10.1</v>
      </c>
      <c r="B26" s="47" t="str">
        <f>IF(ISBLANK(Total!B39)," - ",Total!B39)</f>
        <v>Create Token Authentication</v>
      </c>
      <c r="C26" s="78">
        <f>Total!C39</f>
        <v>24</v>
      </c>
      <c r="D26" s="48"/>
      <c r="E26" s="30"/>
      <c r="F26" s="30"/>
      <c r="G26" s="48">
        <f>'W13'!J7</f>
        <v>1</v>
      </c>
      <c r="H26" s="30"/>
      <c r="I26" s="30"/>
    </row>
    <row r="27" spans="1:9" x14ac:dyDescent="0.2">
      <c r="A27" s="46" t="str">
        <f>IF(ISBLANK(Total!A40)," - ",Total!A40)</f>
        <v>2.10.2</v>
      </c>
      <c r="B27" s="47" t="str">
        <f>IF(ISBLANK(Total!B40)," - ",Total!B40)</f>
        <v>Create Owin Identity</v>
      </c>
      <c r="C27" s="78">
        <f>Total!C40</f>
        <v>24</v>
      </c>
      <c r="D27" s="48"/>
      <c r="E27" s="30"/>
      <c r="F27" s="30"/>
      <c r="G27" s="48">
        <f>'W13'!J8</f>
        <v>1</v>
      </c>
      <c r="H27" s="30"/>
      <c r="I27" s="30"/>
    </row>
    <row r="28" spans="1:9" ht="24" customHeight="1" x14ac:dyDescent="0.2">
      <c r="A28" s="46" t="str">
        <f>IF(ISBLANK(Total!A41)," - ",Total!A41)</f>
        <v>2.11</v>
      </c>
      <c r="B28" s="47" t="str">
        <f>IF(ISBLANK(Total!B41)," - ",Total!B41)</f>
        <v>Create Properties Role, User, Domain</v>
      </c>
      <c r="C28" s="78">
        <f>Total!C41</f>
        <v>8</v>
      </c>
      <c r="D28" s="48"/>
      <c r="E28" s="30"/>
      <c r="F28" s="30"/>
      <c r="G28" s="48">
        <f>'W13'!J9</f>
        <v>1</v>
      </c>
      <c r="H28" s="30"/>
      <c r="I28" s="30"/>
    </row>
    <row r="29" spans="1:9" x14ac:dyDescent="0.2">
      <c r="A29" s="46" t="str">
        <f>IF(ISBLANK(Total!A42)," - ",Total!A42)</f>
        <v>2.12</v>
      </c>
      <c r="B29" s="47" t="str">
        <f>IF(ISBLANK(Total!B42)," - ",Total!B42)</f>
        <v xml:space="preserve">Update Core Activity Flow </v>
      </c>
      <c r="C29" s="78">
        <f>Total!C42</f>
        <v>24</v>
      </c>
      <c r="D29" s="48"/>
      <c r="E29" s="30"/>
      <c r="F29" s="30"/>
      <c r="G29" s="48">
        <f>'W13'!J10</f>
        <v>1</v>
      </c>
      <c r="H29" s="30"/>
      <c r="I29" s="30"/>
    </row>
    <row r="30" spans="1:9" ht="29.25" customHeight="1" x14ac:dyDescent="0.2">
      <c r="A30" s="46" t="str">
        <f>IF(ISBLANK(Total!A43)," - ",Total!A43)</f>
        <v>2.13</v>
      </c>
      <c r="B30" s="47" t="str">
        <f>IF(ISBLANK(Total!B43)," - ",Total!B43)</f>
        <v xml:space="preserve">Update Quality Management Document </v>
      </c>
      <c r="C30" s="78">
        <f>Total!C43</f>
        <v>12</v>
      </c>
      <c r="D30" s="48"/>
      <c r="E30" s="30"/>
      <c r="F30" s="30"/>
      <c r="G30" s="48">
        <f>'W13'!J11</f>
        <v>1</v>
      </c>
      <c r="H30" s="30"/>
      <c r="I30" s="30"/>
    </row>
    <row r="31" spans="1:9" ht="24.75" customHeight="1" x14ac:dyDescent="0.2">
      <c r="A31" s="46" t="str">
        <f>IF(ISBLANK(Total!A44)," - ",Total!A44)</f>
        <v>2.14</v>
      </c>
      <c r="B31" s="47" t="str">
        <f>IF(ISBLANK(Total!B44)," - ",Total!B44)</f>
        <v>Update Architecture Design and Driver</v>
      </c>
      <c r="C31" s="78">
        <f>Total!C44</f>
        <v>12</v>
      </c>
      <c r="D31" s="48"/>
      <c r="E31" s="30"/>
      <c r="F31" s="30"/>
      <c r="G31" s="48">
        <f>'W13'!J12</f>
        <v>0.83333333333333326</v>
      </c>
      <c r="H31" s="30"/>
      <c r="I31" s="30"/>
    </row>
    <row r="32" spans="1:9" x14ac:dyDescent="0.2">
      <c r="A32" s="46" t="str">
        <f>IF(ISBLANK(Total!A45)," - ",Total!A45)</f>
        <v>2.15</v>
      </c>
      <c r="B32" s="47" t="str">
        <f>IF(ISBLANK(Total!B45)," - ",Total!B45)</f>
        <v>Implement Core API</v>
      </c>
      <c r="C32" s="78">
        <f>Total!C45</f>
        <v>240</v>
      </c>
      <c r="D32" s="48"/>
      <c r="E32" s="30"/>
      <c r="F32" s="30"/>
      <c r="G32" s="30"/>
      <c r="H32" s="30"/>
      <c r="I32" s="30"/>
    </row>
    <row r="33" spans="1:9" x14ac:dyDescent="0.2">
      <c r="A33" s="46" t="str">
        <f>IF(ISBLANK(Total!A46)," - ",Total!A46)</f>
        <v>2.15.1</v>
      </c>
      <c r="B33" s="47" t="str">
        <f>IF(ISBLANK(Total!B46)," - ",Total!B46)</f>
        <v>Develop User API</v>
      </c>
      <c r="C33" s="78">
        <f>Total!C46</f>
        <v>48</v>
      </c>
      <c r="D33" s="48"/>
      <c r="E33" s="30"/>
      <c r="F33" s="30"/>
      <c r="G33" s="30"/>
      <c r="H33" s="30"/>
      <c r="I33" s="30"/>
    </row>
    <row r="34" spans="1:9" x14ac:dyDescent="0.2">
      <c r="A34" s="46" t="str">
        <f>IF(ISBLANK(Total!A47)," - ",Total!A47)</f>
        <v>2.15.2</v>
      </c>
      <c r="B34" s="47" t="str">
        <f>IF(ISBLANK(Total!B47)," - ",Total!B47)</f>
        <v>Develop Role API</v>
      </c>
      <c r="C34" s="78">
        <f>Total!C47</f>
        <v>48</v>
      </c>
      <c r="D34" s="48"/>
      <c r="E34" s="30"/>
      <c r="F34" s="30"/>
      <c r="G34" s="30"/>
      <c r="H34" s="30"/>
      <c r="I34" s="30"/>
    </row>
    <row r="35" spans="1:9" x14ac:dyDescent="0.2">
      <c r="A35" s="46" t="str">
        <f>IF(ISBLANK(Total!A48)," - ",Total!A48)</f>
        <v>2.15.3</v>
      </c>
      <c r="B35" s="47" t="str">
        <f>IF(ISBLANK(Total!B48)," - ",Total!B48)</f>
        <v>Develop Domain API</v>
      </c>
      <c r="C35" s="78">
        <f>Total!C48</f>
        <v>48</v>
      </c>
      <c r="D35" s="48"/>
      <c r="E35" s="30"/>
      <c r="F35" s="30"/>
      <c r="G35" s="30"/>
      <c r="H35" s="30"/>
      <c r="I35" s="30"/>
    </row>
    <row r="36" spans="1:9" x14ac:dyDescent="0.2">
      <c r="A36" s="46" t="str">
        <f>IF(ISBLANK(Total!A49)," - ",Total!A49)</f>
        <v>2.15.4</v>
      </c>
      <c r="B36" s="47" t="str">
        <f>IF(ISBLANK(Total!B49)," - ",Total!B49)</f>
        <v>Develop UserRole API</v>
      </c>
      <c r="C36" s="78">
        <f>Total!C49</f>
        <v>48</v>
      </c>
      <c r="D36" s="48"/>
      <c r="E36" s="30"/>
      <c r="F36" s="30"/>
      <c r="G36" s="30"/>
      <c r="H36" s="30"/>
      <c r="I36" s="30"/>
    </row>
    <row r="37" spans="1:9" ht="20.25" customHeight="1" x14ac:dyDescent="0.2">
      <c r="A37" s="46" t="str">
        <f>IF(ISBLANK(Total!A50)," - ",Total!A50)</f>
        <v>2.15.5</v>
      </c>
      <c r="B37" s="47" t="str">
        <f>IF(ISBLANK(Total!B50)," - ",Total!B50)</f>
        <v>Develop Login API</v>
      </c>
      <c r="C37" s="78">
        <f>Total!C50</f>
        <v>48</v>
      </c>
      <c r="D37" s="48"/>
      <c r="E37" s="30"/>
      <c r="F37" s="30"/>
      <c r="G37" s="30"/>
      <c r="H37" s="30"/>
      <c r="I37" s="30"/>
    </row>
    <row r="38" spans="1:9" ht="19.5" customHeight="1" x14ac:dyDescent="0.2">
      <c r="A38" s="46" t="str">
        <f>IF(ISBLANK(Total!A51)," - ",Total!A51)</f>
        <v>2.16</v>
      </c>
      <c r="B38" s="47" t="str">
        <f>IF(ISBLANK(Total!B51)," - ",Total!B51)</f>
        <v>Prepare Test Plan</v>
      </c>
      <c r="C38" s="78">
        <f>Total!C51</f>
        <v>24</v>
      </c>
      <c r="D38" s="48"/>
      <c r="E38" s="30"/>
      <c r="F38" s="30"/>
      <c r="G38" s="30"/>
      <c r="H38" s="30"/>
      <c r="I38" s="30"/>
    </row>
    <row r="39" spans="1:9" ht="18" customHeight="1" x14ac:dyDescent="0.2">
      <c r="A39" s="46" t="str">
        <f>IF(ISBLANK(Total!A52)," - ",Total!A52)</f>
        <v xml:space="preserve"> - </v>
      </c>
      <c r="B39" s="47" t="str">
        <f>IF(ISBLANK(Total!B52)," - ",Total!B52)</f>
        <v xml:space="preserve"> - </v>
      </c>
      <c r="C39" s="78">
        <f>Total!C52</f>
        <v>0</v>
      </c>
      <c r="D39" s="48"/>
      <c r="E39" s="30"/>
      <c r="F39" s="30"/>
      <c r="G39" s="30"/>
      <c r="H39" s="30"/>
      <c r="I39" s="30"/>
    </row>
    <row r="40" spans="1:9" ht="21.75" customHeight="1" x14ac:dyDescent="0.2">
      <c r="A40" s="46" t="str">
        <f>IF(ISBLANK(Total!A53)," - ",Total!A53)</f>
        <v xml:space="preserve"> - </v>
      </c>
      <c r="B40" s="47" t="str">
        <f>IF(ISBLANK(Total!B53)," - ",Total!B53)</f>
        <v xml:space="preserve"> - </v>
      </c>
      <c r="C40" s="78">
        <f>Total!C53</f>
        <v>0</v>
      </c>
      <c r="D40" s="48"/>
      <c r="E40" s="30"/>
      <c r="F40" s="30"/>
      <c r="G40" s="30"/>
      <c r="H40" s="30"/>
      <c r="I40" s="30"/>
    </row>
    <row r="41" spans="1:9" ht="18" customHeight="1" x14ac:dyDescent="0.2">
      <c r="A41" s="46" t="str">
        <f>IF(ISBLANK(Total!A54)," - ",Total!A54)</f>
        <v xml:space="preserve"> - </v>
      </c>
      <c r="B41" s="47" t="str">
        <f>IF(ISBLANK(Total!B54)," - ",Total!B54)</f>
        <v xml:space="preserve"> - </v>
      </c>
      <c r="C41" s="78">
        <f>Total!C54</f>
        <v>0</v>
      </c>
      <c r="D41" s="48"/>
      <c r="E41" s="30"/>
      <c r="F41" s="30"/>
      <c r="G41" s="30"/>
      <c r="H41" s="30"/>
      <c r="I41" s="30"/>
    </row>
    <row r="42" spans="1:9" ht="33" customHeight="1" x14ac:dyDescent="0.2">
      <c r="A42" s="46" t="str">
        <f>IF(ISBLANK(Total!A55)," - ",Total!A55)</f>
        <v xml:space="preserve"> - </v>
      </c>
      <c r="B42" s="47" t="str">
        <f>IF(ISBLANK(Total!B55)," - ",Total!B55)</f>
        <v xml:space="preserve"> - </v>
      </c>
      <c r="C42" s="78">
        <f>Total!C55</f>
        <v>0</v>
      </c>
      <c r="D42" s="48"/>
      <c r="E42" s="30"/>
      <c r="F42" s="30"/>
      <c r="G42" s="30"/>
      <c r="H42" s="30"/>
      <c r="I42" s="30"/>
    </row>
    <row r="43" spans="1:9" ht="42.75" customHeight="1" x14ac:dyDescent="0.2">
      <c r="A43" s="46" t="str">
        <f>IF(ISBLANK(Total!A56)," - ",Total!A56)</f>
        <v xml:space="preserve"> - </v>
      </c>
      <c r="B43" s="47" t="str">
        <f>IF(ISBLANK(Total!B56)," - ",Total!B56)</f>
        <v xml:space="preserve"> - </v>
      </c>
      <c r="C43" s="78">
        <f>Total!C56</f>
        <v>0</v>
      </c>
      <c r="D43" s="48"/>
      <c r="E43" s="30"/>
      <c r="F43" s="30"/>
      <c r="G43" s="30"/>
      <c r="H43" s="30"/>
      <c r="I43" s="30"/>
    </row>
    <row r="44" spans="1:9" ht="36.75" customHeight="1" x14ac:dyDescent="0.2">
      <c r="A44" s="46" t="str">
        <f>IF(ISBLANK(Total!A57)," - ",Total!A57)</f>
        <v xml:space="preserve"> - </v>
      </c>
      <c r="B44" s="47" t="str">
        <f>IF(ISBLANK(Total!B57)," - ",Total!B57)</f>
        <v xml:space="preserve"> - </v>
      </c>
      <c r="C44" s="78">
        <f>Total!C57</f>
        <v>0</v>
      </c>
      <c r="D44" s="48"/>
      <c r="E44" s="30"/>
      <c r="F44" s="30"/>
      <c r="G44" s="30"/>
      <c r="H44" s="30"/>
      <c r="I44" s="30"/>
    </row>
    <row r="45" spans="1:9" ht="61.5" customHeight="1" x14ac:dyDescent="0.2">
      <c r="A45" s="46" t="str">
        <f>IF(ISBLANK(Total!A58)," - ",Total!A58)</f>
        <v xml:space="preserve"> - </v>
      </c>
      <c r="B45" s="47" t="str">
        <f>IF(ISBLANK(Total!B58)," - ",Total!B58)</f>
        <v xml:space="preserve"> - </v>
      </c>
      <c r="C45" s="78">
        <f>Total!C58</f>
        <v>0</v>
      </c>
      <c r="D45" s="48"/>
      <c r="E45" s="30"/>
      <c r="F45" s="30"/>
      <c r="G45" s="30"/>
      <c r="H45" s="30"/>
      <c r="I45" s="30"/>
    </row>
    <row r="46" spans="1:9" ht="35.25" customHeight="1" x14ac:dyDescent="0.2">
      <c r="A46" s="46" t="str">
        <f>IF(ISBLANK(Total!A59)," - ",Total!A59)</f>
        <v xml:space="preserve"> - </v>
      </c>
      <c r="B46" s="47" t="str">
        <f>IF(ISBLANK(Total!B59)," - ",Total!B59)</f>
        <v xml:space="preserve"> - </v>
      </c>
      <c r="C46" s="78">
        <f>Total!C59</f>
        <v>0</v>
      </c>
      <c r="D46" s="48"/>
      <c r="E46" s="30"/>
      <c r="F46" s="30"/>
      <c r="G46" s="30"/>
      <c r="H46" s="30"/>
      <c r="I46" s="30"/>
    </row>
    <row r="47" spans="1:9" ht="35.25" customHeight="1" x14ac:dyDescent="0.2">
      <c r="A47" s="46" t="str">
        <f>IF(ISBLANK(Total!A60)," - ",Total!A60)</f>
        <v xml:space="preserve"> - </v>
      </c>
      <c r="B47" s="47" t="str">
        <f>IF(ISBLANK(Total!B60)," - ",Total!B60)</f>
        <v xml:space="preserve"> - </v>
      </c>
      <c r="C47" s="78">
        <f>Total!C60</f>
        <v>0</v>
      </c>
      <c r="D47" s="48"/>
      <c r="E47" s="30"/>
      <c r="F47" s="30"/>
      <c r="G47" s="30"/>
      <c r="H47" s="30"/>
      <c r="I47" s="30"/>
    </row>
    <row r="48" spans="1:9" ht="48" customHeight="1" x14ac:dyDescent="0.2">
      <c r="A48" s="46" t="str">
        <f>IF(ISBLANK(Total!A61)," - ",Total!A61)</f>
        <v xml:space="preserve"> - </v>
      </c>
      <c r="B48" s="47" t="str">
        <f>IF(ISBLANK(Total!B61)," - ",Total!B61)</f>
        <v xml:space="preserve"> - </v>
      </c>
      <c r="C48" s="78">
        <f>Total!C61</f>
        <v>0</v>
      </c>
      <c r="D48" s="48"/>
      <c r="E48" s="30"/>
      <c r="F48" s="30"/>
      <c r="G48" s="30"/>
      <c r="H48" s="30"/>
      <c r="I48" s="30"/>
    </row>
    <row r="49" spans="1:9" ht="35.25" customHeight="1" x14ac:dyDescent="0.2">
      <c r="A49" s="46" t="str">
        <f>IF(ISBLANK(Total!A62)," - ",Total!A62)</f>
        <v xml:space="preserve"> - </v>
      </c>
      <c r="B49" s="47" t="str">
        <f>IF(ISBLANK(Total!B62)," - ",Total!B62)</f>
        <v xml:space="preserve"> - </v>
      </c>
      <c r="C49" s="78">
        <f>Total!C62</f>
        <v>0</v>
      </c>
      <c r="D49" s="48"/>
      <c r="E49" s="30"/>
      <c r="F49" s="30"/>
      <c r="G49" s="30"/>
      <c r="H49" s="30"/>
      <c r="I49" s="30"/>
    </row>
    <row r="50" spans="1:9" ht="35.25" customHeight="1" x14ac:dyDescent="0.2">
      <c r="A50" s="71"/>
      <c r="B50" s="74"/>
      <c r="C50" s="2"/>
      <c r="D50" s="75"/>
      <c r="E50" s="75"/>
      <c r="F50" s="75"/>
      <c r="G50" s="75"/>
      <c r="H50" s="75"/>
      <c r="I50" s="75"/>
    </row>
    <row r="51" spans="1:9" ht="35.25" customHeight="1" x14ac:dyDescent="0.2">
      <c r="A51" s="71"/>
      <c r="B51" s="74"/>
      <c r="C51" s="2"/>
      <c r="D51" s="75"/>
      <c r="E51" s="75"/>
      <c r="F51" s="75"/>
      <c r="G51" s="75"/>
      <c r="H51" s="75"/>
      <c r="I51" s="75"/>
    </row>
    <row r="52" spans="1:9" x14ac:dyDescent="0.2">
      <c r="A52" s="15" t="s">
        <v>15</v>
      </c>
      <c r="B52" s="5"/>
      <c r="C52" s="5"/>
      <c r="D52" s="5"/>
      <c r="E52" s="5"/>
      <c r="F52" s="5"/>
      <c r="G52" s="5"/>
      <c r="H52" s="5"/>
      <c r="I52" s="5"/>
    </row>
    <row r="53" spans="1:9" x14ac:dyDescent="0.2">
      <c r="C53" s="8" t="s">
        <v>6</v>
      </c>
      <c r="D53" s="21">
        <f t="shared" ref="D53:I53" si="0">SUMPRODUCT(D9:D52,$C$9:$C$52)</f>
        <v>125</v>
      </c>
      <c r="E53" s="21">
        <f t="shared" si="0"/>
        <v>0</v>
      </c>
      <c r="F53" s="21">
        <f t="shared" si="0"/>
        <v>0</v>
      </c>
      <c r="G53" s="21">
        <f t="shared" si="0"/>
        <v>126</v>
      </c>
      <c r="H53" s="21">
        <f t="shared" si="0"/>
        <v>0</v>
      </c>
      <c r="I53" s="21">
        <f t="shared" si="0"/>
        <v>0</v>
      </c>
    </row>
    <row r="71" spans="1:1" x14ac:dyDescent="0.2">
      <c r="A71" s="66" t="s">
        <v>33</v>
      </c>
    </row>
    <row r="72" spans="1:1" x14ac:dyDescent="0.2">
      <c r="A72" s="66" t="s">
        <v>34</v>
      </c>
    </row>
    <row r="73" spans="1:1" x14ac:dyDescent="0.2">
      <c r="A73" s="66" t="s">
        <v>35</v>
      </c>
    </row>
    <row r="74" spans="1:1" x14ac:dyDescent="0.2">
      <c r="A74" s="66" t="s">
        <v>36</v>
      </c>
    </row>
  </sheetData>
  <phoneticPr fontId="5" type="noConversion"/>
  <conditionalFormatting sqref="I31:I51">
    <cfRule type="dataBar" priority="4">
      <dataBar>
        <cfvo type="percent" val="0"/>
        <cfvo type="percent" val="100"/>
        <color rgb="FF00B0F0"/>
      </dataBar>
      <extLst>
        <ext xmlns:x14="http://schemas.microsoft.com/office/spreadsheetml/2009/9/main" uri="{B025F937-C7B1-47D3-B67F-A62EFF666E3E}">
          <x14:id>{76AC472E-2FDB-4C2A-B796-14E01876D786}</x14:id>
        </ext>
      </extLst>
    </cfRule>
  </conditionalFormatting>
  <conditionalFormatting sqref="H31:H51 D9:I23 D24:F30 H24:I30 G24:G31">
    <cfRule type="dataBar" priority="13">
      <dataBar>
        <cfvo type="percent" val="0"/>
        <cfvo type="percent" val="100"/>
        <color rgb="FF00B0F0"/>
      </dataBar>
      <extLst>
        <ext xmlns:x14="http://schemas.microsoft.com/office/spreadsheetml/2009/9/main" uri="{B025F937-C7B1-47D3-B67F-A62EFF666E3E}">
          <x14:id>{C5EA45D4-B170-46D0-80CF-82441D3752AE}</x14:id>
        </ext>
      </extLst>
    </cfRule>
  </conditionalFormatting>
  <pageMargins left="0.5" right="0.5" top="0.25" bottom="0.25" header="0.5" footer="0.25"/>
  <pageSetup scale="93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AC472E-2FDB-4C2A-B796-14E01876D78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I31:I51</xm:sqref>
        </x14:conditionalFormatting>
        <x14:conditionalFormatting xmlns:xm="http://schemas.microsoft.com/office/excel/2006/main">
          <x14:cfRule type="dataBar" id="{C5EA45D4-B170-46D0-80CF-82441D3752A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H31:H51 D9:I23 D24:F30 H24:I30 G24:G31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C4" sqref="C4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2" t="s">
        <v>69</v>
      </c>
    </row>
    <row r="2" spans="1:15" ht="18" x14ac:dyDescent="0.25">
      <c r="A2" s="12" t="s">
        <v>8</v>
      </c>
      <c r="B2" s="2"/>
      <c r="C2" s="2"/>
      <c r="D2" s="9"/>
      <c r="E2" s="2"/>
      <c r="F2" s="2"/>
      <c r="G2" s="2"/>
      <c r="O2" s="18"/>
    </row>
    <row r="3" spans="1:15" ht="25.5" x14ac:dyDescent="0.2">
      <c r="A3" s="34" t="s">
        <v>2</v>
      </c>
      <c r="B3" s="35" t="s">
        <v>0</v>
      </c>
      <c r="C3" s="36" t="s">
        <v>27</v>
      </c>
      <c r="D3" s="50">
        <v>43444</v>
      </c>
      <c r="E3" s="50">
        <v>43445</v>
      </c>
      <c r="F3" s="50">
        <v>43446</v>
      </c>
      <c r="G3" s="50">
        <v>43447</v>
      </c>
      <c r="H3" s="50">
        <v>43448</v>
      </c>
      <c r="I3" s="50">
        <v>43449</v>
      </c>
      <c r="J3" s="54" t="s">
        <v>29</v>
      </c>
    </row>
    <row r="4" spans="1:15" ht="30.75" customHeight="1" x14ac:dyDescent="0.2">
      <c r="A4" s="7" t="str">
        <f>IF(ISBLANK(Total!A22)," - ",Total!A22)</f>
        <v>2.1</v>
      </c>
      <c r="B4" s="80" t="str">
        <f>IF(ISBLANK(Total!B22)," - ",Total!B22)</f>
        <v>Confirm Requirement for Core API</v>
      </c>
      <c r="C4" s="65">
        <f>Total!C22</f>
        <v>2</v>
      </c>
      <c r="D4" s="61">
        <f>D26/C4</f>
        <v>1</v>
      </c>
      <c r="E4" s="61">
        <f>E26/C4</f>
        <v>0</v>
      </c>
      <c r="F4" s="61">
        <f>F26/C4</f>
        <v>0</v>
      </c>
      <c r="G4" s="61">
        <f>G26/C4</f>
        <v>0</v>
      </c>
      <c r="H4" s="61">
        <f>H26/C4</f>
        <v>0</v>
      </c>
      <c r="I4" s="61">
        <f>I26/C4</f>
        <v>0</v>
      </c>
      <c r="J4" s="62">
        <f xml:space="preserve"> SUM(D4:I4)</f>
        <v>1</v>
      </c>
    </row>
    <row r="5" spans="1:15" ht="25.5" x14ac:dyDescent="0.2">
      <c r="A5" s="7" t="str">
        <f>IF(ISBLANK(Total!A23)," - ",Total!A23)</f>
        <v>2.2</v>
      </c>
      <c r="B5" s="80" t="str">
        <f>IF(ISBLANK(Total!B23)," - ",Total!B23)</f>
        <v>Design Activity flow for Core API phase 1</v>
      </c>
      <c r="C5" s="81"/>
      <c r="D5" s="82"/>
      <c r="E5" s="82"/>
      <c r="F5" s="82"/>
      <c r="G5" s="82"/>
      <c r="H5" s="82"/>
      <c r="I5" s="82"/>
      <c r="J5" s="83"/>
    </row>
    <row r="6" spans="1:15" ht="21" customHeight="1" x14ac:dyDescent="0.2">
      <c r="A6" s="7" t="str">
        <f>IF(ISBLANK(Total!A24)," - ",Total!A24)</f>
        <v>2.2.1</v>
      </c>
      <c r="B6" s="80" t="str">
        <f>IF(ISBLANK(Total!B24)," - ",Total!B24)</f>
        <v>Design flow for User</v>
      </c>
      <c r="C6" s="65">
        <f>Total!C24</f>
        <v>16</v>
      </c>
      <c r="D6" s="61">
        <f>D28/C6</f>
        <v>0.25</v>
      </c>
      <c r="E6" s="61">
        <f>E28/C6</f>
        <v>0.25</v>
      </c>
      <c r="F6" s="61">
        <f>F28/C6</f>
        <v>0</v>
      </c>
      <c r="G6" s="61">
        <f>G28/C6</f>
        <v>0.25</v>
      </c>
      <c r="H6" s="61">
        <f>H28/C6</f>
        <v>0.25</v>
      </c>
      <c r="I6" s="61">
        <f>I28/C6</f>
        <v>0</v>
      </c>
      <c r="J6" s="62">
        <f t="shared" ref="J6:J17" si="0" xml:space="preserve"> SUM(D6:I6)</f>
        <v>1</v>
      </c>
    </row>
    <row r="7" spans="1:15" ht="18" x14ac:dyDescent="0.25">
      <c r="A7" s="7" t="str">
        <f>IF(ISBLANK(Total!A25)," - ",Total!A25)</f>
        <v>2.2.2</v>
      </c>
      <c r="B7" s="80" t="str">
        <f>IF(ISBLANK(Total!B25)," - ",Total!B25)</f>
        <v>Design flow for Role</v>
      </c>
      <c r="C7" s="65">
        <f>Total!C25</f>
        <v>20</v>
      </c>
      <c r="D7" s="61">
        <f>D29/C7</f>
        <v>0.2</v>
      </c>
      <c r="E7" s="61">
        <f>E29/C7</f>
        <v>0.2</v>
      </c>
      <c r="F7" s="61">
        <f>F29/C7</f>
        <v>0.2</v>
      </c>
      <c r="G7" s="61">
        <f>G29/C7</f>
        <v>0.2</v>
      </c>
      <c r="H7" s="61">
        <f>H29/C7</f>
        <v>0.2</v>
      </c>
      <c r="I7" s="61">
        <f>I29/C7</f>
        <v>0</v>
      </c>
      <c r="J7" s="62">
        <f t="shared" si="0"/>
        <v>1</v>
      </c>
      <c r="O7" s="18"/>
    </row>
    <row r="8" spans="1:15" ht="21.75" customHeight="1" x14ac:dyDescent="0.2">
      <c r="A8" s="7" t="str">
        <f>IF(ISBLANK(Total!A26)," - ",Total!A26)</f>
        <v>2.2.3</v>
      </c>
      <c r="B8" s="80" t="str">
        <f>IF(ISBLANK(Total!B26)," - ",Total!B26)</f>
        <v>Design flow for Domain</v>
      </c>
      <c r="C8" s="65">
        <f>Total!C26</f>
        <v>20</v>
      </c>
      <c r="D8" s="61">
        <f>D30/C8</f>
        <v>0.2</v>
      </c>
      <c r="E8" s="61">
        <f>E30/C8</f>
        <v>0</v>
      </c>
      <c r="F8" s="61">
        <f>F30/C8</f>
        <v>0.2</v>
      </c>
      <c r="G8" s="61">
        <f>G30/C8</f>
        <v>0.2</v>
      </c>
      <c r="H8" s="61">
        <f>H30/C8</f>
        <v>0.2</v>
      </c>
      <c r="I8" s="61">
        <f>I30/C8</f>
        <v>0.2</v>
      </c>
      <c r="J8" s="62">
        <f t="shared" si="0"/>
        <v>1</v>
      </c>
    </row>
    <row r="9" spans="1:15" ht="21" customHeight="1" x14ac:dyDescent="0.2">
      <c r="A9" s="7" t="str">
        <f>IF(ISBLANK(Total!A27)," - ",Total!A27)</f>
        <v>2.2.4</v>
      </c>
      <c r="B9" s="80" t="str">
        <f>IF(ISBLANK(Total!B27)," - ",Total!B27)</f>
        <v>Design flow for Login</v>
      </c>
      <c r="C9" s="65">
        <f>Total!C27</f>
        <v>20</v>
      </c>
      <c r="D9" s="61">
        <f>D31/C9</f>
        <v>0</v>
      </c>
      <c r="E9" s="61">
        <f>E31/C9</f>
        <v>0.2</v>
      </c>
      <c r="F9" s="61">
        <f>F31/C9</f>
        <v>0.2</v>
      </c>
      <c r="G9" s="61">
        <f>G31/C9</f>
        <v>0.2</v>
      </c>
      <c r="H9" s="61">
        <f>H31/C9</f>
        <v>0.2</v>
      </c>
      <c r="I9" s="61">
        <f>I31/C9</f>
        <v>0.2</v>
      </c>
      <c r="J9" s="62">
        <f t="shared" si="0"/>
        <v>1</v>
      </c>
      <c r="M9" s="66"/>
    </row>
    <row r="10" spans="1:15" ht="27.75" customHeight="1" x14ac:dyDescent="0.2">
      <c r="A10" s="7" t="str">
        <f>IF(ISBLANK(Total!A28)," - ",Total!A28)</f>
        <v>2.3</v>
      </c>
      <c r="B10" s="80" t="str">
        <f>IF(ISBLANK(Total!B28)," - ",Total!B28)</f>
        <v>Requirement Specification for Core API phase 1</v>
      </c>
      <c r="C10" s="81"/>
      <c r="D10" s="82"/>
      <c r="E10" s="82"/>
      <c r="F10" s="82"/>
      <c r="G10" s="82"/>
      <c r="H10" s="82"/>
      <c r="I10" s="82"/>
      <c r="J10" s="83"/>
      <c r="M10" s="66"/>
    </row>
    <row r="11" spans="1:15" ht="24" customHeight="1" x14ac:dyDescent="0.2">
      <c r="A11" s="7" t="str">
        <f>IF(ISBLANK(Total!A29)," - ",Total!A29)</f>
        <v>2.3.1</v>
      </c>
      <c r="B11" s="80" t="str">
        <f>IF(ISBLANK(Total!B29)," - ",Total!B29)</f>
        <v>Design UseCase for Core API</v>
      </c>
      <c r="C11" s="65">
        <f>Total!C29</f>
        <v>20</v>
      </c>
      <c r="D11" s="61">
        <f>D33/C11</f>
        <v>0</v>
      </c>
      <c r="E11" s="61">
        <f>E33/C11</f>
        <v>0.2</v>
      </c>
      <c r="F11" s="61">
        <f>F33/C11</f>
        <v>0.2</v>
      </c>
      <c r="G11" s="61">
        <f>G33/C11</f>
        <v>0.2</v>
      </c>
      <c r="H11" s="61">
        <f>H33/C11</f>
        <v>0.2</v>
      </c>
      <c r="I11" s="61">
        <f>I33/C11</f>
        <v>0.2</v>
      </c>
      <c r="J11" s="62">
        <f t="shared" si="0"/>
        <v>1</v>
      </c>
      <c r="M11" s="66"/>
    </row>
    <row r="12" spans="1:15" ht="25.5" x14ac:dyDescent="0.2">
      <c r="A12" s="7" t="str">
        <f>IF(ISBLANK(Total!A30)," - ",Total!A30)</f>
        <v>2.3.2</v>
      </c>
      <c r="B12" s="80" t="str">
        <f>IF(ISBLANK(Total!B30)," - ",Total!B30)</f>
        <v>Revise Specification Document</v>
      </c>
      <c r="C12" s="65">
        <f>Total!C30</f>
        <v>10</v>
      </c>
      <c r="D12" s="61">
        <f t="shared" ref="D12:D17" si="1">D34/C12</f>
        <v>0</v>
      </c>
      <c r="E12" s="61">
        <f t="shared" ref="E12:E17" si="2">E34/C12</f>
        <v>0.4</v>
      </c>
      <c r="F12" s="61">
        <f t="shared" ref="F12:F17" si="3">F34/C12</f>
        <v>0.4</v>
      </c>
      <c r="G12" s="61">
        <f t="shared" ref="G12:G17" si="4">G34/C12</f>
        <v>0</v>
      </c>
      <c r="H12" s="61">
        <f t="shared" ref="H12:H17" si="5">H34/C12</f>
        <v>0</v>
      </c>
      <c r="I12" s="61">
        <f t="shared" ref="I12:I17" si="6">I34/C12</f>
        <v>0</v>
      </c>
      <c r="J12" s="62">
        <f t="shared" si="0"/>
        <v>0.8</v>
      </c>
      <c r="M12" s="66"/>
    </row>
    <row r="13" spans="1:15" ht="19.5" customHeight="1" x14ac:dyDescent="0.2">
      <c r="A13" s="7" t="str">
        <f>IF(ISBLANK(Total!A31)," - ",Total!A31)</f>
        <v>2.3.3</v>
      </c>
      <c r="B13" s="80" t="str">
        <f>IF(ISBLANK(Total!B31)," - ",Total!B31)</f>
        <v>Update System Context</v>
      </c>
      <c r="C13" s="65">
        <f>Total!C31</f>
        <v>4</v>
      </c>
      <c r="D13" s="61">
        <f t="shared" si="1"/>
        <v>0</v>
      </c>
      <c r="E13" s="61">
        <f t="shared" si="2"/>
        <v>0</v>
      </c>
      <c r="F13" s="61">
        <f t="shared" si="3"/>
        <v>0</v>
      </c>
      <c r="G13" s="61">
        <f t="shared" si="4"/>
        <v>0</v>
      </c>
      <c r="H13" s="61">
        <f t="shared" si="5"/>
        <v>0</v>
      </c>
      <c r="I13" s="61">
        <f t="shared" si="6"/>
        <v>0.75</v>
      </c>
      <c r="J13" s="62">
        <f t="shared" si="0"/>
        <v>0.75</v>
      </c>
      <c r="M13" s="66"/>
    </row>
    <row r="14" spans="1:15" ht="25.5" x14ac:dyDescent="0.2">
      <c r="A14" s="7" t="str">
        <f>IF(ISBLANK(Total!A32)," - ",Total!A32)</f>
        <v>2.4</v>
      </c>
      <c r="B14" s="80" t="str">
        <f>IF(ISBLANK(Total!B32)," - ",Total!B32)</f>
        <v>Review Activity Flow of Core API</v>
      </c>
      <c r="C14" s="65">
        <f>Total!C32</f>
        <v>3</v>
      </c>
      <c r="D14" s="61">
        <f t="shared" si="1"/>
        <v>0</v>
      </c>
      <c r="E14" s="61">
        <f t="shared" si="2"/>
        <v>0</v>
      </c>
      <c r="F14" s="61">
        <f t="shared" si="3"/>
        <v>0</v>
      </c>
      <c r="G14" s="61">
        <f t="shared" si="4"/>
        <v>0</v>
      </c>
      <c r="H14" s="61">
        <f t="shared" si="5"/>
        <v>0.33333333333333331</v>
      </c>
      <c r="I14" s="61">
        <f t="shared" si="6"/>
        <v>0.66666666666666663</v>
      </c>
      <c r="J14" s="62">
        <f t="shared" si="0"/>
        <v>1</v>
      </c>
      <c r="M14" s="66"/>
    </row>
    <row r="15" spans="1:15" ht="25.5" x14ac:dyDescent="0.2">
      <c r="A15" s="7" t="str">
        <f>IF(ISBLANK(Total!A33)," - ",Total!A33)</f>
        <v>2.5</v>
      </c>
      <c r="B15" s="80" t="str">
        <f>IF(ISBLANK(Total!B33)," - ",Total!B33)</f>
        <v>Review Requirement Specification for Core API</v>
      </c>
      <c r="C15" s="65">
        <f>Total!C33</f>
        <v>3</v>
      </c>
      <c r="D15" s="61">
        <f t="shared" si="1"/>
        <v>0</v>
      </c>
      <c r="E15" s="61">
        <f t="shared" si="2"/>
        <v>0</v>
      </c>
      <c r="F15" s="61">
        <f t="shared" si="3"/>
        <v>0</v>
      </c>
      <c r="G15" s="61">
        <f t="shared" si="4"/>
        <v>0</v>
      </c>
      <c r="H15" s="61">
        <f t="shared" si="5"/>
        <v>0.33333333333333331</v>
      </c>
      <c r="I15" s="61">
        <f t="shared" si="6"/>
        <v>0.66666666666666663</v>
      </c>
      <c r="J15" s="62">
        <f t="shared" si="0"/>
        <v>1</v>
      </c>
      <c r="M15" s="66"/>
    </row>
    <row r="16" spans="1:15" ht="25.5" x14ac:dyDescent="0.2">
      <c r="A16" s="7" t="str">
        <f>IF(ISBLANK(Total!A34)," - ",Total!A34)</f>
        <v>2.6</v>
      </c>
      <c r="B16" s="80" t="str">
        <f>IF(ISBLANK(Total!B34)," - ",Total!B34)</f>
        <v>Create Feature Tree for Core API</v>
      </c>
      <c r="C16" s="65">
        <f>Total!C34</f>
        <v>5</v>
      </c>
      <c r="D16" s="61">
        <f t="shared" si="1"/>
        <v>0.6</v>
      </c>
      <c r="E16" s="61">
        <f t="shared" si="2"/>
        <v>0</v>
      </c>
      <c r="F16" s="61">
        <f t="shared" si="3"/>
        <v>0</v>
      </c>
      <c r="G16" s="61">
        <f t="shared" si="4"/>
        <v>0</v>
      </c>
      <c r="H16" s="61">
        <f t="shared" si="5"/>
        <v>0</v>
      </c>
      <c r="I16" s="61">
        <f t="shared" si="6"/>
        <v>0.4</v>
      </c>
      <c r="J16" s="62">
        <f t="shared" si="0"/>
        <v>1</v>
      </c>
      <c r="M16" s="66"/>
    </row>
    <row r="17" spans="1:13" ht="25.5" x14ac:dyDescent="0.2">
      <c r="A17" s="7" t="str">
        <f>IF(ISBLANK(Total!A35)," - ",Total!A35)</f>
        <v>2.7</v>
      </c>
      <c r="B17" s="80" t="str">
        <f>IF(ISBLANK(Total!B35)," - ",Total!B35)</f>
        <v>Refine Specification Document</v>
      </c>
      <c r="C17" s="65">
        <f>Total!C35</f>
        <v>5</v>
      </c>
      <c r="D17" s="61">
        <f t="shared" si="1"/>
        <v>0.4</v>
      </c>
      <c r="E17" s="61">
        <f t="shared" si="2"/>
        <v>0</v>
      </c>
      <c r="F17" s="61">
        <f t="shared" si="3"/>
        <v>0</v>
      </c>
      <c r="G17" s="61">
        <f t="shared" si="4"/>
        <v>0</v>
      </c>
      <c r="H17" s="61">
        <f t="shared" si="5"/>
        <v>0</v>
      </c>
      <c r="I17" s="61">
        <f t="shared" si="6"/>
        <v>0.6</v>
      </c>
      <c r="J17" s="62">
        <f t="shared" si="0"/>
        <v>1</v>
      </c>
      <c r="M17" s="66"/>
    </row>
    <row r="18" spans="1:13" x14ac:dyDescent="0.2">
      <c r="A18" s="15" t="s">
        <v>15</v>
      </c>
      <c r="B18" s="5"/>
      <c r="C18" s="5"/>
      <c r="D18" s="5"/>
      <c r="E18" s="5"/>
      <c r="F18" s="5"/>
      <c r="G18" s="5"/>
      <c r="H18" s="5"/>
      <c r="I18" s="51"/>
    </row>
    <row r="19" spans="1:13" x14ac:dyDescent="0.2">
      <c r="C19" s="8" t="s">
        <v>6</v>
      </c>
      <c r="D19" s="21">
        <f t="shared" ref="D19:I19" si="7">SUMPRODUCT(D4:D18,$C$4:$C$18)</f>
        <v>19</v>
      </c>
      <c r="E19" s="21">
        <f t="shared" si="7"/>
        <v>20</v>
      </c>
      <c r="F19" s="21">
        <f t="shared" si="7"/>
        <v>20</v>
      </c>
      <c r="G19" s="21">
        <f t="shared" si="7"/>
        <v>20</v>
      </c>
      <c r="H19" s="21">
        <f t="shared" si="7"/>
        <v>22</v>
      </c>
      <c r="I19" s="21">
        <f t="shared" si="7"/>
        <v>24</v>
      </c>
    </row>
    <row r="21" spans="1:13" ht="27.75" customHeight="1" x14ac:dyDescent="0.3">
      <c r="A21" s="100"/>
      <c r="B21" s="100"/>
      <c r="C21" s="53"/>
    </row>
    <row r="23" spans="1:13" ht="20.25" x14ac:dyDescent="0.3">
      <c r="A23" s="52" t="s">
        <v>70</v>
      </c>
    </row>
    <row r="24" spans="1:13" ht="15.75" x14ac:dyDescent="0.25">
      <c r="A24" s="12" t="s">
        <v>20</v>
      </c>
      <c r="B24" s="2"/>
      <c r="C24" s="2"/>
      <c r="D24" s="9"/>
      <c r="E24" s="2"/>
      <c r="F24" s="2"/>
      <c r="G24" s="2"/>
    </row>
    <row r="25" spans="1:13" ht="27" customHeight="1" x14ac:dyDescent="0.2">
      <c r="A25" s="34" t="s">
        <v>2</v>
      </c>
      <c r="B25" s="35" t="s">
        <v>0</v>
      </c>
      <c r="C25" s="36"/>
      <c r="D25" s="50">
        <v>43444</v>
      </c>
      <c r="E25" s="50">
        <v>43445</v>
      </c>
      <c r="F25" s="50">
        <v>43446</v>
      </c>
      <c r="G25" s="50">
        <v>43447</v>
      </c>
      <c r="H25" s="50">
        <v>43448</v>
      </c>
      <c r="I25" s="50">
        <v>43449</v>
      </c>
      <c r="J25" s="67" t="s">
        <v>37</v>
      </c>
    </row>
    <row r="26" spans="1:13" ht="22.5" customHeight="1" x14ac:dyDescent="0.2">
      <c r="A26" s="7" t="str">
        <f>IF(ISBLANK(Total!A22)," - ",Total!A22)</f>
        <v>2.1</v>
      </c>
      <c r="B26" s="80" t="str">
        <f>IF(ISBLANK(Total!B22)," - ",Total!B22)</f>
        <v>Confirm Requirement for Core API</v>
      </c>
      <c r="C26" s="65">
        <f>SUM(D26:I26)</f>
        <v>2</v>
      </c>
      <c r="D26" s="84">
        <v>2</v>
      </c>
      <c r="E26" s="84"/>
      <c r="F26" s="84"/>
      <c r="G26" s="84"/>
      <c r="H26" s="84"/>
      <c r="I26" s="85"/>
      <c r="J26" s="68" t="s">
        <v>35</v>
      </c>
    </row>
    <row r="27" spans="1:13" ht="25.5" x14ac:dyDescent="0.2">
      <c r="A27" s="7" t="str">
        <f>IF(ISBLANK(Total!A23)," - ",Total!A23)</f>
        <v>2.2</v>
      </c>
      <c r="B27" s="80" t="str">
        <f>IF(ISBLANK(Total!B23)," - ",Total!B23)</f>
        <v>Design Activity flow for Core API phase 1</v>
      </c>
      <c r="C27" s="81"/>
      <c r="D27" s="86"/>
      <c r="E27" s="86"/>
      <c r="F27" s="86"/>
      <c r="G27" s="86"/>
      <c r="H27" s="86"/>
      <c r="I27" s="87"/>
      <c r="J27" s="68" t="s">
        <v>35</v>
      </c>
    </row>
    <row r="28" spans="1:13" x14ac:dyDescent="0.2">
      <c r="A28" s="7" t="str">
        <f>IF(ISBLANK(Total!A24)," - ",Total!A24)</f>
        <v>2.2.1</v>
      </c>
      <c r="B28" s="80" t="str">
        <f>IF(ISBLANK(Total!B24)," - ",Total!B24)</f>
        <v>Design flow for User</v>
      </c>
      <c r="C28" s="65">
        <f t="shared" ref="C28:C39" si="8">SUM(D28:I28)</f>
        <v>16</v>
      </c>
      <c r="D28" s="72">
        <v>4</v>
      </c>
      <c r="E28" s="72">
        <v>4</v>
      </c>
      <c r="F28" s="72"/>
      <c r="G28" s="72">
        <v>4</v>
      </c>
      <c r="H28" s="72">
        <v>4</v>
      </c>
      <c r="I28" s="88"/>
      <c r="J28" s="68" t="s">
        <v>35</v>
      </c>
    </row>
    <row r="29" spans="1:13" x14ac:dyDescent="0.2">
      <c r="A29" s="7" t="str">
        <f>IF(ISBLANK(Total!A25)," - ",Total!A25)</f>
        <v>2.2.2</v>
      </c>
      <c r="B29" s="80" t="str">
        <f>IF(ISBLANK(Total!B25)," - ",Total!B25)</f>
        <v>Design flow for Role</v>
      </c>
      <c r="C29" s="65">
        <f t="shared" si="8"/>
        <v>20</v>
      </c>
      <c r="D29" s="72">
        <v>4</v>
      </c>
      <c r="E29" s="72">
        <v>4</v>
      </c>
      <c r="F29" s="72">
        <v>4</v>
      </c>
      <c r="G29" s="72">
        <v>4</v>
      </c>
      <c r="H29" s="72">
        <v>4</v>
      </c>
      <c r="I29" s="88"/>
      <c r="J29" s="68" t="s">
        <v>35</v>
      </c>
    </row>
    <row r="30" spans="1:13" x14ac:dyDescent="0.2">
      <c r="A30" s="7" t="str">
        <f>IF(ISBLANK(Total!A26)," - ",Total!A26)</f>
        <v>2.2.3</v>
      </c>
      <c r="B30" s="80" t="str">
        <f>IF(ISBLANK(Total!B26)," - ",Total!B26)</f>
        <v>Design flow for Domain</v>
      </c>
      <c r="C30" s="65">
        <f t="shared" si="8"/>
        <v>20</v>
      </c>
      <c r="D30" s="72">
        <v>4</v>
      </c>
      <c r="E30" s="72"/>
      <c r="F30" s="72">
        <v>4</v>
      </c>
      <c r="G30" s="72">
        <v>4</v>
      </c>
      <c r="H30" s="72">
        <v>4</v>
      </c>
      <c r="I30" s="88">
        <v>4</v>
      </c>
      <c r="J30" s="68" t="s">
        <v>35</v>
      </c>
    </row>
    <row r="31" spans="1:13" x14ac:dyDescent="0.2">
      <c r="A31" s="7" t="str">
        <f>IF(ISBLANK(Total!A27)," - ",Total!A27)</f>
        <v>2.2.4</v>
      </c>
      <c r="B31" s="80" t="str">
        <f>IF(ISBLANK(Total!B27)," - ",Total!B27)</f>
        <v>Design flow for Login</v>
      </c>
      <c r="C31" s="65">
        <f t="shared" si="8"/>
        <v>20</v>
      </c>
      <c r="D31" s="72"/>
      <c r="E31" s="72">
        <v>4</v>
      </c>
      <c r="F31" s="72">
        <v>4</v>
      </c>
      <c r="G31" s="72">
        <v>4</v>
      </c>
      <c r="H31" s="72">
        <v>4</v>
      </c>
      <c r="I31" s="88">
        <v>4</v>
      </c>
      <c r="J31" s="68" t="s">
        <v>35</v>
      </c>
    </row>
    <row r="32" spans="1:13" ht="38.25" x14ac:dyDescent="0.2">
      <c r="A32" s="7" t="str">
        <f>IF(ISBLANK(Total!A28)," - ",Total!A28)</f>
        <v>2.3</v>
      </c>
      <c r="B32" s="80" t="str">
        <f>IF(ISBLANK(Total!B28)," - ",Total!B28)</f>
        <v>Requirement Specification for Core API phase 1</v>
      </c>
      <c r="C32" s="81"/>
      <c r="D32" s="89"/>
      <c r="E32" s="89"/>
      <c r="F32" s="89"/>
      <c r="G32" s="89"/>
      <c r="H32" s="89"/>
      <c r="I32" s="89"/>
      <c r="J32" s="68" t="s">
        <v>35</v>
      </c>
    </row>
    <row r="33" spans="1:10" ht="25.5" x14ac:dyDescent="0.2">
      <c r="A33" s="7" t="str">
        <f>IF(ISBLANK(Total!A29)," - ",Total!A29)</f>
        <v>2.3.1</v>
      </c>
      <c r="B33" s="80" t="str">
        <f>IF(ISBLANK(Total!B29)," - ",Total!B29)</f>
        <v>Design UseCase for Core API</v>
      </c>
      <c r="C33" s="65">
        <f t="shared" si="8"/>
        <v>20</v>
      </c>
      <c r="D33" s="69"/>
      <c r="E33" s="69">
        <v>4</v>
      </c>
      <c r="F33" s="69">
        <v>4</v>
      </c>
      <c r="G33" s="69">
        <v>4</v>
      </c>
      <c r="H33" s="69">
        <v>4</v>
      </c>
      <c r="I33" s="69">
        <v>4</v>
      </c>
      <c r="J33" s="68" t="s">
        <v>35</v>
      </c>
    </row>
    <row r="34" spans="1:10" ht="25.5" x14ac:dyDescent="0.2">
      <c r="A34" s="7" t="str">
        <f>IF(ISBLANK(Total!A30)," - ",Total!A30)</f>
        <v>2.3.2</v>
      </c>
      <c r="B34" s="80" t="str">
        <f>IF(ISBLANK(Total!B30)," - ",Total!B30)</f>
        <v>Revise Specification Document</v>
      </c>
      <c r="C34" s="65">
        <f t="shared" si="8"/>
        <v>8</v>
      </c>
      <c r="D34" s="69"/>
      <c r="E34" s="69">
        <v>4</v>
      </c>
      <c r="F34" s="69">
        <v>4</v>
      </c>
      <c r="G34" s="69"/>
      <c r="H34" s="69"/>
      <c r="I34" s="69"/>
      <c r="J34" s="68" t="s">
        <v>35</v>
      </c>
    </row>
    <row r="35" spans="1:10" x14ac:dyDescent="0.2">
      <c r="A35" s="7" t="str">
        <f>IF(ISBLANK(Total!A31)," - ",Total!A31)</f>
        <v>2.3.3</v>
      </c>
      <c r="B35" s="80" t="str">
        <f>IF(ISBLANK(Total!B31)," - ",Total!B31)</f>
        <v>Update System Context</v>
      </c>
      <c r="C35" s="65">
        <f t="shared" si="8"/>
        <v>3</v>
      </c>
      <c r="D35" s="69"/>
      <c r="E35" s="69"/>
      <c r="F35" s="69"/>
      <c r="G35" s="69"/>
      <c r="H35" s="69"/>
      <c r="I35" s="69">
        <v>3</v>
      </c>
      <c r="J35" s="68" t="s">
        <v>35</v>
      </c>
    </row>
    <row r="36" spans="1:10" ht="25.5" x14ac:dyDescent="0.2">
      <c r="A36" s="7" t="str">
        <f>IF(ISBLANK(Total!A32)," - ",Total!A32)</f>
        <v>2.4</v>
      </c>
      <c r="B36" s="80" t="str">
        <f>IF(ISBLANK(Total!B32)," - ",Total!B32)</f>
        <v>Review Activity Flow of Core API</v>
      </c>
      <c r="C36" s="65">
        <f t="shared" si="8"/>
        <v>3</v>
      </c>
      <c r="D36" s="69"/>
      <c r="E36" s="69"/>
      <c r="F36" s="69"/>
      <c r="G36" s="69"/>
      <c r="H36" s="69">
        <v>1</v>
      </c>
      <c r="I36" s="69">
        <v>2</v>
      </c>
      <c r="J36" s="68" t="s">
        <v>35</v>
      </c>
    </row>
    <row r="37" spans="1:10" ht="25.5" x14ac:dyDescent="0.2">
      <c r="A37" s="7" t="str">
        <f>IF(ISBLANK(Total!A33)," - ",Total!A33)</f>
        <v>2.5</v>
      </c>
      <c r="B37" s="80" t="str">
        <f>IF(ISBLANK(Total!B33)," - ",Total!B33)</f>
        <v>Review Requirement Specification for Core API</v>
      </c>
      <c r="C37" s="65">
        <f t="shared" si="8"/>
        <v>3</v>
      </c>
      <c r="D37" s="69"/>
      <c r="E37" s="69"/>
      <c r="F37" s="69"/>
      <c r="G37" s="69"/>
      <c r="H37" s="69">
        <v>1</v>
      </c>
      <c r="I37" s="69">
        <v>2</v>
      </c>
      <c r="J37" s="68" t="s">
        <v>35</v>
      </c>
    </row>
    <row r="38" spans="1:10" ht="25.5" x14ac:dyDescent="0.2">
      <c r="A38" s="7" t="str">
        <f>IF(ISBLANK(Total!A34)," - ",Total!A34)</f>
        <v>2.6</v>
      </c>
      <c r="B38" s="80" t="str">
        <f>IF(ISBLANK(Total!B34)," - ",Total!B34)</f>
        <v>Create Feature Tree for Core API</v>
      </c>
      <c r="C38" s="65">
        <f t="shared" si="8"/>
        <v>5</v>
      </c>
      <c r="D38" s="69">
        <v>3</v>
      </c>
      <c r="E38" s="69"/>
      <c r="F38" s="69"/>
      <c r="G38" s="69"/>
      <c r="H38" s="69"/>
      <c r="I38" s="69">
        <v>2</v>
      </c>
      <c r="J38" s="68" t="s">
        <v>35</v>
      </c>
    </row>
    <row r="39" spans="1:10" ht="25.5" x14ac:dyDescent="0.2">
      <c r="A39" s="7" t="str">
        <f>IF(ISBLANK(Total!A35)," - ",Total!A35)</f>
        <v>2.7</v>
      </c>
      <c r="B39" s="80" t="str">
        <f>IF(ISBLANK(Total!B35)," - ",Total!B35)</f>
        <v>Refine Specification Document</v>
      </c>
      <c r="C39" s="65">
        <f t="shared" si="8"/>
        <v>5</v>
      </c>
      <c r="D39" s="69">
        <v>2</v>
      </c>
      <c r="E39" s="69"/>
      <c r="F39" s="69"/>
      <c r="G39" s="69"/>
      <c r="H39" s="69"/>
      <c r="I39" s="69">
        <v>3</v>
      </c>
      <c r="J39" s="68" t="s">
        <v>35</v>
      </c>
    </row>
    <row r="40" spans="1:10" x14ac:dyDescent="0.2">
      <c r="A40" s="15" t="s">
        <v>15</v>
      </c>
      <c r="B40" s="5"/>
      <c r="C40" s="5"/>
      <c r="D40" s="5"/>
      <c r="E40" s="5"/>
      <c r="F40" s="5"/>
      <c r="G40" s="5"/>
      <c r="H40" s="5"/>
      <c r="I40" s="51"/>
    </row>
    <row r="41" spans="1:10" x14ac:dyDescent="0.2">
      <c r="C41" s="14" t="s">
        <v>22</v>
      </c>
      <c r="D41" s="21">
        <f t="shared" ref="D41:I41" si="9">SUM(D26:D40)</f>
        <v>19</v>
      </c>
      <c r="E41" s="21">
        <f t="shared" si="9"/>
        <v>20</v>
      </c>
      <c r="F41" s="21">
        <f t="shared" si="9"/>
        <v>20</v>
      </c>
      <c r="G41" s="21">
        <f t="shared" si="9"/>
        <v>20</v>
      </c>
      <c r="H41" s="21">
        <f t="shared" si="9"/>
        <v>22</v>
      </c>
      <c r="I41" s="21">
        <f t="shared" si="9"/>
        <v>24</v>
      </c>
    </row>
    <row r="43" spans="1:10" x14ac:dyDescent="0.2">
      <c r="C43" s="8" t="s">
        <v>7</v>
      </c>
      <c r="D43" s="31">
        <f>SUM($D41:D41)</f>
        <v>19</v>
      </c>
      <c r="E43" s="31">
        <f>SUM($D41:E41)</f>
        <v>39</v>
      </c>
      <c r="F43" s="31">
        <f>SUM($D41:F41)</f>
        <v>59</v>
      </c>
      <c r="G43" s="31">
        <f>SUM($D41:G41)</f>
        <v>79</v>
      </c>
      <c r="H43" s="31">
        <f>SUM($D41:H41)</f>
        <v>101</v>
      </c>
      <c r="I43" s="31">
        <f>SUM($D41:I41)</f>
        <v>125</v>
      </c>
    </row>
  </sheetData>
  <mergeCells count="1">
    <mergeCell ref="A21:B21"/>
  </mergeCells>
  <conditionalFormatting sqref="D4:I17">
    <cfRule type="dataBar" priority="3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{36DEDD44-4B61-4C5C-BD37-1E182CC43429}</x14:id>
        </ext>
      </extLst>
    </cfRule>
  </conditionalFormatting>
  <conditionalFormatting sqref="D4:J17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{CA76300D-B731-4A62-8C3B-F46119B732DE}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DEDD44-4B61-4C5C-BD37-1E182CC4342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D4:I17</xm:sqref>
        </x14:conditionalFormatting>
        <x14:conditionalFormatting xmlns:xm="http://schemas.microsoft.com/office/excel/2006/main">
          <x14:cfRule type="dataBar" id="{CA76300D-B731-4A62-8C3B-F46119B732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D4:J17</xm:sqref>
        </x14:conditionalFormatting>
        <x14:conditionalFormatting xmlns:xm="http://schemas.microsoft.com/office/excel/2006/main">
          <x14:cfRule type="containsText" priority="10" operator="containsText" id="{25123109-88E3-450F-AF91-2A93592191A9}">
            <xm:f>NOT(ISERROR(SEARCH(EV!$A$71,J26)))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J26:J39</xm:sqref>
        </x14:conditionalFormatting>
        <x14:conditionalFormatting xmlns:xm="http://schemas.microsoft.com/office/excel/2006/main">
          <x14:cfRule type="containsText" priority="7" operator="containsText" id="{21640BB9-6A26-4062-838F-7AB6AEF0102E}">
            <xm:f>NOT(ISERROR(SEARCH(EV!$A$74,J26)))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301FE8AE-1C69-4C4B-8D55-719A6CCBDEA0}">
            <xm:f>NOT(ISERROR(SEARCH(EV!$A$73,J26)))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9" operator="containsText" id="{81D9D224-1446-4C4D-AAD2-4334D94314C0}">
            <xm:f>NOT(ISERROR(SEARCH(EV!$A$72,J26)))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J26:J39</xm:sqref>
        </x14:conditionalFormatting>
        <x14:conditionalFormatting xmlns:xm="http://schemas.microsoft.com/office/excel/2006/main">
          <x14:cfRule type="containsText" priority="2" operator="containsText" id="{38FB9239-749B-44BF-9E6D-6B4A134993DF}">
            <xm:f>NOT(ISERROR(SEARCH(EV!$A$73,J26)))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J26:J39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J26:J39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9" sqref="G9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2" t="s">
        <v>101</v>
      </c>
    </row>
    <row r="2" spans="1:15" ht="18" x14ac:dyDescent="0.25">
      <c r="A2" s="12" t="s">
        <v>8</v>
      </c>
      <c r="B2" s="2"/>
      <c r="C2" s="2"/>
      <c r="D2" s="9"/>
      <c r="E2" s="2"/>
      <c r="F2" s="2"/>
      <c r="G2" s="2"/>
      <c r="O2" s="18"/>
    </row>
    <row r="3" spans="1:15" ht="25.5" x14ac:dyDescent="0.2">
      <c r="A3" s="34" t="s">
        <v>2</v>
      </c>
      <c r="B3" s="35" t="s">
        <v>0</v>
      </c>
      <c r="C3" s="36" t="s">
        <v>27</v>
      </c>
      <c r="D3" s="50">
        <v>43451</v>
      </c>
      <c r="E3" s="50">
        <v>43452</v>
      </c>
      <c r="F3" s="50">
        <v>43453</v>
      </c>
      <c r="G3" s="50">
        <v>43454</v>
      </c>
      <c r="H3" s="50">
        <v>43455</v>
      </c>
      <c r="I3" s="50">
        <v>43456</v>
      </c>
      <c r="J3" s="54" t="s">
        <v>29</v>
      </c>
    </row>
    <row r="4" spans="1:15" x14ac:dyDescent="0.2">
      <c r="A4" s="7"/>
      <c r="B4" s="43"/>
      <c r="C4" s="65">
        <f>Total!E28</f>
        <v>0</v>
      </c>
      <c r="D4" s="61" t="e">
        <f>D13/C4</f>
        <v>#DIV/0!</v>
      </c>
      <c r="E4" s="61" t="e">
        <f>E13/C4</f>
        <v>#DIV/0!</v>
      </c>
      <c r="F4" s="61" t="e">
        <f>F13/C4</f>
        <v>#DIV/0!</v>
      </c>
      <c r="G4" s="61" t="e">
        <f>G13/C4</f>
        <v>#DIV/0!</v>
      </c>
      <c r="H4" s="61" t="e">
        <f>H13/C4</f>
        <v>#DIV/0!</v>
      </c>
      <c r="I4" s="61" t="e">
        <f>I13/C4</f>
        <v>#DIV/0!</v>
      </c>
      <c r="J4" s="62" t="e">
        <f xml:space="preserve"> SUM(D4:I4)</f>
        <v>#DIV/0!</v>
      </c>
    </row>
    <row r="5" spans="1:15" x14ac:dyDescent="0.2">
      <c r="A5" s="15" t="s">
        <v>15</v>
      </c>
      <c r="B5" s="5"/>
      <c r="C5" s="5"/>
      <c r="D5" s="5"/>
      <c r="E5" s="5"/>
      <c r="F5" s="5"/>
      <c r="G5" s="5"/>
      <c r="H5" s="5"/>
      <c r="I5" s="51"/>
    </row>
    <row r="6" spans="1:15" x14ac:dyDescent="0.2">
      <c r="C6" s="8" t="s">
        <v>6</v>
      </c>
      <c r="D6" s="21" t="e">
        <f t="shared" ref="D6:I6" si="0">SUMPRODUCT(D4:D5,$C$4:$C$5)</f>
        <v>#DIV/0!</v>
      </c>
      <c r="E6" s="21" t="e">
        <f t="shared" si="0"/>
        <v>#DIV/0!</v>
      </c>
      <c r="F6" s="21" t="e">
        <f t="shared" si="0"/>
        <v>#DIV/0!</v>
      </c>
      <c r="G6" s="21" t="e">
        <f t="shared" si="0"/>
        <v>#DIV/0!</v>
      </c>
      <c r="H6" s="21" t="e">
        <f t="shared" si="0"/>
        <v>#DIV/0!</v>
      </c>
      <c r="I6" s="21" t="e">
        <f t="shared" si="0"/>
        <v>#DIV/0!</v>
      </c>
    </row>
    <row r="8" spans="1:15" ht="27.75" customHeight="1" x14ac:dyDescent="0.3">
      <c r="A8" s="100"/>
      <c r="B8" s="100"/>
      <c r="C8" s="53"/>
    </row>
    <row r="10" spans="1:15" ht="19.5" customHeight="1" x14ac:dyDescent="0.3">
      <c r="A10" s="52" t="s">
        <v>102</v>
      </c>
    </row>
    <row r="11" spans="1:15" ht="15.75" x14ac:dyDescent="0.25">
      <c r="A11" s="12" t="s">
        <v>20</v>
      </c>
      <c r="B11" s="2"/>
      <c r="C11" s="2"/>
      <c r="D11" s="9"/>
      <c r="E11" s="2"/>
      <c r="F11" s="2"/>
      <c r="G11" s="2"/>
    </row>
    <row r="12" spans="1:15" ht="27" customHeight="1" x14ac:dyDescent="0.2">
      <c r="A12" s="34" t="s">
        <v>2</v>
      </c>
      <c r="B12" s="35" t="s">
        <v>0</v>
      </c>
      <c r="C12" s="36"/>
      <c r="D12" s="50">
        <v>43451</v>
      </c>
      <c r="E12" s="50">
        <v>43452</v>
      </c>
      <c r="F12" s="50">
        <v>43453</v>
      </c>
      <c r="G12" s="50">
        <v>43454</v>
      </c>
      <c r="H12" s="50">
        <v>43455</v>
      </c>
      <c r="I12" s="50">
        <v>43456</v>
      </c>
      <c r="J12" s="67" t="s">
        <v>37</v>
      </c>
    </row>
    <row r="13" spans="1:15" x14ac:dyDescent="0.2">
      <c r="A13" s="7"/>
      <c r="B13" s="43"/>
      <c r="C13">
        <f>SUM(D13:I13)</f>
        <v>0</v>
      </c>
      <c r="D13" s="69"/>
      <c r="E13" s="69"/>
      <c r="F13" s="69"/>
      <c r="G13" s="69"/>
      <c r="H13" s="69"/>
      <c r="I13" s="70"/>
      <c r="J13" s="68" t="s">
        <v>35</v>
      </c>
    </row>
    <row r="14" spans="1:15" x14ac:dyDescent="0.2">
      <c r="A14" s="15" t="s">
        <v>15</v>
      </c>
      <c r="B14" s="5"/>
      <c r="C14" s="5"/>
      <c r="D14" s="5"/>
      <c r="E14" s="5"/>
      <c r="F14" s="5"/>
      <c r="G14" s="5"/>
      <c r="H14" s="5"/>
      <c r="I14" s="51"/>
    </row>
    <row r="15" spans="1:15" x14ac:dyDescent="0.2">
      <c r="C15" s="14" t="s">
        <v>22</v>
      </c>
      <c r="D15" s="21">
        <f t="shared" ref="D15:I15" si="1">SUM(D13:D14)</f>
        <v>0</v>
      </c>
      <c r="E15" s="21">
        <f t="shared" si="1"/>
        <v>0</v>
      </c>
      <c r="F15" s="21">
        <f t="shared" si="1"/>
        <v>0</v>
      </c>
      <c r="G15" s="21">
        <f t="shared" si="1"/>
        <v>0</v>
      </c>
      <c r="H15" s="21">
        <f t="shared" si="1"/>
        <v>0</v>
      </c>
      <c r="I15" s="21">
        <f t="shared" si="1"/>
        <v>0</v>
      </c>
    </row>
    <row r="17" spans="3:9" x14ac:dyDescent="0.2">
      <c r="C17" s="8" t="s">
        <v>7</v>
      </c>
      <c r="D17" s="31">
        <f>SUM($D15:D15)</f>
        <v>0</v>
      </c>
      <c r="E17" s="31">
        <f>SUM($D15:E15)</f>
        <v>0</v>
      </c>
      <c r="F17" s="31">
        <f>SUM($D15:F15)</f>
        <v>0</v>
      </c>
      <c r="G17" s="31">
        <f>SUM($D15:G15)</f>
        <v>0</v>
      </c>
      <c r="H17" s="31">
        <f>SUM($D15:H15)</f>
        <v>0</v>
      </c>
      <c r="I17" s="31">
        <f>SUM($D15:I15)</f>
        <v>0</v>
      </c>
    </row>
  </sheetData>
  <mergeCells count="1">
    <mergeCell ref="A8:B8"/>
  </mergeCells>
  <conditionalFormatting sqref="D4:J4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{4CCCAA79-2966-4AAB-911B-189101A2998C}</x14:id>
        </ext>
      </extLst>
    </cfRule>
    <cfRule type="dataBar" priority="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{4E530E40-1A70-4E94-A873-6CCFB9BE4E9A}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CCAA79-2966-4AAB-911B-189101A2998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E530E40-1A70-4E94-A873-6CCFB9BE4E9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D4:J4</xm:sqref>
        </x14:conditionalFormatting>
        <x14:conditionalFormatting xmlns:xm="http://schemas.microsoft.com/office/excel/2006/main">
          <x14:cfRule type="containsText" priority="8" operator="containsText" id="{C42FA62F-D2EA-417F-BFE2-6EFFF5C82E58}">
            <xm:f>NOT(ISERROR(SEARCH(EV!$A$71,J13)))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5" operator="containsText" id="{2DB61505-F321-4F79-9B2D-F35EC3EE1C84}">
            <xm:f>NOT(ISERROR(SEARCH(EV!$A$74,J13)))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6" operator="containsText" id="{09C06655-4802-4AB4-8722-DA11579D84A7}">
            <xm:f>NOT(ISERROR(SEARCH(EV!$A$73,J13)))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7" operator="containsText" id="{A60D26EB-20B4-4904-872E-A6C877B50EF5}">
            <xm:f>NOT(ISERROR(SEARCH(EV!$A$72,J13)))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4" operator="containsText" id="{C9F89380-3DD9-4D0E-8296-E0B3E269AA51}">
            <xm:f>NOT(ISERROR(SEARCH(EV!$A$73,J13)))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0" workbookViewId="0">
      <selection activeCell="I17" sqref="I17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2" t="s">
        <v>103</v>
      </c>
    </row>
    <row r="2" spans="1:15" ht="18" x14ac:dyDescent="0.25">
      <c r="A2" s="12" t="s">
        <v>8</v>
      </c>
      <c r="B2" s="2"/>
      <c r="C2" s="2"/>
      <c r="D2" s="9"/>
      <c r="E2" s="2"/>
      <c r="F2" s="2"/>
      <c r="G2" s="2"/>
      <c r="O2" s="18"/>
    </row>
    <row r="3" spans="1:15" ht="25.5" x14ac:dyDescent="0.2">
      <c r="A3" s="34" t="s">
        <v>2</v>
      </c>
      <c r="B3" s="35" t="s">
        <v>0</v>
      </c>
      <c r="C3" s="36" t="s">
        <v>27</v>
      </c>
      <c r="D3" s="50">
        <v>43458</v>
      </c>
      <c r="E3" s="50">
        <v>43459</v>
      </c>
      <c r="F3" s="50">
        <v>43460</v>
      </c>
      <c r="G3" s="50">
        <v>43461</v>
      </c>
      <c r="H3" s="50">
        <v>43462</v>
      </c>
      <c r="I3" s="50">
        <v>43463</v>
      </c>
      <c r="J3" s="54" t="s">
        <v>29</v>
      </c>
    </row>
    <row r="4" spans="1:15" x14ac:dyDescent="0.2">
      <c r="A4" s="7"/>
      <c r="B4" s="43"/>
      <c r="C4" s="65">
        <f>Total!F29</f>
        <v>0</v>
      </c>
      <c r="D4" s="61" t="e">
        <f>D22/C4</f>
        <v>#DIV/0!</v>
      </c>
      <c r="E4" s="61" t="e">
        <f>E22/C4</f>
        <v>#DIV/0!</v>
      </c>
      <c r="F4" s="61" t="e">
        <f>F22/C4</f>
        <v>#DIV/0!</v>
      </c>
      <c r="G4" s="61" t="e">
        <f>G22/C4</f>
        <v>#DIV/0!</v>
      </c>
      <c r="H4" s="61" t="e">
        <f>H22/C4</f>
        <v>#DIV/0!</v>
      </c>
      <c r="I4" s="63" t="e">
        <f>I22/C4</f>
        <v>#DIV/0!</v>
      </c>
      <c r="J4" s="64" t="e">
        <f xml:space="preserve"> SUM(D4:I4)</f>
        <v>#DIV/0!</v>
      </c>
    </row>
    <row r="5" spans="1:15" x14ac:dyDescent="0.2">
      <c r="A5" s="7"/>
      <c r="B5" s="43"/>
      <c r="C5" s="65">
        <f>Total!F30</f>
        <v>0</v>
      </c>
      <c r="D5" s="61" t="e">
        <f t="shared" ref="D5:D13" si="0">D23/C5</f>
        <v>#DIV/0!</v>
      </c>
      <c r="E5" s="61" t="e">
        <f t="shared" ref="E5:E13" si="1">E23/C5</f>
        <v>#DIV/0!</v>
      </c>
      <c r="F5" s="61" t="e">
        <f t="shared" ref="F5:F13" si="2">F23/C5</f>
        <v>#DIV/0!</v>
      </c>
      <c r="G5" s="61" t="e">
        <f t="shared" ref="G5:G13" si="3">G23/C5</f>
        <v>#DIV/0!</v>
      </c>
      <c r="H5" s="61" t="e">
        <f t="shared" ref="H5:H13" si="4">H23/C5</f>
        <v>#DIV/0!</v>
      </c>
      <c r="I5" s="63" t="e">
        <f t="shared" ref="I5:I13" si="5">I23/C5</f>
        <v>#DIV/0!</v>
      </c>
      <c r="J5" s="64" t="e">
        <f t="shared" ref="J5:J13" si="6" xml:space="preserve"> SUM(D5:I5)</f>
        <v>#DIV/0!</v>
      </c>
    </row>
    <row r="6" spans="1:15" x14ac:dyDescent="0.2">
      <c r="A6" s="7"/>
      <c r="B6" s="43"/>
      <c r="C6" s="65">
        <f>Total!F31</f>
        <v>0</v>
      </c>
      <c r="D6" s="61" t="e">
        <f t="shared" si="0"/>
        <v>#DIV/0!</v>
      </c>
      <c r="E6" s="61" t="e">
        <f t="shared" si="1"/>
        <v>#DIV/0!</v>
      </c>
      <c r="F6" s="61" t="e">
        <f t="shared" si="2"/>
        <v>#DIV/0!</v>
      </c>
      <c r="G6" s="61" t="e">
        <f t="shared" si="3"/>
        <v>#DIV/0!</v>
      </c>
      <c r="H6" s="61" t="e">
        <f t="shared" si="4"/>
        <v>#DIV/0!</v>
      </c>
      <c r="I6" s="63" t="e">
        <f t="shared" si="5"/>
        <v>#DIV/0!</v>
      </c>
      <c r="J6" s="64" t="e">
        <f t="shared" si="6"/>
        <v>#DIV/0!</v>
      </c>
    </row>
    <row r="7" spans="1:15" x14ac:dyDescent="0.2">
      <c r="A7" s="7"/>
      <c r="B7" s="43"/>
      <c r="C7" s="65">
        <f>Total!F32</f>
        <v>0</v>
      </c>
      <c r="D7" s="61" t="e">
        <f t="shared" si="0"/>
        <v>#DIV/0!</v>
      </c>
      <c r="E7" s="61" t="e">
        <f t="shared" si="1"/>
        <v>#DIV/0!</v>
      </c>
      <c r="F7" s="61" t="e">
        <f t="shared" si="2"/>
        <v>#DIV/0!</v>
      </c>
      <c r="G7" s="61" t="e">
        <f t="shared" si="3"/>
        <v>#DIV/0!</v>
      </c>
      <c r="H7" s="61" t="e">
        <f t="shared" si="4"/>
        <v>#DIV/0!</v>
      </c>
      <c r="I7" s="63" t="e">
        <f t="shared" si="5"/>
        <v>#DIV/0!</v>
      </c>
      <c r="J7" s="64" t="e">
        <f t="shared" si="6"/>
        <v>#DIV/0!</v>
      </c>
    </row>
    <row r="8" spans="1:15" x14ac:dyDescent="0.2">
      <c r="A8" s="7"/>
      <c r="B8" s="43"/>
      <c r="C8" s="65">
        <f>Total!F33</f>
        <v>0</v>
      </c>
      <c r="D8" s="61" t="e">
        <f t="shared" si="0"/>
        <v>#DIV/0!</v>
      </c>
      <c r="E8" s="61" t="e">
        <f t="shared" si="1"/>
        <v>#DIV/0!</v>
      </c>
      <c r="F8" s="61" t="e">
        <f t="shared" si="2"/>
        <v>#DIV/0!</v>
      </c>
      <c r="G8" s="61" t="e">
        <f t="shared" si="3"/>
        <v>#DIV/0!</v>
      </c>
      <c r="H8" s="61" t="e">
        <f t="shared" si="4"/>
        <v>#DIV/0!</v>
      </c>
      <c r="I8" s="63" t="e">
        <f t="shared" si="5"/>
        <v>#DIV/0!</v>
      </c>
      <c r="J8" s="64" t="e">
        <f t="shared" si="6"/>
        <v>#DIV/0!</v>
      </c>
    </row>
    <row r="9" spans="1:15" x14ac:dyDescent="0.2">
      <c r="A9" s="7"/>
      <c r="B9" s="43"/>
      <c r="C9" s="65">
        <f>Total!F34</f>
        <v>0</v>
      </c>
      <c r="D9" s="61" t="e">
        <f t="shared" si="0"/>
        <v>#DIV/0!</v>
      </c>
      <c r="E9" s="61" t="e">
        <f t="shared" si="1"/>
        <v>#DIV/0!</v>
      </c>
      <c r="F9" s="61" t="e">
        <f t="shared" si="2"/>
        <v>#DIV/0!</v>
      </c>
      <c r="G9" s="61" t="e">
        <f t="shared" si="3"/>
        <v>#DIV/0!</v>
      </c>
      <c r="H9" s="61" t="e">
        <f t="shared" si="4"/>
        <v>#DIV/0!</v>
      </c>
      <c r="I9" s="63" t="e">
        <f t="shared" si="5"/>
        <v>#DIV/0!</v>
      </c>
      <c r="J9" s="64" t="e">
        <f t="shared" si="6"/>
        <v>#DIV/0!</v>
      </c>
    </row>
    <row r="10" spans="1:15" x14ac:dyDescent="0.2">
      <c r="A10" s="7"/>
      <c r="B10" s="43"/>
      <c r="C10" s="65">
        <f>Total!F35</f>
        <v>0</v>
      </c>
      <c r="D10" s="61" t="e">
        <f t="shared" si="0"/>
        <v>#DIV/0!</v>
      </c>
      <c r="E10" s="61" t="e">
        <f t="shared" si="1"/>
        <v>#DIV/0!</v>
      </c>
      <c r="F10" s="61" t="e">
        <f t="shared" si="2"/>
        <v>#DIV/0!</v>
      </c>
      <c r="G10" s="61" t="e">
        <f t="shared" si="3"/>
        <v>#DIV/0!</v>
      </c>
      <c r="H10" s="61" t="e">
        <f t="shared" si="4"/>
        <v>#DIV/0!</v>
      </c>
      <c r="I10" s="63" t="e">
        <f t="shared" si="5"/>
        <v>#DIV/0!</v>
      </c>
      <c r="J10" s="64" t="e">
        <f t="shared" si="6"/>
        <v>#DIV/0!</v>
      </c>
    </row>
    <row r="11" spans="1:15" x14ac:dyDescent="0.2">
      <c r="A11" s="7"/>
      <c r="B11" s="43"/>
      <c r="C11" s="65">
        <f>Total!F36</f>
        <v>0</v>
      </c>
      <c r="D11" s="61" t="e">
        <f t="shared" si="0"/>
        <v>#DIV/0!</v>
      </c>
      <c r="E11" s="61" t="e">
        <f t="shared" si="1"/>
        <v>#DIV/0!</v>
      </c>
      <c r="F11" s="61" t="e">
        <f t="shared" si="2"/>
        <v>#DIV/0!</v>
      </c>
      <c r="G11" s="61" t="e">
        <f t="shared" si="3"/>
        <v>#DIV/0!</v>
      </c>
      <c r="H11" s="61" t="e">
        <f t="shared" si="4"/>
        <v>#DIV/0!</v>
      </c>
      <c r="I11" s="63" t="e">
        <f t="shared" si="5"/>
        <v>#DIV/0!</v>
      </c>
      <c r="J11" s="64" t="e">
        <f t="shared" si="6"/>
        <v>#DIV/0!</v>
      </c>
    </row>
    <row r="12" spans="1:15" x14ac:dyDescent="0.2">
      <c r="A12" s="7"/>
      <c r="B12" s="43"/>
      <c r="C12" s="65">
        <f>Total!F37</f>
        <v>0</v>
      </c>
      <c r="D12" s="61" t="e">
        <f t="shared" si="0"/>
        <v>#DIV/0!</v>
      </c>
      <c r="E12" s="61" t="e">
        <f t="shared" si="1"/>
        <v>#DIV/0!</v>
      </c>
      <c r="F12" s="61" t="e">
        <f t="shared" si="2"/>
        <v>#DIV/0!</v>
      </c>
      <c r="G12" s="61" t="e">
        <f t="shared" si="3"/>
        <v>#DIV/0!</v>
      </c>
      <c r="H12" s="61" t="e">
        <f t="shared" si="4"/>
        <v>#DIV/0!</v>
      </c>
      <c r="I12" s="63" t="e">
        <f t="shared" si="5"/>
        <v>#DIV/0!</v>
      </c>
      <c r="J12" s="64" t="e">
        <f t="shared" si="6"/>
        <v>#DIV/0!</v>
      </c>
    </row>
    <row r="13" spans="1:15" x14ac:dyDescent="0.2">
      <c r="A13" s="7"/>
      <c r="B13" s="43"/>
      <c r="C13" s="65">
        <f>Total!F38</f>
        <v>0</v>
      </c>
      <c r="D13" s="61" t="e">
        <f t="shared" si="0"/>
        <v>#DIV/0!</v>
      </c>
      <c r="E13" s="61" t="e">
        <f t="shared" si="1"/>
        <v>#DIV/0!</v>
      </c>
      <c r="F13" s="61" t="e">
        <f t="shared" si="2"/>
        <v>#DIV/0!</v>
      </c>
      <c r="G13" s="61" t="e">
        <f t="shared" si="3"/>
        <v>#DIV/0!</v>
      </c>
      <c r="H13" s="61" t="e">
        <f t="shared" si="4"/>
        <v>#DIV/0!</v>
      </c>
      <c r="I13" s="63" t="e">
        <f t="shared" si="5"/>
        <v>#DIV/0!</v>
      </c>
      <c r="J13" s="64" t="e">
        <f t="shared" si="6"/>
        <v>#DIV/0!</v>
      </c>
    </row>
    <row r="14" spans="1:15" x14ac:dyDescent="0.2">
      <c r="A14" s="15" t="s">
        <v>15</v>
      </c>
      <c r="B14" s="5"/>
      <c r="C14" s="5"/>
      <c r="D14" s="5"/>
      <c r="E14" s="5"/>
      <c r="F14" s="5"/>
      <c r="G14" s="5"/>
      <c r="H14" s="5"/>
      <c r="I14" s="51"/>
    </row>
    <row r="15" spans="1:15" x14ac:dyDescent="0.2">
      <c r="C15" s="8" t="s">
        <v>6</v>
      </c>
      <c r="D15" s="21" t="e">
        <f t="shared" ref="D15:I15" si="7">SUMPRODUCT(D4:D14,$C$4:$C$14)</f>
        <v>#DIV/0!</v>
      </c>
      <c r="E15" s="21" t="e">
        <f t="shared" si="7"/>
        <v>#DIV/0!</v>
      </c>
      <c r="F15" s="21" t="e">
        <f t="shared" si="7"/>
        <v>#DIV/0!</v>
      </c>
      <c r="G15" s="21" t="e">
        <f t="shared" si="7"/>
        <v>#DIV/0!</v>
      </c>
      <c r="H15" s="21" t="e">
        <f t="shared" si="7"/>
        <v>#DIV/0!</v>
      </c>
      <c r="I15" s="21" t="e">
        <f t="shared" si="7"/>
        <v>#DIV/0!</v>
      </c>
    </row>
    <row r="17" spans="1:10" ht="27.75" customHeight="1" x14ac:dyDescent="0.3">
      <c r="A17" s="100"/>
      <c r="B17" s="100"/>
      <c r="C17" s="53"/>
    </row>
    <row r="19" spans="1:10" ht="20.25" x14ac:dyDescent="0.3">
      <c r="A19" s="52" t="s">
        <v>104</v>
      </c>
    </row>
    <row r="20" spans="1:10" ht="15.75" x14ac:dyDescent="0.25">
      <c r="A20" s="12" t="s">
        <v>20</v>
      </c>
      <c r="B20" s="2"/>
      <c r="C20" s="2"/>
      <c r="D20" s="9"/>
      <c r="E20" s="2"/>
      <c r="F20" s="2"/>
      <c r="G20" s="2"/>
    </row>
    <row r="21" spans="1:10" ht="27" customHeight="1" x14ac:dyDescent="0.2">
      <c r="A21" s="34" t="s">
        <v>2</v>
      </c>
      <c r="B21" s="35" t="s">
        <v>0</v>
      </c>
      <c r="C21" s="36"/>
      <c r="D21" s="50">
        <v>43458</v>
      </c>
      <c r="E21" s="50">
        <v>43459</v>
      </c>
      <c r="F21" s="50">
        <v>43460</v>
      </c>
      <c r="G21" s="50">
        <v>43461</v>
      </c>
      <c r="H21" s="50">
        <v>43462</v>
      </c>
      <c r="I21" s="50">
        <v>43463</v>
      </c>
      <c r="J21" s="67" t="s">
        <v>37</v>
      </c>
    </row>
    <row r="22" spans="1:10" x14ac:dyDescent="0.2">
      <c r="A22" s="7"/>
      <c r="B22" s="43"/>
      <c r="C22" s="65">
        <f>SUM(D22:I22)</f>
        <v>0</v>
      </c>
      <c r="D22" s="69"/>
      <c r="E22" s="69"/>
      <c r="F22" s="69"/>
      <c r="G22" s="69"/>
      <c r="H22" s="69"/>
      <c r="I22" s="70"/>
      <c r="J22" s="68" t="s">
        <v>35</v>
      </c>
    </row>
    <row r="23" spans="1:10" x14ac:dyDescent="0.2">
      <c r="A23" s="7"/>
      <c r="B23" s="43"/>
      <c r="C23" s="65">
        <f t="shared" ref="C23:C30" si="8">SUM(D23:I23)</f>
        <v>0</v>
      </c>
      <c r="D23" s="69"/>
      <c r="E23" s="69"/>
      <c r="F23" s="69"/>
      <c r="G23" s="69"/>
      <c r="H23" s="69"/>
      <c r="I23" s="70"/>
      <c r="J23" s="68" t="s">
        <v>35</v>
      </c>
    </row>
    <row r="24" spans="1:10" x14ac:dyDescent="0.2">
      <c r="A24" s="7"/>
      <c r="B24" s="43"/>
      <c r="C24" s="65">
        <f t="shared" si="8"/>
        <v>0</v>
      </c>
      <c r="D24" s="69"/>
      <c r="E24" s="69"/>
      <c r="F24" s="69"/>
      <c r="G24" s="69"/>
      <c r="H24" s="69"/>
      <c r="I24" s="70"/>
      <c r="J24" s="68" t="s">
        <v>35</v>
      </c>
    </row>
    <row r="25" spans="1:10" x14ac:dyDescent="0.2">
      <c r="A25" s="7"/>
      <c r="B25" s="43"/>
      <c r="C25" s="65">
        <f t="shared" si="8"/>
        <v>0</v>
      </c>
      <c r="D25" s="69"/>
      <c r="E25" s="69"/>
      <c r="F25" s="69"/>
      <c r="G25" s="69"/>
      <c r="H25" s="69"/>
      <c r="I25" s="70"/>
      <c r="J25" s="68" t="s">
        <v>35</v>
      </c>
    </row>
    <row r="26" spans="1:10" x14ac:dyDescent="0.2">
      <c r="A26" s="7"/>
      <c r="B26" s="43"/>
      <c r="C26" s="65">
        <f t="shared" si="8"/>
        <v>0</v>
      </c>
      <c r="D26" s="69"/>
      <c r="E26" s="69"/>
      <c r="F26" s="69"/>
      <c r="G26" s="69"/>
      <c r="H26" s="69"/>
      <c r="I26" s="70"/>
      <c r="J26" s="68" t="s">
        <v>35</v>
      </c>
    </row>
    <row r="27" spans="1:10" x14ac:dyDescent="0.2">
      <c r="A27" s="7"/>
      <c r="B27" s="43"/>
      <c r="C27" s="65">
        <f t="shared" si="8"/>
        <v>0</v>
      </c>
      <c r="D27" s="69"/>
      <c r="E27" s="69"/>
      <c r="F27" s="69"/>
      <c r="G27" s="69"/>
      <c r="H27" s="69"/>
      <c r="I27" s="70"/>
      <c r="J27" s="68" t="s">
        <v>35</v>
      </c>
    </row>
    <row r="28" spans="1:10" x14ac:dyDescent="0.2">
      <c r="A28" s="7"/>
      <c r="B28" s="43"/>
      <c r="C28" s="65">
        <f t="shared" si="8"/>
        <v>0</v>
      </c>
      <c r="D28" s="69"/>
      <c r="E28" s="69"/>
      <c r="F28" s="69"/>
      <c r="G28" s="69"/>
      <c r="H28" s="69"/>
      <c r="I28" s="70"/>
      <c r="J28" s="68" t="s">
        <v>35</v>
      </c>
    </row>
    <row r="29" spans="1:10" x14ac:dyDescent="0.2">
      <c r="A29" s="7"/>
      <c r="B29" s="43"/>
      <c r="C29" s="65">
        <f t="shared" si="8"/>
        <v>0</v>
      </c>
      <c r="D29" s="69"/>
      <c r="E29" s="69"/>
      <c r="F29" s="69"/>
      <c r="G29" s="69"/>
      <c r="H29" s="69"/>
      <c r="I29" s="70"/>
      <c r="J29" s="68" t="s">
        <v>35</v>
      </c>
    </row>
    <row r="30" spans="1:10" x14ac:dyDescent="0.2">
      <c r="A30" s="7"/>
      <c r="B30" s="43"/>
      <c r="C30" s="65">
        <f t="shared" si="8"/>
        <v>0</v>
      </c>
      <c r="D30" s="69"/>
      <c r="E30" s="69"/>
      <c r="F30" s="69"/>
      <c r="G30" s="69"/>
      <c r="H30" s="69"/>
      <c r="I30" s="70"/>
      <c r="J30" s="68" t="s">
        <v>35</v>
      </c>
    </row>
    <row r="31" spans="1:10" x14ac:dyDescent="0.2">
      <c r="A31" s="7"/>
      <c r="B31" s="43"/>
      <c r="C31" s="65">
        <f>SUM(D31:I31)</f>
        <v>0</v>
      </c>
      <c r="D31" s="69"/>
      <c r="E31" s="69"/>
      <c r="F31" s="69"/>
      <c r="G31" s="69"/>
      <c r="H31" s="69"/>
      <c r="I31" s="70"/>
      <c r="J31" s="68" t="s">
        <v>35</v>
      </c>
    </row>
    <row r="32" spans="1:10" x14ac:dyDescent="0.2">
      <c r="A32" s="15" t="s">
        <v>15</v>
      </c>
      <c r="B32" s="5"/>
      <c r="C32" s="5"/>
      <c r="D32" s="5"/>
      <c r="E32" s="5"/>
      <c r="F32" s="5"/>
      <c r="G32" s="5"/>
      <c r="H32" s="5"/>
      <c r="I32" s="51"/>
    </row>
    <row r="33" spans="3:9" x14ac:dyDescent="0.2">
      <c r="C33" s="14" t="s">
        <v>22</v>
      </c>
      <c r="D33" s="21">
        <f t="shared" ref="D33:I33" si="9">SUM(D22:D32)</f>
        <v>0</v>
      </c>
      <c r="E33" s="21">
        <f t="shared" si="9"/>
        <v>0</v>
      </c>
      <c r="F33" s="21">
        <f t="shared" si="9"/>
        <v>0</v>
      </c>
      <c r="G33" s="21">
        <f t="shared" si="9"/>
        <v>0</v>
      </c>
      <c r="H33" s="21">
        <f t="shared" si="9"/>
        <v>0</v>
      </c>
      <c r="I33" s="21">
        <f t="shared" si="9"/>
        <v>0</v>
      </c>
    </row>
    <row r="35" spans="3:9" x14ac:dyDescent="0.2">
      <c r="C35" s="8" t="s">
        <v>7</v>
      </c>
      <c r="D35" s="31">
        <f>SUM($D33:D33)</f>
        <v>0</v>
      </c>
      <c r="E35" s="31">
        <f>SUM($D33:E33)</f>
        <v>0</v>
      </c>
      <c r="F35" s="31">
        <f>SUM($D33:F33)</f>
        <v>0</v>
      </c>
      <c r="G35" s="31">
        <f>SUM($D33:G33)</f>
        <v>0</v>
      </c>
      <c r="H35" s="31">
        <f>SUM($D33:H33)</f>
        <v>0</v>
      </c>
      <c r="I35" s="31">
        <f>SUM($D33:I33)</f>
        <v>0</v>
      </c>
    </row>
  </sheetData>
  <mergeCells count="1">
    <mergeCell ref="A17:B17"/>
  </mergeCells>
  <conditionalFormatting sqref="D4:I13">
    <cfRule type="dataBar" priority="7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{F83FE827-D58A-40FF-8AD6-7374BA358185}</x14:id>
        </ext>
      </extLst>
    </cfRule>
  </conditionalFormatting>
  <conditionalFormatting sqref="D4:J13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{A7E7BB8B-47CC-4678-9C7B-85BE3C1ADFCF}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FE827-D58A-40FF-8AD6-7374BA35818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D4:I13</xm:sqref>
        </x14:conditionalFormatting>
        <x14:conditionalFormatting xmlns:xm="http://schemas.microsoft.com/office/excel/2006/main">
          <x14:cfRule type="dataBar" id="{A7E7BB8B-47CC-4678-9C7B-85BE3C1ADF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D4:J13</xm:sqref>
        </x14:conditionalFormatting>
        <x14:conditionalFormatting xmlns:xm="http://schemas.microsoft.com/office/excel/2006/main">
          <x14:cfRule type="containsText" priority="6" operator="containsText" id="{13794045-1382-4A2C-808C-919DCB171700}">
            <xm:f>NOT(ISERROR(SEARCH(EV!$A$71,J22)))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J22:J31</xm:sqref>
        </x14:conditionalFormatting>
        <x14:conditionalFormatting xmlns:xm="http://schemas.microsoft.com/office/excel/2006/main">
          <x14:cfRule type="containsText" priority="3" operator="containsText" id="{CD261AB3-0A03-49D8-90EB-FB95931B4092}">
            <xm:f>NOT(ISERROR(SEARCH(EV!$A$74,J22)))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4" operator="containsText" id="{51A12BC2-A05F-4D59-982E-2F1F2C021F25}">
            <xm:f>NOT(ISERROR(SEARCH(EV!$A$73,J22)))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4C1E6F6C-CE20-4315-9C6E-10650E84466F}">
            <xm:f>NOT(ISERROR(SEARCH(EV!$A$72,J22)))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J22:J31</xm:sqref>
        </x14:conditionalFormatting>
        <x14:conditionalFormatting xmlns:xm="http://schemas.microsoft.com/office/excel/2006/main">
          <x14:cfRule type="containsText" priority="2" operator="containsText" id="{7444C83C-273C-4AB5-9866-955BBBD71B11}">
            <xm:f>NOT(ISERROR(SEARCH(EV!$A$73,J22)))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J22:J31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J22:J31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J4" sqref="J4"/>
    </sheetView>
  </sheetViews>
  <sheetFormatPr defaultRowHeight="12.75" x14ac:dyDescent="0.2"/>
  <cols>
    <col min="2" max="2" width="25.14062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2" t="s">
        <v>105</v>
      </c>
    </row>
    <row r="2" spans="1:15" ht="18" x14ac:dyDescent="0.25">
      <c r="A2" s="12" t="s">
        <v>8</v>
      </c>
      <c r="B2" s="2"/>
      <c r="C2" s="2"/>
      <c r="D2" s="9"/>
      <c r="E2" s="2"/>
      <c r="F2" s="2"/>
      <c r="G2" s="2"/>
      <c r="O2" s="18"/>
    </row>
    <row r="3" spans="1:15" ht="25.5" x14ac:dyDescent="0.2">
      <c r="A3" s="34" t="s">
        <v>2</v>
      </c>
      <c r="B3" s="35" t="s">
        <v>0</v>
      </c>
      <c r="C3" s="36" t="s">
        <v>27</v>
      </c>
      <c r="D3" s="50">
        <v>43465</v>
      </c>
      <c r="E3" s="50">
        <v>43466</v>
      </c>
      <c r="F3" s="50">
        <v>43467</v>
      </c>
      <c r="G3" s="50">
        <v>43468</v>
      </c>
      <c r="H3" s="50">
        <v>43469</v>
      </c>
      <c r="I3" s="50">
        <v>43470</v>
      </c>
      <c r="J3" s="54" t="s">
        <v>29</v>
      </c>
    </row>
    <row r="4" spans="1:15" x14ac:dyDescent="0.2">
      <c r="A4" s="7" t="str">
        <f>IF(ISBLANK(Total!A36)," - ",Total!A36)</f>
        <v>2.8</v>
      </c>
      <c r="B4" s="43" t="str">
        <f>IF(ISBLANK(Total!B36)," - ",Total!B36)</f>
        <v>Create List API Method</v>
      </c>
      <c r="C4" s="65">
        <f>Total!G36</f>
        <v>12</v>
      </c>
      <c r="D4" s="61">
        <f>D21/C4</f>
        <v>0</v>
      </c>
      <c r="E4" s="61">
        <f>E21/C4</f>
        <v>0</v>
      </c>
      <c r="F4" s="61">
        <f>F21/C4</f>
        <v>0</v>
      </c>
      <c r="G4" s="61">
        <f>G21/C4</f>
        <v>0.5</v>
      </c>
      <c r="H4" s="61">
        <f>H21/C4</f>
        <v>0.5</v>
      </c>
      <c r="I4" s="63">
        <f>I21/C4</f>
        <v>0</v>
      </c>
      <c r="J4" s="64">
        <f xml:space="preserve"> SUM(D4:I4)</f>
        <v>1</v>
      </c>
    </row>
    <row r="5" spans="1:15" x14ac:dyDescent="0.2">
      <c r="A5" s="7" t="str">
        <f>IF(ISBLANK(Total!A37)," - ",Total!A37)</f>
        <v>2.9</v>
      </c>
      <c r="B5" s="43" t="str">
        <f>IF(ISBLANK(Total!B37)," - ",Total!B37)</f>
        <v>Create List API Function</v>
      </c>
      <c r="C5" s="65">
        <v>12</v>
      </c>
      <c r="D5" s="61">
        <f>D22/C5</f>
        <v>0</v>
      </c>
      <c r="E5" s="61">
        <f xml:space="preserve"> E22/C5</f>
        <v>0</v>
      </c>
      <c r="F5" s="61">
        <f>F22/C5</f>
        <v>0</v>
      </c>
      <c r="G5" s="61">
        <f>G22/C5</f>
        <v>0.5</v>
      </c>
      <c r="H5" s="61">
        <f>H22/C5</f>
        <v>0.5</v>
      </c>
      <c r="I5" s="63">
        <f>I22/C5</f>
        <v>0</v>
      </c>
      <c r="J5" s="64">
        <f t="shared" ref="J5:J12" si="0" xml:space="preserve"> SUM(D5:I5)</f>
        <v>1</v>
      </c>
    </row>
    <row r="6" spans="1:15" x14ac:dyDescent="0.2">
      <c r="A6" s="7" t="str">
        <f>IF(ISBLANK(Total!A38)," - ",Total!A38)</f>
        <v>2.10</v>
      </c>
      <c r="B6" s="43" t="str">
        <f>IF(ISBLANK(Total!B38)," - ",Total!B38)</f>
        <v>Create Authentication</v>
      </c>
      <c r="C6" s="90"/>
      <c r="D6" s="91"/>
      <c r="E6" s="91"/>
      <c r="F6" s="91"/>
      <c r="G6" s="91"/>
      <c r="H6" s="91"/>
      <c r="I6" s="92"/>
      <c r="J6" s="93"/>
    </row>
    <row r="7" spans="1:15" ht="24.75" customHeight="1" x14ac:dyDescent="0.2">
      <c r="A7" s="7" t="str">
        <f>IF(ISBLANK(Total!A39)," - ",Total!A39)</f>
        <v>2.10.1</v>
      </c>
      <c r="B7" s="43" t="str">
        <f>IF(ISBLANK(Total!B39)," - ",Total!B39)</f>
        <v>Create Token Authentication</v>
      </c>
      <c r="C7" s="65">
        <f>Total!G39</f>
        <v>24</v>
      </c>
      <c r="D7" s="61">
        <f>D24/C7</f>
        <v>0.25</v>
      </c>
      <c r="E7" s="61">
        <f>E24/C7</f>
        <v>0</v>
      </c>
      <c r="F7" s="61">
        <f>F24/C7</f>
        <v>0.25</v>
      </c>
      <c r="G7" s="61">
        <f>G24/C7</f>
        <v>0.25</v>
      </c>
      <c r="H7" s="61">
        <f>H24/C7</f>
        <v>0</v>
      </c>
      <c r="I7" s="63">
        <f>I24/C7</f>
        <v>0.25</v>
      </c>
      <c r="J7" s="64">
        <f t="shared" si="0"/>
        <v>1</v>
      </c>
    </row>
    <row r="8" spans="1:15" ht="42" customHeight="1" x14ac:dyDescent="0.2">
      <c r="A8" s="7" t="str">
        <f>IF(ISBLANK(Total!A40)," - ",Total!A40)</f>
        <v>2.10.2</v>
      </c>
      <c r="B8" s="43" t="str">
        <f>IF(ISBLANK(Total!B40)," - ",Total!B40)</f>
        <v>Create Owin Identity</v>
      </c>
      <c r="C8" s="65">
        <f>Total!G40</f>
        <v>24</v>
      </c>
      <c r="D8" s="61">
        <f>D25/C8</f>
        <v>0.25</v>
      </c>
      <c r="E8" s="61">
        <f>E25/C8</f>
        <v>0</v>
      </c>
      <c r="F8" s="61">
        <f>F25/C8</f>
        <v>0.25</v>
      </c>
      <c r="G8" s="61">
        <f>G25/C8</f>
        <v>0.25</v>
      </c>
      <c r="H8" s="61">
        <f>H25/C8</f>
        <v>0.25</v>
      </c>
      <c r="I8" s="63">
        <f>I25/C8</f>
        <v>0</v>
      </c>
      <c r="J8" s="64">
        <f t="shared" si="0"/>
        <v>1</v>
      </c>
    </row>
    <row r="9" spans="1:15" ht="25.5" x14ac:dyDescent="0.2">
      <c r="A9" s="7" t="str">
        <f>IF(ISBLANK(Total!A41)," - ",Total!A41)</f>
        <v>2.11</v>
      </c>
      <c r="B9" s="43" t="str">
        <f>IF(ISBLANK(Total!B41)," - ",Total!B41)</f>
        <v>Create Properties Role, User, Domain</v>
      </c>
      <c r="C9" s="65">
        <f>Total!G41</f>
        <v>8</v>
      </c>
      <c r="D9" s="61">
        <f>D26/C9</f>
        <v>0</v>
      </c>
      <c r="E9" s="61">
        <f>E26/C9</f>
        <v>0</v>
      </c>
      <c r="F9" s="61">
        <f>F26/C9</f>
        <v>0</v>
      </c>
      <c r="G9" s="61">
        <f>G26/C9</f>
        <v>0</v>
      </c>
      <c r="H9" s="61">
        <f>H26/C9</f>
        <v>0</v>
      </c>
      <c r="I9" s="63">
        <f>I26/C9</f>
        <v>1</v>
      </c>
      <c r="J9" s="64">
        <f t="shared" si="0"/>
        <v>1</v>
      </c>
    </row>
    <row r="10" spans="1:15" x14ac:dyDescent="0.2">
      <c r="A10" s="7" t="str">
        <f>IF(ISBLANK(Total!A42)," - ",Total!A42)</f>
        <v>2.12</v>
      </c>
      <c r="B10" s="43" t="str">
        <f>IF(ISBLANK(Total!B42)," - ",Total!B42)</f>
        <v xml:space="preserve">Update Core Activity Flow </v>
      </c>
      <c r="C10" s="65">
        <f>Total!G42</f>
        <v>24</v>
      </c>
      <c r="D10" s="61">
        <f t="shared" ref="D10:D12" si="1">D27/C10</f>
        <v>0.25</v>
      </c>
      <c r="E10" s="61">
        <f t="shared" ref="E10:E12" si="2">E27/C10</f>
        <v>0</v>
      </c>
      <c r="F10" s="61">
        <f t="shared" ref="F10:F12" si="3">F27/C10</f>
        <v>0.25</v>
      </c>
      <c r="G10" s="61">
        <f t="shared" ref="G10:G12" si="4">G27/C10</f>
        <v>0</v>
      </c>
      <c r="H10" s="61">
        <f t="shared" ref="H10:H12" si="5">H27/C10</f>
        <v>0.25</v>
      </c>
      <c r="I10" s="63">
        <f t="shared" ref="I10:I12" si="6">I27/C10</f>
        <v>0.25</v>
      </c>
      <c r="J10" s="64">
        <f t="shared" si="0"/>
        <v>1</v>
      </c>
    </row>
    <row r="11" spans="1:15" ht="25.5" x14ac:dyDescent="0.2">
      <c r="A11" s="7" t="str">
        <f>IF(ISBLANK(Total!A43)," - ",Total!A43)</f>
        <v>2.13</v>
      </c>
      <c r="B11" s="43" t="str">
        <f>IF(ISBLANK(Total!B43)," - ",Total!B43)</f>
        <v xml:space="preserve">Update Quality Management Document </v>
      </c>
      <c r="C11" s="65">
        <f>Total!G43</f>
        <v>12</v>
      </c>
      <c r="D11" s="61">
        <f>D28/C11</f>
        <v>0.5</v>
      </c>
      <c r="E11" s="61">
        <f t="shared" si="2"/>
        <v>0</v>
      </c>
      <c r="F11" s="61">
        <f t="shared" si="3"/>
        <v>0.5</v>
      </c>
      <c r="G11" s="61">
        <f t="shared" si="4"/>
        <v>0</v>
      </c>
      <c r="H11" s="61">
        <f t="shared" si="5"/>
        <v>0</v>
      </c>
      <c r="I11" s="63">
        <f t="shared" si="6"/>
        <v>0</v>
      </c>
      <c r="J11" s="64">
        <f t="shared" si="0"/>
        <v>1</v>
      </c>
    </row>
    <row r="12" spans="1:15" ht="25.5" x14ac:dyDescent="0.2">
      <c r="A12" s="7" t="str">
        <f>IF(ISBLANK(Total!A44)," - ",Total!A44)</f>
        <v>2.14</v>
      </c>
      <c r="B12" s="43" t="str">
        <f>IF(ISBLANK(Total!B44)," - ",Total!B44)</f>
        <v>Update Architecture Design and Driver</v>
      </c>
      <c r="C12" s="65">
        <f>Total!G44</f>
        <v>12</v>
      </c>
      <c r="D12" s="61">
        <f t="shared" si="1"/>
        <v>0</v>
      </c>
      <c r="E12" s="61">
        <f t="shared" si="2"/>
        <v>0.5</v>
      </c>
      <c r="F12" s="61">
        <f t="shared" si="3"/>
        <v>0</v>
      </c>
      <c r="G12" s="61">
        <f t="shared" si="4"/>
        <v>0</v>
      </c>
      <c r="H12" s="61">
        <f t="shared" si="5"/>
        <v>0</v>
      </c>
      <c r="I12" s="63">
        <f t="shared" si="6"/>
        <v>0.33333333333333331</v>
      </c>
      <c r="J12" s="64">
        <f t="shared" si="0"/>
        <v>0.83333333333333326</v>
      </c>
    </row>
    <row r="13" spans="1:15" x14ac:dyDescent="0.2">
      <c r="A13" s="15" t="s">
        <v>15</v>
      </c>
      <c r="B13" s="5"/>
      <c r="C13" s="5"/>
      <c r="D13" s="5"/>
      <c r="E13" s="5"/>
      <c r="F13" s="5"/>
      <c r="G13" s="5"/>
      <c r="H13" s="5"/>
      <c r="I13" s="51"/>
      <c r="J13" s="55"/>
    </row>
    <row r="14" spans="1:15" x14ac:dyDescent="0.2">
      <c r="C14" s="8" t="s">
        <v>6</v>
      </c>
      <c r="D14" s="21">
        <f t="shared" ref="D14:I14" si="7">SUMPRODUCT(D4:D13,$C$4:$C$13)</f>
        <v>24</v>
      </c>
      <c r="E14" s="21">
        <f t="shared" si="7"/>
        <v>6</v>
      </c>
      <c r="F14" s="21">
        <f t="shared" si="7"/>
        <v>24</v>
      </c>
      <c r="G14" s="21">
        <f t="shared" si="7"/>
        <v>24</v>
      </c>
      <c r="H14" s="21">
        <f t="shared" si="7"/>
        <v>24</v>
      </c>
      <c r="I14" s="21">
        <f t="shared" si="7"/>
        <v>24</v>
      </c>
    </row>
    <row r="16" spans="1:15" ht="27.75" customHeight="1" x14ac:dyDescent="0.3">
      <c r="A16" s="100"/>
      <c r="B16" s="100"/>
      <c r="C16" s="53"/>
    </row>
    <row r="18" spans="1:10" ht="20.25" x14ac:dyDescent="0.3">
      <c r="A18" s="52" t="s">
        <v>106</v>
      </c>
    </row>
    <row r="19" spans="1:10" ht="15.75" x14ac:dyDescent="0.25">
      <c r="A19" s="12" t="s">
        <v>20</v>
      </c>
      <c r="B19" s="2"/>
      <c r="C19" s="2"/>
      <c r="D19" s="9"/>
      <c r="E19" s="2"/>
      <c r="F19" s="2"/>
      <c r="G19" s="2"/>
    </row>
    <row r="20" spans="1:10" ht="27" customHeight="1" x14ac:dyDescent="0.2">
      <c r="A20" s="34" t="s">
        <v>2</v>
      </c>
      <c r="B20" s="35" t="s">
        <v>0</v>
      </c>
      <c r="C20" s="36"/>
      <c r="D20" s="50">
        <v>43465</v>
      </c>
      <c r="E20" s="50">
        <v>43466</v>
      </c>
      <c r="F20" s="50">
        <v>43467</v>
      </c>
      <c r="G20" s="50">
        <v>43468</v>
      </c>
      <c r="H20" s="50">
        <v>43469</v>
      </c>
      <c r="I20" s="50">
        <v>43470</v>
      </c>
      <c r="J20" s="67" t="s">
        <v>37</v>
      </c>
    </row>
    <row r="21" spans="1:10" ht="31.5" customHeight="1" x14ac:dyDescent="0.2">
      <c r="A21" s="7" t="str">
        <f>IF(ISBLANK(Total!A36)," - ",Total!A36)</f>
        <v>2.8</v>
      </c>
      <c r="B21" s="80" t="str">
        <f>IF(ISBLANK(Total!B36)," - ",Total!B36)</f>
        <v>Create List API Method</v>
      </c>
      <c r="C21" s="65">
        <f t="shared" ref="C21:C29" si="8">SUM(D21:I21)</f>
        <v>12</v>
      </c>
      <c r="D21" s="69"/>
      <c r="E21" s="69"/>
      <c r="F21" s="69"/>
      <c r="G21" s="69">
        <v>6</v>
      </c>
      <c r="H21" s="69">
        <v>6</v>
      </c>
      <c r="I21" s="70"/>
      <c r="J21" s="68" t="s">
        <v>35</v>
      </c>
    </row>
    <row r="22" spans="1:10" ht="27" customHeight="1" x14ac:dyDescent="0.2">
      <c r="A22" s="7" t="str">
        <f>IF(ISBLANK(Total!A37)," - ",Total!A37)</f>
        <v>2.9</v>
      </c>
      <c r="B22" s="80" t="str">
        <f>IF(ISBLANK(Total!B37)," - ",Total!B37)</f>
        <v>Create List API Function</v>
      </c>
      <c r="C22" s="65">
        <f t="shared" si="8"/>
        <v>12</v>
      </c>
      <c r="D22" s="69"/>
      <c r="E22" s="69">
        <v>0</v>
      </c>
      <c r="F22" s="69"/>
      <c r="G22" s="69">
        <v>6</v>
      </c>
      <c r="H22" s="69">
        <v>6</v>
      </c>
      <c r="I22" s="70"/>
      <c r="J22" s="68" t="s">
        <v>35</v>
      </c>
    </row>
    <row r="23" spans="1:10" ht="29.25" customHeight="1" x14ac:dyDescent="0.2">
      <c r="A23" s="7" t="str">
        <f>IF(ISBLANK(Total!A38)," - ",Total!A38)</f>
        <v>2.10</v>
      </c>
      <c r="B23" s="80" t="str">
        <f>IF(ISBLANK(Total!B38)," - ",Total!B38)</f>
        <v>Create Authentication</v>
      </c>
      <c r="C23" s="101"/>
      <c r="D23" s="102"/>
      <c r="E23" s="102"/>
      <c r="F23" s="102"/>
      <c r="G23" s="102"/>
      <c r="H23" s="102"/>
      <c r="I23" s="103"/>
      <c r="J23" s="68" t="s">
        <v>35</v>
      </c>
    </row>
    <row r="24" spans="1:10" ht="25.5" customHeight="1" x14ac:dyDescent="0.2">
      <c r="A24" s="7" t="str">
        <f>IF(ISBLANK(Total!A39)," - ",Total!A39)</f>
        <v>2.10.1</v>
      </c>
      <c r="B24" s="80" t="str">
        <f>IF(ISBLANK(Total!B39)," - ",Total!B39)</f>
        <v>Create Token Authentication</v>
      </c>
      <c r="C24" s="65">
        <f>SUM(D24:I24)</f>
        <v>24</v>
      </c>
      <c r="D24" s="69">
        <v>6</v>
      </c>
      <c r="E24" s="69"/>
      <c r="F24" s="69">
        <v>6</v>
      </c>
      <c r="G24" s="69">
        <v>6</v>
      </c>
      <c r="H24" s="69"/>
      <c r="I24" s="70">
        <v>6</v>
      </c>
      <c r="J24" s="68" t="s">
        <v>35</v>
      </c>
    </row>
    <row r="25" spans="1:10" ht="18" customHeight="1" x14ac:dyDescent="0.2">
      <c r="A25" s="7" t="str">
        <f>IF(ISBLANK(Total!A40)," - ",Total!A40)</f>
        <v>2.10.2</v>
      </c>
      <c r="B25" s="80" t="str">
        <f>IF(ISBLANK(Total!B40)," - ",Total!B40)</f>
        <v>Create Owin Identity</v>
      </c>
      <c r="C25" s="65">
        <f t="shared" si="8"/>
        <v>24</v>
      </c>
      <c r="D25" s="69">
        <v>6</v>
      </c>
      <c r="E25" s="69"/>
      <c r="F25" s="69">
        <v>6</v>
      </c>
      <c r="G25" s="69">
        <v>6</v>
      </c>
      <c r="H25" s="69">
        <v>6</v>
      </c>
      <c r="I25" s="70"/>
      <c r="J25" s="68" t="s">
        <v>35</v>
      </c>
    </row>
    <row r="26" spans="1:10" ht="29.25" customHeight="1" x14ac:dyDescent="0.2">
      <c r="A26" s="7" t="str">
        <f>IF(ISBLANK(Total!A41)," - ",Total!A41)</f>
        <v>2.11</v>
      </c>
      <c r="B26" s="80" t="str">
        <f>IF(ISBLANK(Total!B41)," - ",Total!B41)</f>
        <v>Create Properties Role, User, Domain</v>
      </c>
      <c r="C26" s="65">
        <v>8</v>
      </c>
      <c r="D26" s="69"/>
      <c r="E26" s="69"/>
      <c r="F26" s="69"/>
      <c r="G26" s="69"/>
      <c r="H26" s="69"/>
      <c r="I26" s="70">
        <v>8</v>
      </c>
      <c r="J26" s="68" t="s">
        <v>35</v>
      </c>
    </row>
    <row r="27" spans="1:10" x14ac:dyDescent="0.2">
      <c r="A27" s="7" t="str">
        <f>IF(ISBLANK(Total!A42)," - ",Total!A42)</f>
        <v>2.12</v>
      </c>
      <c r="B27" s="80" t="str">
        <f>IF(ISBLANK(Total!B42)," - ",Total!B42)</f>
        <v xml:space="preserve">Update Core Activity Flow </v>
      </c>
      <c r="C27" s="65">
        <f t="shared" si="8"/>
        <v>24</v>
      </c>
      <c r="D27" s="69">
        <v>6</v>
      </c>
      <c r="E27" s="69"/>
      <c r="F27" s="69">
        <v>6</v>
      </c>
      <c r="G27" s="69"/>
      <c r="H27" s="69">
        <v>6</v>
      </c>
      <c r="I27" s="70">
        <v>6</v>
      </c>
      <c r="J27" s="68" t="s">
        <v>35</v>
      </c>
    </row>
    <row r="28" spans="1:10" ht="25.5" x14ac:dyDescent="0.2">
      <c r="A28" s="7" t="str">
        <f>IF(ISBLANK(Total!A43)," - ",Total!A43)</f>
        <v>2.13</v>
      </c>
      <c r="B28" s="80" t="str">
        <f>IF(ISBLANK(Total!B43)," - ",Total!B43)</f>
        <v xml:space="preserve">Update Quality Management Document </v>
      </c>
      <c r="C28" s="65">
        <f t="shared" si="8"/>
        <v>12</v>
      </c>
      <c r="D28" s="69">
        <v>6</v>
      </c>
      <c r="E28" s="69"/>
      <c r="F28" s="69">
        <v>6</v>
      </c>
      <c r="G28" s="69"/>
      <c r="H28" s="69"/>
      <c r="I28" s="70"/>
      <c r="J28" s="68" t="s">
        <v>35</v>
      </c>
    </row>
    <row r="29" spans="1:10" ht="25.5" x14ac:dyDescent="0.2">
      <c r="A29" s="7" t="str">
        <f>IF(ISBLANK(Total!A44)," - ",Total!A44)</f>
        <v>2.14</v>
      </c>
      <c r="B29" s="80" t="str">
        <f>IF(ISBLANK(Total!B44)," - ",Total!B44)</f>
        <v>Update Architecture Design and Driver</v>
      </c>
      <c r="C29" s="65">
        <f t="shared" si="8"/>
        <v>10</v>
      </c>
      <c r="D29" s="69"/>
      <c r="E29" s="69">
        <v>6</v>
      </c>
      <c r="F29" s="69"/>
      <c r="G29" s="69"/>
      <c r="H29" s="69"/>
      <c r="I29" s="70">
        <v>4</v>
      </c>
      <c r="J29" s="68" t="s">
        <v>35</v>
      </c>
    </row>
    <row r="30" spans="1:10" x14ac:dyDescent="0.2">
      <c r="A30" s="15" t="s">
        <v>15</v>
      </c>
      <c r="B30" s="5"/>
      <c r="C30" s="5"/>
      <c r="D30" s="5"/>
      <c r="E30" s="5"/>
      <c r="F30" s="5"/>
      <c r="G30" s="5"/>
      <c r="H30" s="5"/>
      <c r="I30" s="51"/>
      <c r="J30" s="68" t="s">
        <v>35</v>
      </c>
    </row>
    <row r="31" spans="1:10" x14ac:dyDescent="0.2">
      <c r="C31" s="14" t="s">
        <v>22</v>
      </c>
      <c r="D31" s="21">
        <f t="shared" ref="D31:I31" si="9">SUM(D21:D30)</f>
        <v>24</v>
      </c>
      <c r="E31" s="21">
        <f t="shared" si="9"/>
        <v>6</v>
      </c>
      <c r="F31" s="21">
        <f t="shared" si="9"/>
        <v>24</v>
      </c>
      <c r="G31" s="21">
        <f t="shared" si="9"/>
        <v>24</v>
      </c>
      <c r="H31" s="21">
        <f t="shared" si="9"/>
        <v>24</v>
      </c>
      <c r="I31" s="21">
        <f t="shared" si="9"/>
        <v>24</v>
      </c>
    </row>
    <row r="33" spans="3:9" x14ac:dyDescent="0.2">
      <c r="C33" s="8" t="s">
        <v>7</v>
      </c>
      <c r="D33" s="31">
        <f>SUM($D31:D31)</f>
        <v>24</v>
      </c>
      <c r="E33" s="31">
        <f>SUM($D31:E31)</f>
        <v>30</v>
      </c>
      <c r="F33" s="31">
        <f>SUM($D31:F31)</f>
        <v>54</v>
      </c>
      <c r="G33" s="31">
        <f>SUM($D31:G31)</f>
        <v>78</v>
      </c>
      <c r="H33" s="31">
        <f>SUM($D31:H31)</f>
        <v>102</v>
      </c>
      <c r="I33" s="31">
        <f>SUM($D31:I31)</f>
        <v>126</v>
      </c>
    </row>
  </sheetData>
  <mergeCells count="1">
    <mergeCell ref="A16:B16"/>
  </mergeCells>
  <conditionalFormatting sqref="D4:J12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{86C43EA0-4D30-4CA5-AAAC-D1C1349ED0E7}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43EA0-4D30-4CA5-AAAC-D1C1349ED0E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D4:J12</xm:sqref>
        </x14:conditionalFormatting>
        <x14:conditionalFormatting xmlns:xm="http://schemas.microsoft.com/office/excel/2006/main">
          <x14:cfRule type="containsText" priority="6" operator="containsText" id="{EC545B6E-D56D-4504-ADE5-8E965E044E0E}">
            <xm:f>NOT(ISERROR(SEARCH(EV!$A$71,J21)))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J21:J30</xm:sqref>
        </x14:conditionalFormatting>
        <x14:conditionalFormatting xmlns:xm="http://schemas.microsoft.com/office/excel/2006/main">
          <x14:cfRule type="containsText" priority="3" operator="containsText" id="{0147E3D8-42A6-4ED3-9CB8-13448A972C92}">
            <xm:f>NOT(ISERROR(SEARCH(EV!$A$74,J21)))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4" operator="containsText" id="{FBFC6CA5-CBB0-434D-A955-36F163FF4A26}">
            <xm:f>NOT(ISERROR(SEARCH(EV!$A$73,J21)))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33822848-05D1-4062-AB77-14D8BBD4110F}">
            <xm:f>NOT(ISERROR(SEARCH(EV!$A$72,J21)))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J21:J30</xm:sqref>
        </x14:conditionalFormatting>
        <x14:conditionalFormatting xmlns:xm="http://schemas.microsoft.com/office/excel/2006/main">
          <x14:cfRule type="containsText" priority="2" operator="containsText" id="{2C151FBD-C5F0-40C2-AE73-A979F55BA22F}">
            <xm:f>NOT(ISERROR(SEARCH(EV!$A$73,J21)))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J21:J30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J21:J30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0" workbookViewId="0">
      <selection activeCell="D20" sqref="D20"/>
    </sheetView>
  </sheetViews>
  <sheetFormatPr defaultRowHeight="12.75" x14ac:dyDescent="0.2"/>
  <cols>
    <col min="2" max="2" width="25.140625" customWidth="1"/>
    <col min="4" max="4" width="14.42578125" customWidth="1"/>
    <col min="5" max="5" width="13.42578125" customWidth="1"/>
    <col min="6" max="6" width="14.28515625" customWidth="1"/>
    <col min="7" max="7" width="11.7109375" customWidth="1"/>
    <col min="8" max="9" width="11.5703125" customWidth="1"/>
    <col min="10" max="10" width="13.85546875" customWidth="1"/>
  </cols>
  <sheetData>
    <row r="1" spans="1:15" ht="20.25" x14ac:dyDescent="0.3">
      <c r="A1" s="52" t="s">
        <v>107</v>
      </c>
    </row>
    <row r="2" spans="1:15" ht="18" x14ac:dyDescent="0.25">
      <c r="A2" s="12" t="s">
        <v>8</v>
      </c>
      <c r="B2" s="2"/>
      <c r="C2" s="2"/>
      <c r="D2" s="9"/>
      <c r="E2" s="2"/>
      <c r="F2" s="2"/>
      <c r="G2" s="2"/>
      <c r="O2" s="18"/>
    </row>
    <row r="3" spans="1:15" ht="25.5" x14ac:dyDescent="0.2">
      <c r="A3" s="34" t="s">
        <v>2</v>
      </c>
      <c r="B3" s="35" t="s">
        <v>0</v>
      </c>
      <c r="C3" s="36" t="s">
        <v>27</v>
      </c>
      <c r="D3" s="50">
        <v>43472</v>
      </c>
      <c r="E3" s="50">
        <v>43473</v>
      </c>
      <c r="F3" s="50">
        <v>43474</v>
      </c>
      <c r="G3" s="50">
        <v>43475</v>
      </c>
      <c r="H3" s="50">
        <v>43476</v>
      </c>
      <c r="I3" s="50">
        <v>43477</v>
      </c>
      <c r="J3" s="54" t="s">
        <v>29</v>
      </c>
    </row>
    <row r="4" spans="1:15" ht="37.5" customHeight="1" x14ac:dyDescent="0.2">
      <c r="A4" s="7" t="str">
        <f>IF(ISBLANK(Total!A45)," - ",Total!A45)</f>
        <v>2.15</v>
      </c>
      <c r="B4" s="43" t="str">
        <f>IF(ISBLANK(Total!B45)," - ",Total!B45)</f>
        <v>Implement Core API</v>
      </c>
      <c r="C4" s="101"/>
      <c r="D4" s="104"/>
      <c r="E4" s="104"/>
      <c r="F4" s="104"/>
      <c r="G4" s="104"/>
      <c r="H4" s="104"/>
      <c r="I4" s="105"/>
      <c r="J4" s="106"/>
    </row>
    <row r="5" spans="1:15" ht="24.75" customHeight="1" x14ac:dyDescent="0.2">
      <c r="A5" s="7" t="str">
        <f>IF(ISBLANK(Total!A46)," - ",Total!A46)</f>
        <v>2.15.1</v>
      </c>
      <c r="B5" s="43" t="str">
        <f>IF(ISBLANK(Total!B46)," - ",Total!B46)</f>
        <v>Develop User API</v>
      </c>
      <c r="C5" s="65">
        <f>Total!C46</f>
        <v>48</v>
      </c>
      <c r="D5" s="61">
        <f>D19/C5</f>
        <v>0</v>
      </c>
      <c r="E5" s="61">
        <f>E19/C5</f>
        <v>0</v>
      </c>
      <c r="F5" s="61">
        <f>F19/C5</f>
        <v>0</v>
      </c>
      <c r="G5" s="61">
        <f>G19/C5</f>
        <v>0</v>
      </c>
      <c r="H5" s="61">
        <f>H19/C5</f>
        <v>0</v>
      </c>
      <c r="I5" s="63">
        <f>I19/C5</f>
        <v>0</v>
      </c>
      <c r="J5" s="64">
        <f t="shared" ref="J5:J10" si="0" xml:space="preserve"> SUM(D5:I5)</f>
        <v>0</v>
      </c>
    </row>
    <row r="6" spans="1:15" ht="42" customHeight="1" x14ac:dyDescent="0.2">
      <c r="A6" s="7" t="str">
        <f>IF(ISBLANK(Total!A47)," - ",Total!A47)</f>
        <v>2.15.2</v>
      </c>
      <c r="B6" s="43" t="str">
        <f>IF(ISBLANK(Total!B47)," - ",Total!B47)</f>
        <v>Develop Role API</v>
      </c>
      <c r="C6" s="65">
        <f>Total!C47</f>
        <v>48</v>
      </c>
      <c r="D6" s="61">
        <f t="shared" ref="D6:D10" si="1">D20/C6</f>
        <v>0</v>
      </c>
      <c r="E6" s="61">
        <f t="shared" ref="E6:E10" si="2">E20/C6</f>
        <v>0</v>
      </c>
      <c r="F6" s="61">
        <f t="shared" ref="F6:F10" si="3">F20/C6</f>
        <v>0</v>
      </c>
      <c r="G6" s="61">
        <f t="shared" ref="G6:G10" si="4">G20/C6</f>
        <v>0</v>
      </c>
      <c r="H6" s="61">
        <f t="shared" ref="H6:H10" si="5">H20/C6</f>
        <v>0</v>
      </c>
      <c r="I6" s="63">
        <f t="shared" ref="I6:I10" si="6">I20/C6</f>
        <v>0</v>
      </c>
      <c r="J6" s="64">
        <f t="shared" si="0"/>
        <v>0</v>
      </c>
    </row>
    <row r="7" spans="1:15" x14ac:dyDescent="0.2">
      <c r="A7" s="7" t="str">
        <f>IF(ISBLANK(Total!A48)," - ",Total!A48)</f>
        <v>2.15.3</v>
      </c>
      <c r="B7" s="43" t="str">
        <f>IF(ISBLANK(Total!B48)," - ",Total!B48)</f>
        <v>Develop Domain API</v>
      </c>
      <c r="C7" s="65">
        <f>Total!C48</f>
        <v>48</v>
      </c>
      <c r="D7" s="61">
        <f t="shared" si="1"/>
        <v>0</v>
      </c>
      <c r="E7" s="61">
        <f t="shared" si="2"/>
        <v>0</v>
      </c>
      <c r="F7" s="61">
        <f t="shared" si="3"/>
        <v>0</v>
      </c>
      <c r="G7" s="61">
        <f t="shared" si="4"/>
        <v>0</v>
      </c>
      <c r="H7" s="61">
        <f t="shared" si="5"/>
        <v>0</v>
      </c>
      <c r="I7" s="63">
        <f t="shared" si="6"/>
        <v>0</v>
      </c>
      <c r="J7" s="64">
        <f t="shared" si="0"/>
        <v>0</v>
      </c>
    </row>
    <row r="8" spans="1:15" x14ac:dyDescent="0.2">
      <c r="A8" s="7" t="str">
        <f>IF(ISBLANK(Total!A49)," - ",Total!A49)</f>
        <v>2.15.4</v>
      </c>
      <c r="B8" s="43" t="str">
        <f>IF(ISBLANK(Total!B49)," - ",Total!B49)</f>
        <v>Develop UserRole API</v>
      </c>
      <c r="C8" s="65">
        <f>Total!C49</f>
        <v>48</v>
      </c>
      <c r="D8" s="61">
        <f t="shared" si="1"/>
        <v>0</v>
      </c>
      <c r="E8" s="61">
        <f t="shared" si="2"/>
        <v>0</v>
      </c>
      <c r="F8" s="61">
        <f t="shared" si="3"/>
        <v>0</v>
      </c>
      <c r="G8" s="61">
        <f t="shared" si="4"/>
        <v>0</v>
      </c>
      <c r="H8" s="61">
        <f t="shared" si="5"/>
        <v>0</v>
      </c>
      <c r="I8" s="63">
        <f t="shared" si="6"/>
        <v>0</v>
      </c>
      <c r="J8" s="64">
        <f t="shared" si="0"/>
        <v>0</v>
      </c>
    </row>
    <row r="9" spans="1:15" x14ac:dyDescent="0.2">
      <c r="A9" s="7" t="str">
        <f>IF(ISBLANK(Total!A50)," - ",Total!A50)</f>
        <v>2.15.5</v>
      </c>
      <c r="B9" s="43" t="str">
        <f>IF(ISBLANK(Total!B50)," - ",Total!B50)</f>
        <v>Develop Login API</v>
      </c>
      <c r="C9" s="65">
        <f>Total!C50</f>
        <v>48</v>
      </c>
      <c r="D9" s="61">
        <f t="shared" si="1"/>
        <v>0</v>
      </c>
      <c r="E9" s="61">
        <f>E23/C9</f>
        <v>0</v>
      </c>
      <c r="F9" s="61">
        <f>F23/C9</f>
        <v>0</v>
      </c>
      <c r="G9" s="61">
        <f t="shared" si="4"/>
        <v>0</v>
      </c>
      <c r="H9" s="61">
        <f t="shared" si="5"/>
        <v>0</v>
      </c>
      <c r="I9" s="63">
        <f t="shared" si="6"/>
        <v>0</v>
      </c>
      <c r="J9" s="64">
        <f t="shared" si="0"/>
        <v>0</v>
      </c>
    </row>
    <row r="10" spans="1:15" x14ac:dyDescent="0.2">
      <c r="A10" s="7" t="str">
        <f>IF(ISBLANK(Total!A51)," - ",Total!A51)</f>
        <v>2.16</v>
      </c>
      <c r="B10" s="43" t="str">
        <f>IF(ISBLANK(Total!B51)," - ",Total!B51)</f>
        <v>Prepare Test Plan</v>
      </c>
      <c r="C10" s="65">
        <f>Total!C51</f>
        <v>24</v>
      </c>
      <c r="D10" s="61">
        <f t="shared" si="1"/>
        <v>0</v>
      </c>
      <c r="E10" s="61">
        <f t="shared" si="2"/>
        <v>0</v>
      </c>
      <c r="F10" s="61">
        <f t="shared" si="3"/>
        <v>0</v>
      </c>
      <c r="G10" s="61">
        <f t="shared" si="4"/>
        <v>0</v>
      </c>
      <c r="H10" s="61">
        <f t="shared" si="5"/>
        <v>0</v>
      </c>
      <c r="I10" s="63">
        <f t="shared" si="6"/>
        <v>0</v>
      </c>
      <c r="J10" s="64">
        <f t="shared" si="0"/>
        <v>0</v>
      </c>
    </row>
    <row r="11" spans="1:15" x14ac:dyDescent="0.2">
      <c r="A11" s="15" t="s">
        <v>15</v>
      </c>
      <c r="B11" s="5"/>
      <c r="C11" s="5"/>
      <c r="D11" s="5"/>
      <c r="E11" s="5"/>
      <c r="F11" s="5"/>
      <c r="G11" s="5"/>
      <c r="H11" s="5"/>
      <c r="I11" s="51"/>
      <c r="J11" s="55"/>
    </row>
    <row r="12" spans="1:15" x14ac:dyDescent="0.2">
      <c r="C12" s="8" t="s">
        <v>6</v>
      </c>
      <c r="D12" s="21">
        <f>SUMPRODUCT(D4:D11,$C$4:$C$11)</f>
        <v>0</v>
      </c>
      <c r="E12" s="21">
        <f>SUMPRODUCT(E4:E11,$C$4:$C$11)</f>
        <v>0</v>
      </c>
      <c r="F12" s="21">
        <f>SUMPRODUCT(F4:F11,$C$4:$C$11)</f>
        <v>0</v>
      </c>
      <c r="G12" s="21">
        <f>SUMPRODUCT(G4:G11,$C$4:$C$11)</f>
        <v>0</v>
      </c>
      <c r="H12" s="21">
        <f>SUMPRODUCT(H4:H11,$C$4:$C$11)</f>
        <v>0</v>
      </c>
      <c r="I12" s="21">
        <f>SUMPRODUCT(I4:I11,$C$4:$C$11)</f>
        <v>0</v>
      </c>
    </row>
    <row r="14" spans="1:15" ht="20.25" x14ac:dyDescent="0.3">
      <c r="A14" s="100"/>
      <c r="B14" s="100"/>
      <c r="C14" s="53"/>
    </row>
    <row r="16" spans="1:15" ht="20.25" x14ac:dyDescent="0.3">
      <c r="A16" s="52" t="s">
        <v>108</v>
      </c>
    </row>
    <row r="17" spans="1:10" ht="15.75" x14ac:dyDescent="0.25">
      <c r="A17" s="12" t="s">
        <v>20</v>
      </c>
      <c r="B17" s="2"/>
      <c r="C17" s="2"/>
      <c r="D17" s="9"/>
      <c r="E17" s="2"/>
      <c r="F17" s="2"/>
      <c r="G17" s="2"/>
    </row>
    <row r="18" spans="1:10" x14ac:dyDescent="0.2">
      <c r="A18" s="34" t="s">
        <v>2</v>
      </c>
      <c r="B18" s="35" t="s">
        <v>0</v>
      </c>
      <c r="C18" s="36"/>
      <c r="D18" s="50">
        <v>43472</v>
      </c>
      <c r="E18" s="50">
        <v>43473</v>
      </c>
      <c r="F18" s="50">
        <v>43474</v>
      </c>
      <c r="G18" s="50">
        <v>43475</v>
      </c>
      <c r="H18" s="50">
        <v>43476</v>
      </c>
      <c r="I18" s="50">
        <v>43477</v>
      </c>
      <c r="J18" s="67" t="s">
        <v>37</v>
      </c>
    </row>
    <row r="19" spans="1:10" x14ac:dyDescent="0.2">
      <c r="A19" s="7" t="str">
        <f>IF(ISBLANK(Total!A45)," - ",Total!A45)</f>
        <v>2.15</v>
      </c>
      <c r="B19" s="43" t="str">
        <f>IF(ISBLANK(Total!B45)," - ",Total!B45)</f>
        <v>Implement Core API</v>
      </c>
      <c r="C19" s="101"/>
      <c r="D19" s="102"/>
      <c r="E19" s="102"/>
      <c r="F19" s="102"/>
      <c r="G19" s="102"/>
      <c r="H19" s="102"/>
      <c r="I19" s="103"/>
      <c r="J19" s="68" t="s">
        <v>35</v>
      </c>
    </row>
    <row r="20" spans="1:10" x14ac:dyDescent="0.2">
      <c r="A20" s="7" t="str">
        <f>IF(ISBLANK(Total!A46)," - ",Total!A46)</f>
        <v>2.15.1</v>
      </c>
      <c r="B20" s="43" t="str">
        <f>IF(ISBLANK(Total!B46)," - ",Total!B46)</f>
        <v>Develop User API</v>
      </c>
      <c r="C20" s="65">
        <f t="shared" ref="C20:C25" si="7">SUM(D20:I20)</f>
        <v>0</v>
      </c>
      <c r="D20" s="69"/>
      <c r="E20" s="69"/>
      <c r="F20" s="69"/>
      <c r="G20" s="69"/>
      <c r="H20" s="69"/>
      <c r="I20" s="70"/>
      <c r="J20" s="68" t="s">
        <v>35</v>
      </c>
    </row>
    <row r="21" spans="1:10" x14ac:dyDescent="0.2">
      <c r="A21" s="7" t="str">
        <f>IF(ISBLANK(Total!A47)," - ",Total!A47)</f>
        <v>2.15.2</v>
      </c>
      <c r="B21" s="43" t="str">
        <f>IF(ISBLANK(Total!B47)," - ",Total!B47)</f>
        <v>Develop Role API</v>
      </c>
      <c r="C21" s="65">
        <f t="shared" si="7"/>
        <v>0</v>
      </c>
      <c r="D21" s="69"/>
      <c r="E21" s="69"/>
      <c r="F21" s="69"/>
      <c r="G21" s="69"/>
      <c r="H21" s="69"/>
      <c r="I21" s="70"/>
      <c r="J21" s="68" t="s">
        <v>35</v>
      </c>
    </row>
    <row r="22" spans="1:10" x14ac:dyDescent="0.2">
      <c r="A22" s="7" t="str">
        <f>IF(ISBLANK(Total!A48)," - ",Total!A48)</f>
        <v>2.15.3</v>
      </c>
      <c r="B22" s="43" t="str">
        <f>IF(ISBLANK(Total!B48)," - ",Total!B48)</f>
        <v>Develop Domain API</v>
      </c>
      <c r="C22" s="65">
        <f t="shared" si="7"/>
        <v>0</v>
      </c>
      <c r="D22" s="69"/>
      <c r="E22" s="69"/>
      <c r="F22" s="69"/>
      <c r="G22" s="69"/>
      <c r="H22" s="69"/>
      <c r="I22" s="70"/>
      <c r="J22" s="68" t="s">
        <v>35</v>
      </c>
    </row>
    <row r="23" spans="1:10" x14ac:dyDescent="0.2">
      <c r="A23" s="7" t="str">
        <f>IF(ISBLANK(Total!A49)," - ",Total!A49)</f>
        <v>2.15.4</v>
      </c>
      <c r="B23" s="43" t="str">
        <f>IF(ISBLANK(Total!B49)," - ",Total!B49)</f>
        <v>Develop UserRole API</v>
      </c>
      <c r="C23" s="65">
        <f t="shared" si="7"/>
        <v>0</v>
      </c>
      <c r="D23" s="69"/>
      <c r="E23" s="69"/>
      <c r="F23" s="69"/>
      <c r="G23" s="69"/>
      <c r="H23" s="69"/>
      <c r="I23" s="70"/>
      <c r="J23" s="68" t="s">
        <v>34</v>
      </c>
    </row>
    <row r="24" spans="1:10" x14ac:dyDescent="0.2">
      <c r="A24" s="7" t="str">
        <f>IF(ISBLANK(Total!A50)," - ",Total!A50)</f>
        <v>2.15.5</v>
      </c>
      <c r="B24" s="43" t="str">
        <f>IF(ISBLANK(Total!B50)," - ",Total!B50)</f>
        <v>Develop Login API</v>
      </c>
      <c r="C24" s="65">
        <f t="shared" si="7"/>
        <v>0</v>
      </c>
      <c r="D24" s="69"/>
      <c r="E24" s="69"/>
      <c r="F24" s="69"/>
      <c r="G24" s="69"/>
      <c r="H24" s="69"/>
      <c r="I24" s="70"/>
      <c r="J24" s="68" t="s">
        <v>34</v>
      </c>
    </row>
    <row r="25" spans="1:10" x14ac:dyDescent="0.2">
      <c r="A25" s="7" t="str">
        <f>IF(ISBLANK(Total!A51)," - ",Total!A51)</f>
        <v>2.16</v>
      </c>
      <c r="B25" s="43" t="str">
        <f>IF(ISBLANK(Total!B51)," - ",Total!B51)</f>
        <v>Prepare Test Plan</v>
      </c>
      <c r="C25" s="65">
        <f t="shared" si="7"/>
        <v>0</v>
      </c>
      <c r="D25" s="69"/>
      <c r="E25" s="69"/>
      <c r="F25" s="69"/>
      <c r="G25" s="69"/>
      <c r="H25" s="69"/>
      <c r="I25" s="70"/>
      <c r="J25" s="68" t="s">
        <v>34</v>
      </c>
    </row>
    <row r="26" spans="1:10" ht="27.75" customHeight="1" x14ac:dyDescent="0.2">
      <c r="A26" s="15" t="s">
        <v>15</v>
      </c>
      <c r="B26" s="5"/>
      <c r="C26" s="5"/>
      <c r="D26" s="5"/>
      <c r="E26" s="5"/>
      <c r="F26" s="5"/>
      <c r="G26" s="5"/>
      <c r="H26" s="5"/>
      <c r="I26" s="51"/>
    </row>
    <row r="27" spans="1:10" x14ac:dyDescent="0.2">
      <c r="C27" s="14" t="s">
        <v>22</v>
      </c>
      <c r="D27" s="21">
        <f>SUM(D19:D26)</f>
        <v>0</v>
      </c>
      <c r="E27" s="21">
        <f>SUM(E19:E26)</f>
        <v>0</v>
      </c>
      <c r="F27" s="21">
        <f>SUM(F19:F26)</f>
        <v>0</v>
      </c>
      <c r="G27" s="21">
        <f>SUM(G19:G26)</f>
        <v>0</v>
      </c>
      <c r="H27" s="21">
        <f>SUM(H19:H26)</f>
        <v>0</v>
      </c>
      <c r="I27" s="21">
        <f>SUM(I19:I26)</f>
        <v>0</v>
      </c>
    </row>
    <row r="29" spans="1:10" x14ac:dyDescent="0.2">
      <c r="C29" s="8" t="s">
        <v>7</v>
      </c>
      <c r="D29" s="31">
        <f>SUM($D27:D27)</f>
        <v>0</v>
      </c>
      <c r="E29" s="31">
        <f>SUM($D27:E27)</f>
        <v>0</v>
      </c>
      <c r="F29" s="31">
        <f>SUM($D27:F27)</f>
        <v>0</v>
      </c>
      <c r="G29" s="31">
        <f>SUM($D27:G27)</f>
        <v>0</v>
      </c>
      <c r="H29" s="31">
        <f>SUM($D27:H27)</f>
        <v>0</v>
      </c>
      <c r="I29" s="31">
        <f>SUM($D27:I27)</f>
        <v>0</v>
      </c>
    </row>
    <row r="30" spans="1:10" ht="27" customHeight="1" x14ac:dyDescent="0.2"/>
    <row r="33" ht="41.25" customHeight="1" x14ac:dyDescent="0.2"/>
    <row r="44" ht="18" customHeight="1" x14ac:dyDescent="0.2"/>
    <row r="45" ht="29.25" customHeight="1" x14ac:dyDescent="0.2"/>
  </sheetData>
  <mergeCells count="1">
    <mergeCell ref="A14:B14"/>
  </mergeCells>
  <conditionalFormatting sqref="D4:J10">
    <cfRule type="dataBar" priority="1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{5CC3D030-513F-4755-BAD0-FE46AECB253E}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F9CEFDC-8DEF-4D3D-8F9B-D48FBB5FD749}">
            <xm:f>NOT(ISERROR(SEARCH(EV!$A$71,J19)))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J19:J25</xm:sqref>
        </x14:conditionalFormatting>
        <x14:conditionalFormatting xmlns:xm="http://schemas.microsoft.com/office/excel/2006/main">
          <x14:cfRule type="containsText" priority="2" operator="containsText" id="{1DD36B81-95AC-4B58-9C6B-6CEB5DB2D8C3}">
            <xm:f>NOT(ISERROR(SEARCH(EV!$A$74,J19)))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FD23E137-8F34-4B7B-B7B7-4DA212870F3F}">
            <xm:f>NOT(ISERROR(SEARCH(EV!$A$73,J19)))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B8024139-0CA1-4F62-9768-F121A953D094}">
            <xm:f>NOT(ISERROR(SEARCH(EV!$A$72,J19)))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J19:J25</xm:sqref>
        </x14:conditionalFormatting>
        <x14:conditionalFormatting xmlns:xm="http://schemas.microsoft.com/office/excel/2006/main">
          <x14:cfRule type="containsText" priority="1" operator="containsText" id="{BC4446B8-34DF-4599-85E4-340BCCF3D270}">
            <xm:f>NOT(ISERROR(SEARCH(EV!$A$73,J19)))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J19:J25</xm:sqref>
        </x14:conditionalFormatting>
        <x14:conditionalFormatting xmlns:xm="http://schemas.microsoft.com/office/excel/2006/main">
          <x14:cfRule type="dataBar" id="{5CC3D030-513F-4755-BAD0-FE46AECB253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J19:J25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I20" sqref="I20"/>
    </sheetView>
  </sheetViews>
  <sheetFormatPr defaultRowHeight="12.75" x14ac:dyDescent="0.2"/>
  <cols>
    <col min="2" max="2" width="25.140625" customWidth="1"/>
    <col min="4" max="4" width="14.42578125" customWidth="1"/>
    <col min="5" max="5" width="13.42578125" customWidth="1"/>
    <col min="6" max="6" width="14.28515625" customWidth="1"/>
    <col min="7" max="7" width="11.7109375" customWidth="1"/>
    <col min="8" max="9" width="11.5703125" customWidth="1"/>
    <col min="10" max="10" width="13.85546875" customWidth="1"/>
  </cols>
  <sheetData>
    <row r="1" spans="1:15" ht="20.25" x14ac:dyDescent="0.3">
      <c r="A1" s="52" t="s">
        <v>109</v>
      </c>
    </row>
    <row r="2" spans="1:15" ht="18" x14ac:dyDescent="0.25">
      <c r="A2" s="12" t="s">
        <v>8</v>
      </c>
      <c r="B2" s="2"/>
      <c r="C2" s="2"/>
      <c r="D2" s="9"/>
      <c r="E2" s="2"/>
      <c r="F2" s="2"/>
      <c r="G2" s="2"/>
      <c r="O2" s="18"/>
    </row>
    <row r="3" spans="1:15" ht="25.5" x14ac:dyDescent="0.2">
      <c r="A3" s="34" t="s">
        <v>2</v>
      </c>
      <c r="B3" s="35" t="s">
        <v>0</v>
      </c>
      <c r="C3" s="36" t="s">
        <v>27</v>
      </c>
      <c r="D3" s="50">
        <v>43479</v>
      </c>
      <c r="E3" s="50">
        <v>43480</v>
      </c>
      <c r="F3" s="50">
        <v>43481</v>
      </c>
      <c r="G3" s="50">
        <v>43482</v>
      </c>
      <c r="H3" s="50">
        <v>43483</v>
      </c>
      <c r="I3" s="50">
        <v>43484</v>
      </c>
      <c r="J3" s="54" t="s">
        <v>29</v>
      </c>
    </row>
    <row r="4" spans="1:15" ht="25.5" x14ac:dyDescent="0.2">
      <c r="A4" s="7" t="str">
        <f>IF(ISBLANK(Total!A44)," - ",Total!A44)</f>
        <v>2.14</v>
      </c>
      <c r="B4" s="43" t="str">
        <f>IF(ISBLANK(Total!B44)," - ",Total!B44)</f>
        <v>Update Architecture Design and Driver</v>
      </c>
      <c r="C4" s="72">
        <v>5</v>
      </c>
      <c r="D4" s="61">
        <f t="shared" ref="D4:D14" si="0">D24/C4</f>
        <v>0.4</v>
      </c>
      <c r="E4" s="61">
        <f t="shared" ref="E4:E14" si="1">E24/C4</f>
        <v>0.2</v>
      </c>
      <c r="F4" s="61">
        <f t="shared" ref="F4:F14" si="2">F24/C4</f>
        <v>0.2</v>
      </c>
      <c r="G4" s="61">
        <f t="shared" ref="G4:G14" si="3">G24/C4</f>
        <v>0.2</v>
      </c>
      <c r="H4" s="61">
        <f t="shared" ref="H4:H14" si="4">H24/C4</f>
        <v>0</v>
      </c>
      <c r="I4" s="63">
        <f t="shared" ref="I4:I14" si="5">I24/C4</f>
        <v>0</v>
      </c>
      <c r="J4" s="64">
        <f t="shared" ref="J4:J15" si="6" xml:space="preserve"> SUM(D4:I4)</f>
        <v>1</v>
      </c>
    </row>
    <row r="5" spans="1:15" x14ac:dyDescent="0.2">
      <c r="A5" s="7" t="str">
        <f>IF(ISBLANK(Total!A45)," - ",Total!A45)</f>
        <v>2.15</v>
      </c>
      <c r="B5" s="43" t="str">
        <f>IF(ISBLANK(Total!B45)," - ",Total!B45)</f>
        <v>Implement Core API</v>
      </c>
      <c r="C5" s="72">
        <v>2</v>
      </c>
      <c r="D5" s="61">
        <f t="shared" si="0"/>
        <v>0</v>
      </c>
      <c r="E5" s="61">
        <f t="shared" si="1"/>
        <v>0.5</v>
      </c>
      <c r="F5" s="61">
        <f t="shared" si="2"/>
        <v>0</v>
      </c>
      <c r="G5" s="61">
        <f t="shared" si="3"/>
        <v>0</v>
      </c>
      <c r="H5" s="61">
        <f t="shared" si="4"/>
        <v>0.5</v>
      </c>
      <c r="I5" s="61">
        <f t="shared" si="5"/>
        <v>0</v>
      </c>
      <c r="J5" s="64">
        <f t="shared" si="6"/>
        <v>1</v>
      </c>
    </row>
    <row r="6" spans="1:15" x14ac:dyDescent="0.2">
      <c r="A6" s="7" t="str">
        <f>IF(ISBLANK(Total!A46)," - ",Total!A46)</f>
        <v>2.15.1</v>
      </c>
      <c r="B6" s="43" t="str">
        <f>IF(ISBLANK(Total!B46)," - ",Total!B46)</f>
        <v>Develop User API</v>
      </c>
      <c r="C6" s="72">
        <v>1</v>
      </c>
      <c r="D6" s="61">
        <f t="shared" si="0"/>
        <v>1</v>
      </c>
      <c r="E6" s="61">
        <f t="shared" si="1"/>
        <v>0</v>
      </c>
      <c r="F6" s="61">
        <f t="shared" si="2"/>
        <v>0</v>
      </c>
      <c r="G6" s="61">
        <f t="shared" si="3"/>
        <v>0</v>
      </c>
      <c r="H6" s="61">
        <f t="shared" si="4"/>
        <v>0</v>
      </c>
      <c r="I6" s="63">
        <f t="shared" si="5"/>
        <v>0</v>
      </c>
      <c r="J6" s="64">
        <f t="shared" si="6"/>
        <v>1</v>
      </c>
    </row>
    <row r="7" spans="1:15" x14ac:dyDescent="0.2">
      <c r="A7" s="7" t="str">
        <f>IF(ISBLANK(Total!A47)," - ",Total!A47)</f>
        <v>2.15.2</v>
      </c>
      <c r="B7" s="43" t="str">
        <f>IF(ISBLANK(Total!B47)," - ",Total!B47)</f>
        <v>Develop Role API</v>
      </c>
      <c r="C7" s="72">
        <v>24</v>
      </c>
      <c r="D7" s="61">
        <f t="shared" si="0"/>
        <v>0.16666666666666666</v>
      </c>
      <c r="E7" s="61">
        <f t="shared" si="1"/>
        <v>0.16666666666666666</v>
      </c>
      <c r="F7" s="61">
        <f t="shared" si="2"/>
        <v>0.16666666666666666</v>
      </c>
      <c r="G7" s="61">
        <f t="shared" si="3"/>
        <v>0.16666666666666666</v>
      </c>
      <c r="H7" s="61">
        <f t="shared" si="4"/>
        <v>0.16666666666666666</v>
      </c>
      <c r="I7" s="63">
        <f t="shared" si="5"/>
        <v>0.125</v>
      </c>
      <c r="J7" s="64">
        <f t="shared" si="6"/>
        <v>0.95833333333333326</v>
      </c>
    </row>
    <row r="8" spans="1:15" x14ac:dyDescent="0.2">
      <c r="A8" s="7" t="str">
        <f>IF(ISBLANK(Total!A48)," - ",Total!A48)</f>
        <v>2.15.3</v>
      </c>
      <c r="B8" s="43" t="str">
        <f>IF(ISBLANK(Total!B48)," - ",Total!B48)</f>
        <v>Develop Domain API</v>
      </c>
      <c r="C8" s="72">
        <v>24</v>
      </c>
      <c r="D8" s="61">
        <f t="shared" si="0"/>
        <v>0.125</v>
      </c>
      <c r="E8" s="61">
        <f t="shared" si="1"/>
        <v>0.16666666666666666</v>
      </c>
      <c r="F8" s="61">
        <f t="shared" si="2"/>
        <v>0.16666666666666666</v>
      </c>
      <c r="G8" s="61">
        <f t="shared" si="3"/>
        <v>0.16666666666666666</v>
      </c>
      <c r="H8" s="61">
        <f t="shared" si="4"/>
        <v>0.16666666666666666</v>
      </c>
      <c r="I8" s="63">
        <f t="shared" si="5"/>
        <v>0.125</v>
      </c>
      <c r="J8" s="64">
        <f t="shared" si="6"/>
        <v>0.91666666666666652</v>
      </c>
    </row>
    <row r="9" spans="1:15" x14ac:dyDescent="0.2">
      <c r="A9" s="7" t="str">
        <f>IF(ISBLANK(Total!A49)," - ",Total!A49)</f>
        <v>2.15.4</v>
      </c>
      <c r="B9" s="43" t="str">
        <f>IF(ISBLANK(Total!B49)," - ",Total!B49)</f>
        <v>Develop UserRole API</v>
      </c>
      <c r="C9" s="72">
        <v>14</v>
      </c>
      <c r="D9" s="61">
        <f t="shared" si="0"/>
        <v>0.14285714285714285</v>
      </c>
      <c r="E9" s="61">
        <f t="shared" si="1"/>
        <v>0</v>
      </c>
      <c r="F9" s="61">
        <f t="shared" si="2"/>
        <v>0.21428571428571427</v>
      </c>
      <c r="G9" s="61">
        <f t="shared" si="3"/>
        <v>0.21428571428571427</v>
      </c>
      <c r="H9" s="61">
        <f t="shared" si="4"/>
        <v>0.21428571428571427</v>
      </c>
      <c r="I9" s="63">
        <f t="shared" si="5"/>
        <v>0.21428571428571427</v>
      </c>
      <c r="J9" s="64">
        <f t="shared" si="6"/>
        <v>1</v>
      </c>
    </row>
    <row r="10" spans="1:15" x14ac:dyDescent="0.2">
      <c r="A10" s="7" t="str">
        <f>IF(ISBLANK(Total!A50)," - ",Total!A50)</f>
        <v>2.15.5</v>
      </c>
      <c r="B10" s="43" t="str">
        <f>IF(ISBLANK(Total!B50)," - ",Total!B50)</f>
        <v>Develop Login API</v>
      </c>
      <c r="C10" s="72">
        <v>14</v>
      </c>
      <c r="D10" s="61">
        <f t="shared" si="0"/>
        <v>7.1428571428571425E-2</v>
      </c>
      <c r="E10" s="61">
        <f t="shared" si="1"/>
        <v>0.14285714285714285</v>
      </c>
      <c r="F10" s="61">
        <f t="shared" si="2"/>
        <v>0.14285714285714285</v>
      </c>
      <c r="G10" s="61">
        <f t="shared" si="3"/>
        <v>0.21428571428571427</v>
      </c>
      <c r="H10" s="61">
        <f t="shared" si="4"/>
        <v>0.21428571428571427</v>
      </c>
      <c r="I10" s="63">
        <f t="shared" si="5"/>
        <v>0.14285714285714285</v>
      </c>
      <c r="J10" s="64">
        <f t="shared" si="6"/>
        <v>0.9285714285714286</v>
      </c>
    </row>
    <row r="11" spans="1:15" x14ac:dyDescent="0.2">
      <c r="A11" s="7" t="str">
        <f>IF(ISBLANK(Total!A51)," - ",Total!A51)</f>
        <v>2.16</v>
      </c>
      <c r="B11" s="43" t="str">
        <f>IF(ISBLANK(Total!B51)," - ",Total!B51)</f>
        <v>Prepare Test Plan</v>
      </c>
      <c r="C11" s="72">
        <v>14</v>
      </c>
      <c r="D11" s="61">
        <f t="shared" si="0"/>
        <v>0.14285714285714285</v>
      </c>
      <c r="E11" s="61">
        <f t="shared" si="1"/>
        <v>0.14285714285714285</v>
      </c>
      <c r="F11" s="61">
        <f t="shared" si="2"/>
        <v>0.14285714285714285</v>
      </c>
      <c r="G11" s="61">
        <f t="shared" si="3"/>
        <v>0.21428571428571427</v>
      </c>
      <c r="H11" s="61">
        <f t="shared" si="4"/>
        <v>0.21428571428571427</v>
      </c>
      <c r="I11" s="63">
        <f t="shared" si="5"/>
        <v>7.1428571428571425E-2</v>
      </c>
      <c r="J11" s="64">
        <f t="shared" si="6"/>
        <v>0.92857142857142849</v>
      </c>
    </row>
    <row r="12" spans="1:15" x14ac:dyDescent="0.2">
      <c r="A12" s="7" t="str">
        <f>IF(ISBLANK(Total!A52)," - ",Total!A52)</f>
        <v xml:space="preserve"> - </v>
      </c>
      <c r="B12" s="43" t="str">
        <f>IF(ISBLANK(Total!B52)," - ",Total!B52)</f>
        <v xml:space="preserve"> - </v>
      </c>
      <c r="C12" s="72">
        <v>3</v>
      </c>
      <c r="D12" s="61">
        <f t="shared" si="0"/>
        <v>1</v>
      </c>
      <c r="E12" s="61">
        <f t="shared" si="1"/>
        <v>0</v>
      </c>
      <c r="F12" s="61">
        <f t="shared" si="2"/>
        <v>0</v>
      </c>
      <c r="G12" s="61">
        <f t="shared" si="3"/>
        <v>0</v>
      </c>
      <c r="H12" s="61">
        <f t="shared" si="4"/>
        <v>0</v>
      </c>
      <c r="I12" s="63">
        <f t="shared" si="5"/>
        <v>0</v>
      </c>
      <c r="J12" s="64">
        <f t="shared" si="6"/>
        <v>1</v>
      </c>
    </row>
    <row r="13" spans="1:15" x14ac:dyDescent="0.2">
      <c r="A13" s="7" t="str">
        <f>IF(ISBLANK(Total!A53)," - ",Total!A53)</f>
        <v xml:space="preserve"> - </v>
      </c>
      <c r="B13" s="43" t="str">
        <f>IF(ISBLANK(Total!B53)," - ",Total!B53)</f>
        <v xml:space="preserve"> - </v>
      </c>
      <c r="C13" s="72">
        <v>18</v>
      </c>
      <c r="D13" s="61">
        <f t="shared" si="0"/>
        <v>0.16666666666666666</v>
      </c>
      <c r="E13" s="61">
        <f t="shared" si="1"/>
        <v>0.16666666666666666</v>
      </c>
      <c r="F13" s="61">
        <f t="shared" si="2"/>
        <v>0.16666666666666666</v>
      </c>
      <c r="G13" s="61">
        <f t="shared" si="3"/>
        <v>0.16666666666666666</v>
      </c>
      <c r="H13" s="61">
        <f t="shared" si="4"/>
        <v>0.16666666666666666</v>
      </c>
      <c r="I13" s="63">
        <f t="shared" si="5"/>
        <v>0.16666666666666666</v>
      </c>
      <c r="J13" s="64">
        <f t="shared" si="6"/>
        <v>0.99999999999999989</v>
      </c>
    </row>
    <row r="14" spans="1:15" x14ac:dyDescent="0.2">
      <c r="A14" s="7" t="str">
        <f>IF(ISBLANK(Total!A54)," - ",Total!A54)</f>
        <v xml:space="preserve"> - </v>
      </c>
      <c r="B14" s="43" t="str">
        <f>IF(ISBLANK(Total!B54)," - ",Total!B54)</f>
        <v xml:space="preserve"> - </v>
      </c>
      <c r="C14" s="72">
        <v>18</v>
      </c>
      <c r="D14" s="61">
        <f t="shared" si="0"/>
        <v>0.16666666666666666</v>
      </c>
      <c r="E14" s="61">
        <f t="shared" si="1"/>
        <v>0.16666666666666666</v>
      </c>
      <c r="F14" s="61">
        <f t="shared" si="2"/>
        <v>0.16666666666666666</v>
      </c>
      <c r="G14" s="61">
        <f t="shared" si="3"/>
        <v>0.16666666666666666</v>
      </c>
      <c r="H14" s="61">
        <f t="shared" si="4"/>
        <v>0.1111111111111111</v>
      </c>
      <c r="I14" s="63">
        <f t="shared" si="5"/>
        <v>0.16666666666666666</v>
      </c>
      <c r="J14" s="64">
        <f t="shared" si="6"/>
        <v>0.94444444444444431</v>
      </c>
    </row>
    <row r="15" spans="1:15" x14ac:dyDescent="0.2">
      <c r="A15" s="7"/>
      <c r="B15" s="43"/>
      <c r="D15" s="61"/>
      <c r="E15" s="61"/>
      <c r="F15" s="61"/>
      <c r="G15" s="61"/>
      <c r="H15" s="61"/>
      <c r="I15" s="63"/>
      <c r="J15" s="64">
        <f t="shared" si="6"/>
        <v>0</v>
      </c>
    </row>
    <row r="16" spans="1:15" x14ac:dyDescent="0.2">
      <c r="A16" s="15" t="s">
        <v>15</v>
      </c>
      <c r="B16" s="5"/>
      <c r="C16" s="5"/>
      <c r="D16" s="5"/>
      <c r="E16" s="5"/>
      <c r="F16" s="5"/>
      <c r="G16" s="5"/>
      <c r="H16" s="5"/>
      <c r="I16" s="51"/>
      <c r="J16" s="55"/>
    </row>
    <row r="17" spans="1:10" x14ac:dyDescent="0.2">
      <c r="C17" s="8" t="s">
        <v>6</v>
      </c>
      <c r="D17" s="21">
        <f t="shared" ref="D17:I17" si="7">SUMPRODUCT(D4:D16,$C$4:$C$16)</f>
        <v>24</v>
      </c>
      <c r="E17" s="21">
        <f t="shared" si="7"/>
        <v>20</v>
      </c>
      <c r="F17" s="21">
        <f t="shared" si="7"/>
        <v>22</v>
      </c>
      <c r="G17" s="21">
        <f t="shared" si="7"/>
        <v>24</v>
      </c>
      <c r="H17" s="21">
        <f t="shared" si="7"/>
        <v>23</v>
      </c>
      <c r="I17" s="21">
        <f t="shared" si="7"/>
        <v>18</v>
      </c>
    </row>
    <row r="19" spans="1:10" ht="27.75" customHeight="1" x14ac:dyDescent="0.3">
      <c r="A19" s="100"/>
      <c r="B19" s="100"/>
      <c r="C19" s="53"/>
    </row>
    <row r="21" spans="1:10" ht="20.25" x14ac:dyDescent="0.3">
      <c r="A21" s="52" t="s">
        <v>110</v>
      </c>
    </row>
    <row r="22" spans="1:10" ht="15.75" x14ac:dyDescent="0.25">
      <c r="A22" s="12" t="s">
        <v>20</v>
      </c>
      <c r="B22" s="2"/>
      <c r="C22" s="2"/>
      <c r="D22" s="9"/>
      <c r="E22" s="2"/>
      <c r="F22" s="2"/>
      <c r="G22" s="2"/>
    </row>
    <row r="23" spans="1:10" ht="27" customHeight="1" x14ac:dyDescent="0.2">
      <c r="A23" s="34" t="s">
        <v>2</v>
      </c>
      <c r="B23" s="35" t="s">
        <v>0</v>
      </c>
      <c r="C23" s="36"/>
      <c r="D23" s="50">
        <v>43479</v>
      </c>
      <c r="E23" s="50">
        <v>43480</v>
      </c>
      <c r="F23" s="50">
        <v>43481</v>
      </c>
      <c r="G23" s="50">
        <v>43482</v>
      </c>
      <c r="H23" s="50">
        <v>43483</v>
      </c>
      <c r="I23" s="50">
        <v>43484</v>
      </c>
      <c r="J23" s="67" t="s">
        <v>37</v>
      </c>
    </row>
    <row r="24" spans="1:10" ht="28.5" customHeight="1" x14ac:dyDescent="0.2">
      <c r="A24" s="7">
        <v>1.23</v>
      </c>
      <c r="B24" s="43" t="str">
        <f>IF(ISBLANK(Total!B44)," - ",Total!B44)</f>
        <v>Update Architecture Design and Driver</v>
      </c>
      <c r="C24" s="65">
        <f>SUM(D24:I24)</f>
        <v>5</v>
      </c>
      <c r="D24" s="69">
        <v>2</v>
      </c>
      <c r="E24" s="69">
        <v>1</v>
      </c>
      <c r="F24" s="69">
        <v>1</v>
      </c>
      <c r="G24" s="69">
        <v>1</v>
      </c>
      <c r="H24" s="69"/>
      <c r="I24" s="70"/>
      <c r="J24" s="68" t="s">
        <v>35</v>
      </c>
    </row>
    <row r="25" spans="1:10" x14ac:dyDescent="0.2">
      <c r="A25" s="7" t="str">
        <f>IF(ISBLANK(Total!A45)," - ",Total!A45)</f>
        <v>2.15</v>
      </c>
      <c r="B25" s="43" t="str">
        <f>IF(ISBLANK(Total!B45)," - ",Total!B45)</f>
        <v>Implement Core API</v>
      </c>
      <c r="C25" s="65">
        <f t="shared" ref="C25:C34" si="8">SUM(D25:I25)</f>
        <v>2</v>
      </c>
      <c r="D25" s="69"/>
      <c r="E25" s="69">
        <v>1</v>
      </c>
      <c r="F25" s="69"/>
      <c r="G25" s="69"/>
      <c r="H25" s="69">
        <v>1</v>
      </c>
      <c r="I25" s="70"/>
      <c r="J25" s="68" t="s">
        <v>35</v>
      </c>
    </row>
    <row r="26" spans="1:10" x14ac:dyDescent="0.2">
      <c r="A26" s="7" t="str">
        <f>IF(ISBLANK(Total!A46)," - ",Total!A46)</f>
        <v>2.15.1</v>
      </c>
      <c r="B26" s="43" t="str">
        <f>IF(ISBLANK(Total!B46)," - ",Total!B46)</f>
        <v>Develop User API</v>
      </c>
      <c r="C26" s="65">
        <f t="shared" si="8"/>
        <v>1</v>
      </c>
      <c r="D26" s="69">
        <v>1</v>
      </c>
      <c r="E26" s="69"/>
      <c r="F26" s="69"/>
      <c r="G26" s="69"/>
      <c r="H26" s="69"/>
      <c r="I26" s="70"/>
      <c r="J26" s="68" t="s">
        <v>35</v>
      </c>
    </row>
    <row r="27" spans="1:10" x14ac:dyDescent="0.2">
      <c r="A27" s="7" t="str">
        <f>IF(ISBLANK(Total!A47)," - ",Total!A47)</f>
        <v>2.15.2</v>
      </c>
      <c r="B27" s="43" t="str">
        <f>IF(ISBLANK(Total!B47)," - ",Total!B47)</f>
        <v>Develop Role API</v>
      </c>
      <c r="C27" s="65">
        <f t="shared" si="8"/>
        <v>23</v>
      </c>
      <c r="D27" s="69">
        <v>4</v>
      </c>
      <c r="E27" s="69">
        <v>4</v>
      </c>
      <c r="F27" s="69">
        <v>4</v>
      </c>
      <c r="G27" s="69">
        <v>4</v>
      </c>
      <c r="H27" s="69">
        <v>4</v>
      </c>
      <c r="I27" s="70">
        <v>3</v>
      </c>
      <c r="J27" s="68" t="s">
        <v>35</v>
      </c>
    </row>
    <row r="28" spans="1:10" x14ac:dyDescent="0.2">
      <c r="A28" s="7" t="str">
        <f>IF(ISBLANK(Total!A48)," - ",Total!A48)</f>
        <v>2.15.3</v>
      </c>
      <c r="B28" s="43" t="str">
        <f>IF(ISBLANK(Total!B48)," - ",Total!B48)</f>
        <v>Develop Domain API</v>
      </c>
      <c r="C28" s="65">
        <f t="shared" si="8"/>
        <v>22</v>
      </c>
      <c r="D28" s="69">
        <v>3</v>
      </c>
      <c r="E28" s="69">
        <v>4</v>
      </c>
      <c r="F28" s="69">
        <v>4</v>
      </c>
      <c r="G28" s="69">
        <v>4</v>
      </c>
      <c r="H28" s="69">
        <v>4</v>
      </c>
      <c r="I28" s="70">
        <v>3</v>
      </c>
      <c r="J28" s="68" t="s">
        <v>35</v>
      </c>
    </row>
    <row r="29" spans="1:10" x14ac:dyDescent="0.2">
      <c r="A29" s="7" t="str">
        <f>IF(ISBLANK(Total!A49)," - ",Total!A49)</f>
        <v>2.15.4</v>
      </c>
      <c r="B29" s="43" t="str">
        <f>IF(ISBLANK(Total!B49)," - ",Total!B49)</f>
        <v>Develop UserRole API</v>
      </c>
      <c r="C29" s="65">
        <f t="shared" si="8"/>
        <v>14</v>
      </c>
      <c r="D29" s="69">
        <v>2</v>
      </c>
      <c r="E29" s="69"/>
      <c r="F29" s="69">
        <v>3</v>
      </c>
      <c r="G29" s="69">
        <v>3</v>
      </c>
      <c r="H29" s="69">
        <v>3</v>
      </c>
      <c r="I29" s="70">
        <v>3</v>
      </c>
      <c r="J29" s="68" t="s">
        <v>35</v>
      </c>
    </row>
    <row r="30" spans="1:10" x14ac:dyDescent="0.2">
      <c r="A30" s="7" t="str">
        <f>IF(ISBLANK(Total!A50)," - ",Total!A50)</f>
        <v>2.15.5</v>
      </c>
      <c r="B30" s="43" t="str">
        <f>IF(ISBLANK(Total!B50)," - ",Total!B50)</f>
        <v>Develop Login API</v>
      </c>
      <c r="C30" s="65">
        <f t="shared" si="8"/>
        <v>13</v>
      </c>
      <c r="D30" s="69">
        <v>1</v>
      </c>
      <c r="E30" s="69">
        <v>2</v>
      </c>
      <c r="F30" s="69">
        <v>2</v>
      </c>
      <c r="G30" s="69">
        <v>3</v>
      </c>
      <c r="H30" s="69">
        <v>3</v>
      </c>
      <c r="I30" s="70">
        <v>2</v>
      </c>
      <c r="J30" s="68" t="s">
        <v>35</v>
      </c>
    </row>
    <row r="31" spans="1:10" x14ac:dyDescent="0.2">
      <c r="A31" s="7" t="str">
        <f>IF(ISBLANK(Total!A51)," - ",Total!A51)</f>
        <v>2.16</v>
      </c>
      <c r="B31" s="43" t="str">
        <f>IF(ISBLANK(Total!B51)," - ",Total!B51)</f>
        <v>Prepare Test Plan</v>
      </c>
      <c r="C31" s="65">
        <f t="shared" si="8"/>
        <v>13</v>
      </c>
      <c r="D31" s="69">
        <v>2</v>
      </c>
      <c r="E31" s="69">
        <v>2</v>
      </c>
      <c r="F31" s="69">
        <v>2</v>
      </c>
      <c r="G31" s="69">
        <v>3</v>
      </c>
      <c r="H31" s="69">
        <v>3</v>
      </c>
      <c r="I31" s="70">
        <v>1</v>
      </c>
      <c r="J31" s="68" t="s">
        <v>35</v>
      </c>
    </row>
    <row r="32" spans="1:10" x14ac:dyDescent="0.2">
      <c r="A32" s="7" t="str">
        <f>IF(ISBLANK(Total!A52)," - ",Total!A52)</f>
        <v xml:space="preserve"> - </v>
      </c>
      <c r="B32" s="43" t="str">
        <f>IF(ISBLANK(Total!B52)," - ",Total!B52)</f>
        <v xml:space="preserve"> - </v>
      </c>
      <c r="C32" s="65">
        <f t="shared" si="8"/>
        <v>3</v>
      </c>
      <c r="D32" s="69">
        <v>3</v>
      </c>
      <c r="E32" s="69"/>
      <c r="F32" s="69"/>
      <c r="G32" s="69"/>
      <c r="H32" s="69"/>
      <c r="I32" s="70"/>
      <c r="J32" s="68" t="s">
        <v>35</v>
      </c>
    </row>
    <row r="33" spans="1:10" ht="18" customHeight="1" x14ac:dyDescent="0.2">
      <c r="A33" s="7" t="str">
        <f>IF(ISBLANK(Total!A53)," - ",Total!A53)</f>
        <v xml:space="preserve"> - </v>
      </c>
      <c r="B33" s="43" t="str">
        <f>IF(ISBLANK(Total!B53)," - ",Total!B53)</f>
        <v xml:space="preserve"> - </v>
      </c>
      <c r="C33" s="65">
        <f t="shared" si="8"/>
        <v>18</v>
      </c>
      <c r="D33" s="69">
        <v>3</v>
      </c>
      <c r="E33" s="69">
        <v>3</v>
      </c>
      <c r="F33" s="69">
        <v>3</v>
      </c>
      <c r="G33" s="69">
        <v>3</v>
      </c>
      <c r="H33" s="69">
        <v>3</v>
      </c>
      <c r="I33" s="70">
        <v>3</v>
      </c>
      <c r="J33" s="68" t="s">
        <v>35</v>
      </c>
    </row>
    <row r="34" spans="1:10" ht="29.25" customHeight="1" x14ac:dyDescent="0.2">
      <c r="A34" s="7" t="str">
        <f>IF(ISBLANK(Total!A54)," - ",Total!A54)</f>
        <v xml:space="preserve"> - </v>
      </c>
      <c r="B34" s="43" t="str">
        <f>IF(ISBLANK(Total!B54)," - ",Total!B54)</f>
        <v xml:space="preserve"> - </v>
      </c>
      <c r="C34" s="65">
        <f t="shared" si="8"/>
        <v>17</v>
      </c>
      <c r="D34" s="69">
        <v>3</v>
      </c>
      <c r="E34" s="69">
        <v>3</v>
      </c>
      <c r="F34" s="69">
        <v>3</v>
      </c>
      <c r="G34" s="69">
        <v>3</v>
      </c>
      <c r="H34" s="69">
        <v>2</v>
      </c>
      <c r="I34" s="70">
        <v>3</v>
      </c>
      <c r="J34" s="68" t="s">
        <v>35</v>
      </c>
    </row>
    <row r="35" spans="1:10" x14ac:dyDescent="0.2">
      <c r="A35" s="15" t="s">
        <v>15</v>
      </c>
      <c r="B35" s="5"/>
      <c r="C35" s="5"/>
      <c r="D35" s="5"/>
      <c r="E35" s="5"/>
      <c r="F35" s="5"/>
      <c r="G35" s="5"/>
      <c r="H35" s="5"/>
      <c r="I35" s="51"/>
    </row>
    <row r="36" spans="1:10" x14ac:dyDescent="0.2">
      <c r="C36" s="14" t="s">
        <v>22</v>
      </c>
      <c r="D36" s="21">
        <f>SUM(D24:D35)</f>
        <v>24</v>
      </c>
      <c r="E36" s="21">
        <f>SUM(E24:E35)</f>
        <v>20</v>
      </c>
      <c r="F36" s="21">
        <f t="shared" ref="F36:I36" si="9">SUM(F24:F35)</f>
        <v>22</v>
      </c>
      <c r="G36" s="21">
        <f t="shared" si="9"/>
        <v>24</v>
      </c>
      <c r="H36" s="21">
        <f t="shared" si="9"/>
        <v>23</v>
      </c>
      <c r="I36" s="21">
        <f t="shared" si="9"/>
        <v>18</v>
      </c>
    </row>
    <row r="38" spans="1:10" x14ac:dyDescent="0.2">
      <c r="C38" s="8" t="s">
        <v>7</v>
      </c>
      <c r="D38" s="31">
        <f>SUM($D36:D36)</f>
        <v>24</v>
      </c>
      <c r="E38" s="31">
        <f>SUM($D36:E36)</f>
        <v>44</v>
      </c>
      <c r="F38" s="31">
        <f>SUM($D36:F36)</f>
        <v>66</v>
      </c>
      <c r="G38" s="31">
        <f>SUM($D36:G36)</f>
        <v>90</v>
      </c>
      <c r="H38" s="31">
        <f>SUM($D36:H36)</f>
        <v>113</v>
      </c>
      <c r="I38" s="31">
        <f>SUM($D36:I36)</f>
        <v>131</v>
      </c>
    </row>
  </sheetData>
  <mergeCells count="1">
    <mergeCell ref="A19:B19"/>
  </mergeCells>
  <conditionalFormatting sqref="D4:J14">
    <cfRule type="dataBar" priority="1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{57D3DB2B-B4AC-407C-99C3-8208806DE7B5}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D3DB2B-B4AC-407C-99C3-8208806DE7B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D4:J14</xm:sqref>
        </x14:conditionalFormatting>
        <x14:conditionalFormatting xmlns:xm="http://schemas.microsoft.com/office/excel/2006/main">
          <x14:cfRule type="containsText" priority="5" operator="containsText" id="{CE3DE461-0815-4BB9-B628-59D9869C0423}">
            <xm:f>NOT(ISERROR(SEARCH(EV!$A$71,J24)))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J24:J34</xm:sqref>
        </x14:conditionalFormatting>
        <x14:conditionalFormatting xmlns:xm="http://schemas.microsoft.com/office/excel/2006/main">
          <x14:cfRule type="containsText" priority="2" operator="containsText" id="{7ED91BAA-471C-4F10-930D-FE337B533B4F}">
            <xm:f>NOT(ISERROR(SEARCH(EV!$A$74,J24)))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5EBA47E9-CBCD-45B8-B170-B26B02DD1427}">
            <xm:f>NOT(ISERROR(SEARCH(EV!$A$73,J24)))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1009AB59-85D8-48BD-8FDD-86F4B3D178CE}">
            <xm:f>NOT(ISERROR(SEARCH(EV!$A$72,J24)))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J24:J34</xm:sqref>
        </x14:conditionalFormatting>
        <x14:conditionalFormatting xmlns:xm="http://schemas.microsoft.com/office/excel/2006/main">
          <x14:cfRule type="containsText" priority="1" operator="containsText" id="{C542B95D-EF1C-4D22-8018-46A17B059F78}">
            <xm:f>NOT(ISERROR(SEARCH(EV!$A$73,J24)))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J24:J34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J24:J34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Total</vt:lpstr>
      <vt:lpstr>AC</vt:lpstr>
      <vt:lpstr>EV</vt:lpstr>
      <vt:lpstr>W10</vt:lpstr>
      <vt:lpstr>W11</vt:lpstr>
      <vt:lpstr>W12</vt:lpstr>
      <vt:lpstr>W13</vt:lpstr>
      <vt:lpstr>W14</vt:lpstr>
      <vt:lpstr>W15</vt:lpstr>
      <vt:lpstr>AC!Print_Area</vt:lpstr>
      <vt:lpstr>EV!Print_Area</vt:lpstr>
      <vt:lpstr>Total!Print_Area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Vinh Nguyen</cp:lastModifiedBy>
  <cp:lastPrinted>2015-04-16T21:20:27Z</cp:lastPrinted>
  <dcterms:created xsi:type="dcterms:W3CDTF">2010-01-09T00:01:03Z</dcterms:created>
  <dcterms:modified xsi:type="dcterms:W3CDTF">2019-01-10T04:37:06Z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