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o\Documents\DSP\DSP_Project_2\temp\"/>
    </mc:Choice>
  </mc:AlternateContent>
  <xr:revisionPtr revIDLastSave="0" documentId="13_ncr:1_{995BAB03-847F-4F3F-9F47-A62A597DFC19}" xr6:coauthVersionLast="47" xr6:coauthVersionMax="47" xr10:uidLastSave="{00000000-0000-0000-0000-000000000000}"/>
  <bookViews>
    <workbookView xWindow="-105" yWindow="0" windowWidth="14610" windowHeight="16305" activeTab="1" xr2:uid="{271C02C1-27B7-446F-B0C6-8B5F3164F447}"/>
  </bookViews>
  <sheets>
    <sheet name="index_data" sheetId="4" r:id="rId1"/>
    <sheet name="attr_annually" sheetId="1" r:id="rId2"/>
  </sheets>
  <definedNames>
    <definedName name="ExternalData_1" localSheetId="0" hidden="1">index_data!$A$1:$E$25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I21" i="1"/>
  <c r="H18" i="1"/>
  <c r="H17" i="1"/>
  <c r="G18" i="1"/>
  <c r="G19" i="1" s="1"/>
  <c r="G17" i="1"/>
  <c r="H19" i="1"/>
  <c r="I18" i="1"/>
  <c r="I17" i="1"/>
  <c r="I19" i="1" s="1"/>
  <c r="E10" i="1"/>
  <c r="E9" i="1"/>
  <c r="E11" i="1" s="1"/>
  <c r="E4" i="1"/>
  <c r="E3" i="1"/>
  <c r="E5" i="1" s="1"/>
  <c r="E13" i="1" s="1"/>
  <c r="F41" i="4"/>
  <c r="H38" i="4"/>
  <c r="G38" i="4"/>
  <c r="F38" i="4"/>
  <c r="H37" i="4"/>
  <c r="H36" i="4"/>
  <c r="F37" i="4"/>
  <c r="F36" i="4"/>
  <c r="G37" i="4"/>
  <c r="G36" i="4"/>
  <c r="H33" i="4"/>
  <c r="H32" i="4"/>
  <c r="F34" i="4"/>
  <c r="F33" i="4"/>
  <c r="F31" i="4"/>
  <c r="F29" i="4"/>
  <c r="H3" i="4"/>
  <c r="I3" i="4" s="1"/>
  <c r="H4" i="4"/>
  <c r="I4" i="4"/>
  <c r="I7" i="4"/>
  <c r="I8" i="4"/>
  <c r="I11" i="4"/>
  <c r="I12" i="4"/>
  <c r="H15" i="4"/>
  <c r="H16" i="4"/>
  <c r="I19" i="4"/>
  <c r="I20" i="4"/>
  <c r="I23" i="4"/>
  <c r="I24" i="4"/>
  <c r="I6" i="4"/>
  <c r="I9" i="4"/>
  <c r="I10" i="4"/>
  <c r="I13" i="4"/>
  <c r="I18" i="4"/>
  <c r="I21" i="4"/>
  <c r="I22" i="4"/>
  <c r="I25" i="4"/>
  <c r="H17" i="4"/>
  <c r="H14" i="4"/>
  <c r="H5" i="4"/>
  <c r="I5" i="4" s="1"/>
  <c r="H2" i="4"/>
  <c r="I2" i="4" s="1"/>
  <c r="I16" i="4" l="1"/>
  <c r="I15" i="4"/>
  <c r="I17" i="4"/>
  <c r="I1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48B3F7-099C-4A7F-A7F1-C3EABD66AF93}" keepAlive="1" name="Query - data" description="Connection to the 'data' query in the workbook." type="5" refreshedVersion="0" background="1">
    <dbPr connection="Provider=Microsoft.Mashup.OleDb.1;Data Source=$Workbook$;Location=data;Extended Properties=&quot;&quot;" command="SELECT * FROM [data]"/>
  </connection>
  <connection id="2" xr16:uid="{4BE48462-FD66-4940-B485-81F20C4FE03E}" keepAlive="1" name="Query - data (2)" description="Connection to the 'data (2)' query in the workbook." type="5" refreshedVersion="0" background="1">
    <dbPr connection="Provider=Microsoft.Mashup.OleDb.1;Data Source=$Workbook$;Location=&quot;data (2)&quot;;Extended Properties=&quot;&quot;" command="SELECT * FROM [data (2)]"/>
  </connection>
  <connection id="3" xr16:uid="{5CAAF267-82DA-4FA2-9968-056956FC028F}" keepAlive="1" name="Query - index_data" description="Connection to the 'index_data' query in the workbook." type="5" refreshedVersion="8" background="1" saveData="1">
    <dbPr connection="Provider=Microsoft.Mashup.OleDb.1;Data Source=$Workbook$;Location=index_data;Extended Properties=&quot;&quot;" command="SELECT * FROM [index_data]"/>
  </connection>
</connections>
</file>

<file path=xl/sharedStrings.xml><?xml version="1.0" encoding="utf-8"?>
<sst xmlns="http://schemas.openxmlformats.org/spreadsheetml/2006/main" count="108" uniqueCount="33">
  <si>
    <t>adj_close</t>
  </si>
  <si>
    <t>date</t>
  </si>
  <si>
    <t>symbol</t>
  </si>
  <si>
    <t>shares</t>
  </si>
  <si>
    <t>value</t>
  </si>
  <si>
    <t>DABUR.BSE</t>
  </si>
  <si>
    <t>EICHERMOT.BSE</t>
  </si>
  <si>
    <t>GODREJCP.BSE</t>
  </si>
  <si>
    <t>HINDUNILVR.BSE</t>
  </si>
  <si>
    <t>MARUTI.BSE</t>
  </si>
  <si>
    <t>TATAMOTORS.BSE</t>
  </si>
  <si>
    <t>tot_alloc_val</t>
  </si>
  <si>
    <t>sector</t>
  </si>
  <si>
    <t>FMCG</t>
  </si>
  <si>
    <t>AUTO</t>
  </si>
  <si>
    <t>sector_val</t>
  </si>
  <si>
    <t>sector_alloc</t>
  </si>
  <si>
    <t>sector_returns</t>
  </si>
  <si>
    <t>sector_alloc_port</t>
  </si>
  <si>
    <t>sector_alloc_idx</t>
  </si>
  <si>
    <t>sector_returns_port</t>
  </si>
  <si>
    <t>sector_returns_idx</t>
  </si>
  <si>
    <t>allocation_effect</t>
  </si>
  <si>
    <t>selection_effect</t>
  </si>
  <si>
    <t>interaction_effect</t>
  </si>
  <si>
    <t>alpha_val</t>
  </si>
  <si>
    <t>sector_returns * sector_val</t>
  </si>
  <si>
    <t>Portfolio</t>
  </si>
  <si>
    <t>Index</t>
  </si>
  <si>
    <t>Alpha Value</t>
  </si>
  <si>
    <t>selection</t>
  </si>
  <si>
    <t>allocation</t>
  </si>
  <si>
    <t>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</si>
</sst>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Segoe UI"/>
      <family val="2"/>
    </font>
    <font>
      <sz val="11"/>
      <name val="Segoe U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14" fontId="0" fillId="2" borderId="1" xfId="0" applyNumberFormat="1" applyFill="1" applyBorder="1"/>
    <xf numFmtId="14" fontId="0" fillId="0" borderId="1" xfId="0" applyNumberFormat="1" applyBorder="1"/>
    <xf numFmtId="0" fontId="2" fillId="0" borderId="0" xfId="0" applyFont="1" applyAlignment="1">
      <alignment horizontal="right" vertical="center" wrapText="1"/>
    </xf>
    <xf numFmtId="14" fontId="2" fillId="0" borderId="0" xfId="0" applyNumberFormat="1" applyFont="1" applyAlignment="1">
      <alignment horizontal="right" vertical="center" wrapText="1"/>
    </xf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E965696-46BD-4E41-B619-E9F24925F873}" autoFormatId="16" applyNumberFormats="0" applyBorderFormats="0" applyFontFormats="0" applyPatternFormats="0" applyAlignmentFormats="0" applyWidthHeightFormats="0">
  <queryTableRefresh nextId="11" unboundColumnsRight="4">
    <queryTableFields count="9">
      <queryTableField id="1" name="adj_close" tableColumnId="1"/>
      <queryTableField id="2" name="date" tableColumnId="2"/>
      <queryTableField id="3" name="symbol" tableColumnId="3"/>
      <queryTableField id="4" name="shares" tableColumnId="4"/>
      <queryTableField id="5" name="value" tableColumnId="5"/>
      <queryTableField id="6" dataBound="0" tableColumnId="6"/>
      <queryTableField id="7" dataBound="0" tableColumnId="7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15CBFC-EB86-45A5-AA78-224C6F54B643}" name="Table_index_data" displayName="Table_index_data" ref="A1:I25" tableType="queryTable" totalsRowShown="0">
  <autoFilter ref="A1:I25" xr:uid="{8415CBFC-EB86-45A5-AA78-224C6F54B643}"/>
  <sortState xmlns:xlrd2="http://schemas.microsoft.com/office/spreadsheetml/2017/richdata2" ref="A2:G25">
    <sortCondition ref="G2:G25"/>
    <sortCondition ref="C2:C25"/>
    <sortCondition ref="B2:B25"/>
  </sortState>
  <tableColumns count="9">
    <tableColumn id="1" xr3:uid="{940CFDEA-A8E8-4CC5-A4A6-9AB6E4D8A4C2}" uniqueName="1" name="adj_close" queryTableFieldId="1"/>
    <tableColumn id="2" xr3:uid="{2DF066A0-2FAF-4B5C-9B92-EA1DE9B9BF7C}" uniqueName="2" name="date" queryTableFieldId="2" dataDxfId="4"/>
    <tableColumn id="3" xr3:uid="{B332E970-1D98-4A49-9E66-9F236318C124}" uniqueName="3" name="symbol" queryTableFieldId="3" dataDxfId="3"/>
    <tableColumn id="4" xr3:uid="{BCDB0685-F8B3-4BF7-AE6C-B51DD4871BB9}" uniqueName="4" name="shares" queryTableFieldId="4"/>
    <tableColumn id="5" xr3:uid="{41E315DF-BFF3-4680-836B-5CB33DF23D9F}" uniqueName="5" name="value" queryTableFieldId="5"/>
    <tableColumn id="6" xr3:uid="{B024B879-0099-4800-829E-B196D238CE71}" uniqueName="6" name="tot_alloc_val" queryTableFieldId="6" dataDxfId="2">
      <calculatedColumnFormula>Table_index_data[[#This Row],[value]]+E6+E14+E18+E22</calculatedColumnFormula>
    </tableColumn>
    <tableColumn id="7" xr3:uid="{8A3F5136-9B26-4E61-959D-F3D5AA4AC70D}" uniqueName="7" name="sector" queryTableFieldId="7"/>
    <tableColumn id="9" xr3:uid="{CF006E22-D711-4C46-9174-9F53E19214E0}" uniqueName="9" name="sector_val" queryTableFieldId="9" dataDxfId="1">
      <calculatedColumnFormula>Table_index_data[[#This Row],[value]]+E6+E10</calculatedColumnFormula>
    </tableColumn>
    <tableColumn id="10" xr3:uid="{D56468FC-6084-4570-80A1-8BAF9180726C}" uniqueName="10" name="sector_alloc" queryTableFieldId="10" dataDxfId="0">
      <calculatedColumnFormula>Table_index_data[[#This Row],[sector_val]]/Table_index_data[[#This Row],[tot_alloc_val]]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5FE66-C0AF-4596-BFC3-EB66BBE20DCA}">
  <dimension ref="A1:I41"/>
  <sheetViews>
    <sheetView topLeftCell="C21" workbookViewId="0">
      <selection activeCell="E58" sqref="E58"/>
    </sheetView>
  </sheetViews>
  <sheetFormatPr defaultRowHeight="15" x14ac:dyDescent="0.25"/>
  <cols>
    <col min="1" max="1" width="11.5703125" bestFit="1" customWidth="1"/>
    <col min="2" max="2" width="16" customWidth="1"/>
    <col min="3" max="3" width="17.28515625" bestFit="1" customWidth="1"/>
    <col min="4" max="4" width="20.85546875" customWidth="1"/>
    <col min="5" max="5" width="17.140625" customWidth="1"/>
    <col min="6" max="6" width="22.42578125" customWidth="1"/>
    <col min="7" max="7" width="22.7109375" customWidth="1"/>
    <col min="8" max="8" width="16.85546875" customWidth="1"/>
    <col min="9" max="9" width="15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  <c r="H1" t="s">
        <v>15</v>
      </c>
      <c r="I1" t="s">
        <v>16</v>
      </c>
    </row>
    <row r="2" spans="1:9" x14ac:dyDescent="0.25">
      <c r="A2">
        <v>3715.1001000000001</v>
      </c>
      <c r="B2" s="1">
        <v>45078</v>
      </c>
      <c r="C2" t="s">
        <v>6</v>
      </c>
      <c r="D2">
        <v>538</v>
      </c>
      <c r="E2">
        <v>1998723.8538000002</v>
      </c>
      <c r="F2">
        <v>8988796.0600000005</v>
      </c>
      <c r="G2" t="s">
        <v>14</v>
      </c>
      <c r="H2">
        <f>Table_index_data[[#This Row],[value]]+E6+E10</f>
        <v>5990789.3218</v>
      </c>
      <c r="I2">
        <f>Table_index_data[[#This Row],[sector_val]]/Table_index_data[[#This Row],[tot_alloc_val]]</f>
        <v>0.66647293829024745</v>
      </c>
    </row>
    <row r="3" spans="1:9" x14ac:dyDescent="0.25">
      <c r="A3">
        <v>3699.6001000000001</v>
      </c>
      <c r="B3" s="1">
        <v>45079</v>
      </c>
      <c r="C3" t="s">
        <v>6</v>
      </c>
      <c r="D3">
        <v>538</v>
      </c>
      <c r="E3">
        <v>1990384.8538000002</v>
      </c>
      <c r="F3">
        <v>9018669.1489000022</v>
      </c>
      <c r="G3" t="s">
        <v>14</v>
      </c>
      <c r="H3">
        <f>Table_index_data[[#This Row],[value]]+E7+E11</f>
        <v>6010545.3218</v>
      </c>
      <c r="I3">
        <f>Table_index_data[[#This Row],[sector_val]]/Table_index_data[[#This Row],[tot_alloc_val]]</f>
        <v>0.66645590636098451</v>
      </c>
    </row>
    <row r="4" spans="1:9" x14ac:dyDescent="0.25">
      <c r="A4">
        <v>3670.1001000000001</v>
      </c>
      <c r="B4" s="1">
        <v>45082</v>
      </c>
      <c r="C4" t="s">
        <v>6</v>
      </c>
      <c r="D4">
        <v>538</v>
      </c>
      <c r="E4">
        <v>1974513.8538000002</v>
      </c>
      <c r="F4">
        <v>9042358.7936999984</v>
      </c>
      <c r="G4" t="s">
        <v>14</v>
      </c>
      <c r="H4">
        <f>Table_index_data[[#This Row],[value]]+E8+E12</f>
        <v>6059411.2898000004</v>
      </c>
      <c r="I4">
        <f>Table_index_data[[#This Row],[sector_val]]/Table_index_data[[#This Row],[tot_alloc_val]]</f>
        <v>0.67011400764385942</v>
      </c>
    </row>
    <row r="5" spans="1:9" x14ac:dyDescent="0.25">
      <c r="A5">
        <v>3705.55</v>
      </c>
      <c r="B5" s="1">
        <v>45083</v>
      </c>
      <c r="C5" t="s">
        <v>6</v>
      </c>
      <c r="D5">
        <v>538</v>
      </c>
      <c r="E5">
        <v>1993585.9000000001</v>
      </c>
      <c r="F5">
        <v>9108010.749400001</v>
      </c>
      <c r="G5" t="s">
        <v>14</v>
      </c>
      <c r="H5">
        <f>Table_index_data[[#This Row],[value]]+E9+E13</f>
        <v>6145567.3360000001</v>
      </c>
      <c r="I5">
        <f>Table_index_data[[#This Row],[sector_val]]/Table_index_data[[#This Row],[tot_alloc_val]]</f>
        <v>0.67474309210766414</v>
      </c>
    </row>
    <row r="6" spans="1:9" x14ac:dyDescent="0.25">
      <c r="A6">
        <v>9327.7998000000007</v>
      </c>
      <c r="B6" s="1">
        <v>45078</v>
      </c>
      <c r="C6" t="s">
        <v>9</v>
      </c>
      <c r="D6">
        <v>160</v>
      </c>
      <c r="E6">
        <v>1492447.9680000001</v>
      </c>
      <c r="F6">
        <v>8988796.0600000005</v>
      </c>
      <c r="G6" t="s">
        <v>14</v>
      </c>
      <c r="H6">
        <v>5990789.3218</v>
      </c>
      <c r="I6">
        <f>Table_index_data[[#This Row],[sector_val]]/Table_index_data[[#This Row],[tot_alloc_val]]</f>
        <v>0.66647293829024745</v>
      </c>
    </row>
    <row r="7" spans="1:9" x14ac:dyDescent="0.25">
      <c r="A7">
        <v>9488.7998000000007</v>
      </c>
      <c r="B7" s="1">
        <v>45079</v>
      </c>
      <c r="C7" t="s">
        <v>9</v>
      </c>
      <c r="D7">
        <v>160</v>
      </c>
      <c r="E7">
        <v>1518207.9680000001</v>
      </c>
      <c r="F7">
        <v>9018669.1489000022</v>
      </c>
      <c r="G7" t="s">
        <v>14</v>
      </c>
      <c r="H7">
        <v>6010545.3218</v>
      </c>
      <c r="I7">
        <f>Table_index_data[[#This Row],[sector_val]]/Table_index_data[[#This Row],[tot_alloc_val]]</f>
        <v>0.66645590636098451</v>
      </c>
    </row>
    <row r="8" spans="1:9" x14ac:dyDescent="0.25">
      <c r="A8">
        <v>9581.0995999999996</v>
      </c>
      <c r="B8" s="1">
        <v>45082</v>
      </c>
      <c r="C8" t="s">
        <v>9</v>
      </c>
      <c r="D8">
        <v>160</v>
      </c>
      <c r="E8">
        <v>1532975.936</v>
      </c>
      <c r="F8">
        <v>9042358.7936999984</v>
      </c>
      <c r="G8" t="s">
        <v>14</v>
      </c>
      <c r="H8">
        <v>6059411.2898000004</v>
      </c>
      <c r="I8">
        <f>Table_index_data[[#This Row],[sector_val]]/Table_index_data[[#This Row],[tot_alloc_val]]</f>
        <v>0.67011400764385942</v>
      </c>
    </row>
    <row r="9" spans="1:9" x14ac:dyDescent="0.25">
      <c r="A9">
        <v>9731.8495999999996</v>
      </c>
      <c r="B9" s="1">
        <v>45083</v>
      </c>
      <c r="C9" t="s">
        <v>9</v>
      </c>
      <c r="D9">
        <v>160</v>
      </c>
      <c r="E9">
        <v>1557095.936</v>
      </c>
      <c r="F9">
        <v>9108010.749400001</v>
      </c>
      <c r="G9" t="s">
        <v>14</v>
      </c>
      <c r="H9">
        <v>6145567.3360000001</v>
      </c>
      <c r="I9">
        <f>Table_index_data[[#This Row],[sector_val]]/Table_index_data[[#This Row],[tot_alloc_val]]</f>
        <v>0.67474309210766414</v>
      </c>
    </row>
    <row r="10" spans="1:9" x14ac:dyDescent="0.25">
      <c r="A10">
        <v>535.25</v>
      </c>
      <c r="B10" s="1">
        <v>45078</v>
      </c>
      <c r="C10" t="s">
        <v>10</v>
      </c>
      <c r="D10">
        <v>4670</v>
      </c>
      <c r="E10">
        <v>2499617.5</v>
      </c>
      <c r="F10">
        <v>8988796.0600000005</v>
      </c>
      <c r="G10" t="s">
        <v>14</v>
      </c>
      <c r="H10">
        <v>5990789.3218</v>
      </c>
      <c r="I10">
        <f>Table_index_data[[#This Row],[sector_val]]/Table_index_data[[#This Row],[tot_alloc_val]]</f>
        <v>0.66647293829024745</v>
      </c>
    </row>
    <row r="11" spans="1:9" x14ac:dyDescent="0.25">
      <c r="A11">
        <v>535.75</v>
      </c>
      <c r="B11" s="1">
        <v>45079</v>
      </c>
      <c r="C11" t="s">
        <v>10</v>
      </c>
      <c r="D11">
        <v>4670</v>
      </c>
      <c r="E11">
        <v>2501952.5</v>
      </c>
      <c r="F11">
        <v>9018669.1489000022</v>
      </c>
      <c r="G11" t="s">
        <v>14</v>
      </c>
      <c r="H11">
        <v>6010545.3218</v>
      </c>
      <c r="I11">
        <f>Table_index_data[[#This Row],[sector_val]]/Table_index_data[[#This Row],[tot_alloc_val]]</f>
        <v>0.66645590636098451</v>
      </c>
    </row>
    <row r="12" spans="1:9" x14ac:dyDescent="0.25">
      <c r="A12">
        <v>546.45000000000005</v>
      </c>
      <c r="B12" s="1">
        <v>45082</v>
      </c>
      <c r="C12" t="s">
        <v>10</v>
      </c>
      <c r="D12">
        <v>4670</v>
      </c>
      <c r="E12">
        <v>2551921.5</v>
      </c>
      <c r="F12">
        <v>9042358.7936999984</v>
      </c>
      <c r="G12" t="s">
        <v>14</v>
      </c>
      <c r="H12">
        <v>6059411.2898000004</v>
      </c>
      <c r="I12">
        <f>Table_index_data[[#This Row],[sector_val]]/Table_index_data[[#This Row],[tot_alloc_val]]</f>
        <v>0.67011400764385942</v>
      </c>
    </row>
    <row r="13" spans="1:9" x14ac:dyDescent="0.25">
      <c r="A13">
        <v>555.65</v>
      </c>
      <c r="B13" s="1">
        <v>45083</v>
      </c>
      <c r="C13" t="s">
        <v>10</v>
      </c>
      <c r="D13">
        <v>4670</v>
      </c>
      <c r="E13">
        <v>2594885.5</v>
      </c>
      <c r="F13">
        <v>9108010.749400001</v>
      </c>
      <c r="G13" t="s">
        <v>14</v>
      </c>
      <c r="H13">
        <v>6145567.3360000001</v>
      </c>
      <c r="I13">
        <f>Table_index_data[[#This Row],[sector_val]]/Table_index_data[[#This Row],[tot_alloc_val]]</f>
        <v>0.67474309210766414</v>
      </c>
    </row>
    <row r="14" spans="1:9" x14ac:dyDescent="0.25">
      <c r="A14">
        <v>556.29999999999995</v>
      </c>
      <c r="B14" s="1">
        <v>45078</v>
      </c>
      <c r="C14" t="s">
        <v>5</v>
      </c>
      <c r="D14">
        <v>3595</v>
      </c>
      <c r="E14">
        <v>1999898.4999999998</v>
      </c>
      <c r="F14">
        <v>8988796.0600000005</v>
      </c>
      <c r="G14" t="s">
        <v>13</v>
      </c>
      <c r="H14">
        <f>Table_index_data[[#This Row],[value]]+E18+E22</f>
        <v>3997635.8881999995</v>
      </c>
      <c r="I14">
        <f>Table_index_data[[#This Row],[sector_val]]/Table_index_data[[#This Row],[tot_alloc_val]]</f>
        <v>0.44473540855926363</v>
      </c>
    </row>
    <row r="15" spans="1:9" x14ac:dyDescent="0.25">
      <c r="A15">
        <v>557.20000000000005</v>
      </c>
      <c r="B15" s="1">
        <v>45079</v>
      </c>
      <c r="C15" t="s">
        <v>5</v>
      </c>
      <c r="D15">
        <v>3595</v>
      </c>
      <c r="E15">
        <v>2003134.0000000002</v>
      </c>
      <c r="F15">
        <v>9018669.1489000022</v>
      </c>
      <c r="G15" t="s">
        <v>13</v>
      </c>
      <c r="H15">
        <f>Table_index_data[[#This Row],[value]]+E19+E23</f>
        <v>4013446.9771000007</v>
      </c>
      <c r="I15">
        <f>Table_index_data[[#This Row],[sector_val]]/Table_index_data[[#This Row],[tot_alloc_val]]</f>
        <v>0.44501543529729293</v>
      </c>
    </row>
    <row r="16" spans="1:9" x14ac:dyDescent="0.25">
      <c r="A16">
        <v>552.25</v>
      </c>
      <c r="B16" s="1">
        <v>45082</v>
      </c>
      <c r="C16" t="s">
        <v>5</v>
      </c>
      <c r="D16">
        <v>3595</v>
      </c>
      <c r="E16">
        <v>1985338.75</v>
      </c>
      <c r="F16">
        <v>9042358.7936999984</v>
      </c>
      <c r="G16" t="s">
        <v>13</v>
      </c>
      <c r="H16">
        <f>Table_index_data[[#This Row],[value]]+E20+E24</f>
        <v>3982007.2538999999</v>
      </c>
      <c r="I16">
        <f>Table_index_data[[#This Row],[sector_val]]/Table_index_data[[#This Row],[tot_alloc_val]]</f>
        <v>0.44037262231557855</v>
      </c>
    </row>
    <row r="17" spans="1:9" x14ac:dyDescent="0.25">
      <c r="A17">
        <v>547.20000000000005</v>
      </c>
      <c r="B17" s="1">
        <v>45083</v>
      </c>
      <c r="C17" t="s">
        <v>5</v>
      </c>
      <c r="D17">
        <v>3595</v>
      </c>
      <c r="E17">
        <v>1967184.0000000002</v>
      </c>
      <c r="F17">
        <v>9108010.749400001</v>
      </c>
      <c r="G17" t="s">
        <v>13</v>
      </c>
      <c r="H17">
        <f>Table_index_data[[#This Row],[value]]+E21+E25</f>
        <v>3962736.8634000001</v>
      </c>
      <c r="I17">
        <f>Table_index_data[[#This Row],[sector_val]]/Table_index_data[[#This Row],[tot_alloc_val]]</f>
        <v>0.43508258525727467</v>
      </c>
    </row>
    <row r="18" spans="1:9" x14ac:dyDescent="0.25">
      <c r="A18">
        <v>1053.3499999999999</v>
      </c>
      <c r="B18" s="1">
        <v>45078</v>
      </c>
      <c r="C18" t="s">
        <v>7</v>
      </c>
      <c r="D18">
        <v>949</v>
      </c>
      <c r="E18">
        <v>999629.14999999991</v>
      </c>
      <c r="F18">
        <v>8988796.0600000005</v>
      </c>
      <c r="G18" t="s">
        <v>13</v>
      </c>
      <c r="H18">
        <v>3997635.8881999999</v>
      </c>
      <c r="I18">
        <f>Table_index_data[[#This Row],[sector_val]]/Table_index_data[[#This Row],[tot_alloc_val]]</f>
        <v>0.44473540855926369</v>
      </c>
    </row>
    <row r="19" spans="1:9" x14ac:dyDescent="0.25">
      <c r="A19">
        <v>1059.3499999999999</v>
      </c>
      <c r="B19" s="1">
        <v>45079</v>
      </c>
      <c r="C19" t="s">
        <v>7</v>
      </c>
      <c r="D19">
        <v>949</v>
      </c>
      <c r="E19">
        <v>1005323.1499999999</v>
      </c>
      <c r="F19">
        <v>9018669.1489000022</v>
      </c>
      <c r="G19" t="s">
        <v>13</v>
      </c>
      <c r="H19">
        <v>4013446.9771000007</v>
      </c>
      <c r="I19">
        <f>Table_index_data[[#This Row],[sector_val]]/Table_index_data[[#This Row],[tot_alloc_val]]</f>
        <v>0.44501543529729293</v>
      </c>
    </row>
    <row r="20" spans="1:9" x14ac:dyDescent="0.25">
      <c r="A20">
        <v>1052.75</v>
      </c>
      <c r="B20" s="1">
        <v>45082</v>
      </c>
      <c r="C20" t="s">
        <v>7</v>
      </c>
      <c r="D20">
        <v>949</v>
      </c>
      <c r="E20">
        <v>999059.75</v>
      </c>
      <c r="F20">
        <v>9042358.7936999984</v>
      </c>
      <c r="G20" t="s">
        <v>13</v>
      </c>
      <c r="H20">
        <v>3982007.2538999999</v>
      </c>
      <c r="I20">
        <f>Table_index_data[[#This Row],[sector_val]]/Table_index_data[[#This Row],[tot_alloc_val]]</f>
        <v>0.44037262231557855</v>
      </c>
    </row>
    <row r="21" spans="1:9" x14ac:dyDescent="0.25">
      <c r="A21">
        <v>1054.05</v>
      </c>
      <c r="B21" s="1">
        <v>45083</v>
      </c>
      <c r="C21" t="s">
        <v>7</v>
      </c>
      <c r="D21">
        <v>949</v>
      </c>
      <c r="E21">
        <v>1000293.45</v>
      </c>
      <c r="F21">
        <v>9108010.749400001</v>
      </c>
      <c r="G21" t="s">
        <v>13</v>
      </c>
      <c r="H21">
        <v>3962736.8634000001</v>
      </c>
      <c r="I21">
        <f>Table_index_data[[#This Row],[sector_val]]/Table_index_data[[#This Row],[tot_alloc_val]]</f>
        <v>0.43508258525727467</v>
      </c>
    </row>
    <row r="22" spans="1:9" x14ac:dyDescent="0.25">
      <c r="A22">
        <v>2675.8933999999999</v>
      </c>
      <c r="B22" s="1">
        <v>45078</v>
      </c>
      <c r="C22" t="s">
        <v>8</v>
      </c>
      <c r="D22">
        <v>373</v>
      </c>
      <c r="E22">
        <v>998108.23820000002</v>
      </c>
      <c r="F22">
        <v>8988796.0600000005</v>
      </c>
      <c r="G22" t="s">
        <v>13</v>
      </c>
      <c r="H22">
        <v>3997635.8881999999</v>
      </c>
      <c r="I22">
        <f>Table_index_data[[#This Row],[sector_val]]/Table_index_data[[#This Row],[tot_alloc_val]]</f>
        <v>0.44473540855926369</v>
      </c>
    </row>
    <row r="23" spans="1:9" x14ac:dyDescent="0.25">
      <c r="A23">
        <v>2694.3427000000001</v>
      </c>
      <c r="B23" s="1">
        <v>45079</v>
      </c>
      <c r="C23" t="s">
        <v>8</v>
      </c>
      <c r="D23">
        <v>373</v>
      </c>
      <c r="E23">
        <v>1004989.8271000001</v>
      </c>
      <c r="F23">
        <v>9018669.1489000022</v>
      </c>
      <c r="G23" t="s">
        <v>13</v>
      </c>
      <c r="H23">
        <v>4013446.9771000007</v>
      </c>
      <c r="I23">
        <f>Table_index_data[[#This Row],[sector_val]]/Table_index_data[[#This Row],[tot_alloc_val]]</f>
        <v>0.44501543529729293</v>
      </c>
    </row>
    <row r="24" spans="1:9" x14ac:dyDescent="0.25">
      <c r="A24">
        <v>2674.5542999999998</v>
      </c>
      <c r="B24" s="1">
        <v>45082</v>
      </c>
      <c r="C24" t="s">
        <v>8</v>
      </c>
      <c r="D24">
        <v>373</v>
      </c>
      <c r="E24">
        <v>997608.75389999989</v>
      </c>
      <c r="F24">
        <v>9042358.7936999984</v>
      </c>
      <c r="G24" t="s">
        <v>13</v>
      </c>
      <c r="H24">
        <v>3982007.2538999999</v>
      </c>
      <c r="I24">
        <f>Table_index_data[[#This Row],[sector_val]]/Table_index_data[[#This Row],[tot_alloc_val]]</f>
        <v>0.44037262231557855</v>
      </c>
    </row>
    <row r="25" spans="1:9" x14ac:dyDescent="0.25">
      <c r="A25">
        <v>2668.2557999999999</v>
      </c>
      <c r="B25" s="1">
        <v>45083</v>
      </c>
      <c r="C25" t="s">
        <v>8</v>
      </c>
      <c r="D25">
        <v>373</v>
      </c>
      <c r="E25">
        <v>995259.41339999996</v>
      </c>
      <c r="F25">
        <v>9108010.749400001</v>
      </c>
      <c r="G25" t="s">
        <v>13</v>
      </c>
      <c r="H25">
        <v>3962736.8634000001</v>
      </c>
      <c r="I25">
        <f>Table_index_data[[#This Row],[sector_val]]/Table_index_data[[#This Row],[tot_alloc_val]]</f>
        <v>0.43508258525727467</v>
      </c>
    </row>
    <row r="27" spans="1:9" x14ac:dyDescent="0.25">
      <c r="B27" t="s">
        <v>1</v>
      </c>
      <c r="C27" t="s">
        <v>12</v>
      </c>
      <c r="D27" t="s">
        <v>16</v>
      </c>
      <c r="E27" t="s">
        <v>15</v>
      </c>
      <c r="F27" t="s">
        <v>17</v>
      </c>
      <c r="H27" t="s">
        <v>16</v>
      </c>
      <c r="I27" t="s">
        <v>17</v>
      </c>
    </row>
    <row r="28" spans="1:9" x14ac:dyDescent="0.25">
      <c r="B28" s="6">
        <v>45078</v>
      </c>
      <c r="C28" t="s">
        <v>14</v>
      </c>
      <c r="D28" s="3">
        <v>0.66647293829024745</v>
      </c>
      <c r="E28" s="2">
        <v>5990789.3218</v>
      </c>
      <c r="F28">
        <v>0</v>
      </c>
      <c r="H28">
        <v>0.67474309210766414</v>
      </c>
      <c r="I28">
        <v>2.5835996875532841E-2</v>
      </c>
    </row>
    <row r="29" spans="1:9" x14ac:dyDescent="0.25">
      <c r="B29" s="7">
        <v>45079</v>
      </c>
      <c r="C29" t="s">
        <v>14</v>
      </c>
      <c r="D29" s="5">
        <v>0.67474309210766414</v>
      </c>
      <c r="E29" s="4">
        <v>6145567.3360000001</v>
      </c>
      <c r="F29">
        <f>E29/E28-1</f>
        <v>2.5835996875532841E-2</v>
      </c>
      <c r="H29">
        <v>0.435082585257275</v>
      </c>
      <c r="I29">
        <v>-8.7299158242531982E-3</v>
      </c>
    </row>
    <row r="30" spans="1:9" x14ac:dyDescent="0.25">
      <c r="B30" s="6">
        <v>45078</v>
      </c>
      <c r="C30" t="s">
        <v>13</v>
      </c>
      <c r="D30" s="3">
        <v>0.44473540855926363</v>
      </c>
      <c r="E30" s="2">
        <v>3997635.8881999999</v>
      </c>
      <c r="F30">
        <v>0</v>
      </c>
    </row>
    <row r="31" spans="1:9" x14ac:dyDescent="0.25">
      <c r="B31" s="7">
        <v>45079</v>
      </c>
      <c r="C31" t="s">
        <v>13</v>
      </c>
      <c r="D31" s="5">
        <v>0.43508258525727467</v>
      </c>
      <c r="E31" s="4">
        <v>3962736.8634000001</v>
      </c>
      <c r="F31">
        <f>E31/E30-1</f>
        <v>-8.7299158242531982E-3</v>
      </c>
    </row>
    <row r="32" spans="1:9" x14ac:dyDescent="0.25">
      <c r="H32">
        <f>ROUND(I28,3)</f>
        <v>2.5999999999999999E-2</v>
      </c>
    </row>
    <row r="33" spans="1:8" x14ac:dyDescent="0.25">
      <c r="F33">
        <f>ROUND(F29,3)</f>
        <v>2.5999999999999999E-2</v>
      </c>
      <c r="H33">
        <f>ROUND(I29,3)</f>
        <v>-8.9999999999999993E-3</v>
      </c>
    </row>
    <row r="34" spans="1:8" x14ac:dyDescent="0.25">
      <c r="F34">
        <f>ROUND(F31,3)</f>
        <v>-8.9999999999999993E-3</v>
      </c>
    </row>
    <row r="35" spans="1:8" x14ac:dyDescent="0.25">
      <c r="A35" t="s">
        <v>12</v>
      </c>
      <c r="B35" t="s">
        <v>18</v>
      </c>
      <c r="C35" t="s">
        <v>19</v>
      </c>
      <c r="D35" t="s">
        <v>20</v>
      </c>
      <c r="E35" t="s">
        <v>21</v>
      </c>
      <c r="F35" t="s">
        <v>22</v>
      </c>
      <c r="G35" t="s">
        <v>23</v>
      </c>
      <c r="H35" t="s">
        <v>24</v>
      </c>
    </row>
    <row r="36" spans="1:8" x14ac:dyDescent="0.25">
      <c r="A36" t="s">
        <v>14</v>
      </c>
      <c r="B36">
        <v>0.58893787405231046</v>
      </c>
      <c r="C36" s="5">
        <v>0.67474309210766414</v>
      </c>
      <c r="D36">
        <v>-5.1047868953254527E-3</v>
      </c>
      <c r="E36">
        <v>2.5835996875532841E-2</v>
      </c>
      <c r="F36">
        <f>(B36-C36)*E36</f>
        <v>-2.2168633455825317E-3</v>
      </c>
      <c r="G36">
        <f>(D36-E36)*(C36)</f>
        <v>-2.0877080113783558E-2</v>
      </c>
      <c r="H36">
        <f>(B36-C36)*(D36-E36)</f>
        <v>2.6548806982620442E-3</v>
      </c>
    </row>
    <row r="37" spans="1:8" x14ac:dyDescent="0.25">
      <c r="A37" t="s">
        <v>13</v>
      </c>
      <c r="B37">
        <v>0.41106212594768959</v>
      </c>
      <c r="C37" s="5">
        <v>0.43508258525727467</v>
      </c>
      <c r="D37">
        <v>4.3316731561927169E-2</v>
      </c>
      <c r="E37">
        <v>-8.7299158242531982E-3</v>
      </c>
      <c r="F37">
        <f>(B37-C37)*E37</f>
        <v>2.096965878325768E-4</v>
      </c>
      <c r="G37">
        <f>(D37-E37)*(C37)</f>
        <v>2.2644589898753131E-2</v>
      </c>
      <c r="H37">
        <f>(B37-C37)*(D37-E37)</f>
        <v>-1.2501843757400679E-3</v>
      </c>
    </row>
    <row r="38" spans="1:8" x14ac:dyDescent="0.25">
      <c r="F38">
        <f>F36+F37</f>
        <v>-2.0071667577499547E-3</v>
      </c>
      <c r="G38">
        <f>G36+G37</f>
        <v>1.7675097849695724E-3</v>
      </c>
      <c r="H38">
        <f>H36+H37</f>
        <v>1.4046963225219763E-3</v>
      </c>
    </row>
    <row r="40" spans="1:8" x14ac:dyDescent="0.25">
      <c r="F40" t="s">
        <v>25</v>
      </c>
    </row>
    <row r="41" spans="1:8" x14ac:dyDescent="0.25">
      <c r="F41">
        <f>F38+G38+H38</f>
        <v>1.1650393497415941E-3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541F-A12A-4519-BA9F-34D8E7E2DCDE}">
  <dimension ref="A1:I21"/>
  <sheetViews>
    <sheetView tabSelected="1" workbookViewId="0">
      <selection activeCell="E15" sqref="E15"/>
    </sheetView>
  </sheetViews>
  <sheetFormatPr defaultRowHeight="15" x14ac:dyDescent="0.25"/>
  <cols>
    <col min="1" max="1" width="23" customWidth="1"/>
    <col min="2" max="2" width="25.42578125" customWidth="1"/>
    <col min="3" max="3" width="25" customWidth="1"/>
    <col min="4" max="4" width="19" customWidth="1"/>
    <col min="5" max="5" width="32.7109375" customWidth="1"/>
    <col min="6" max="6" width="29.5703125" customWidth="1"/>
    <col min="7" max="7" width="14.42578125" customWidth="1"/>
    <col min="8" max="8" width="15.5703125" customWidth="1"/>
    <col min="9" max="9" width="16.85546875" customWidth="1"/>
  </cols>
  <sheetData>
    <row r="1" spans="1:9" x14ac:dyDescent="0.25">
      <c r="A1" t="s">
        <v>27</v>
      </c>
    </row>
    <row r="2" spans="1:9" ht="33" x14ac:dyDescent="0.25">
      <c r="A2" s="11" t="s">
        <v>12</v>
      </c>
      <c r="B2" s="11" t="s">
        <v>1</v>
      </c>
      <c r="C2" s="11" t="s">
        <v>16</v>
      </c>
      <c r="D2" s="11" t="s">
        <v>17</v>
      </c>
      <c r="E2" s="11" t="s">
        <v>26</v>
      </c>
    </row>
    <row r="3" spans="1:9" ht="16.5" x14ac:dyDescent="0.25">
      <c r="A3" s="12" t="s">
        <v>14</v>
      </c>
      <c r="B3" s="13">
        <v>44930</v>
      </c>
      <c r="C3" s="12">
        <v>0.70187299999999997</v>
      </c>
      <c r="D3" s="12">
        <v>1.8259999999999999E-3</v>
      </c>
      <c r="E3">
        <f>C3*D3</f>
        <v>1.2816200979999999E-3</v>
      </c>
    </row>
    <row r="4" spans="1:9" ht="16.5" x14ac:dyDescent="0.25">
      <c r="A4" s="12" t="s">
        <v>13</v>
      </c>
      <c r="B4" s="13">
        <v>44930</v>
      </c>
      <c r="C4" s="12">
        <v>0.29812699999999998</v>
      </c>
      <c r="D4" s="12">
        <v>-8.482E-3</v>
      </c>
      <c r="E4">
        <f>C4*D4</f>
        <v>-2.5287132139999997E-3</v>
      </c>
    </row>
    <row r="5" spans="1:9" x14ac:dyDescent="0.25">
      <c r="A5" s="14"/>
      <c r="B5" s="14"/>
      <c r="C5" s="14"/>
      <c r="D5" s="14"/>
      <c r="E5">
        <f>E3+E4</f>
        <v>-1.2470931159999999E-3</v>
      </c>
    </row>
    <row r="7" spans="1:9" x14ac:dyDescent="0.25">
      <c r="A7" t="s">
        <v>28</v>
      </c>
    </row>
    <row r="8" spans="1:9" ht="33" x14ac:dyDescent="0.25">
      <c r="A8" s="11" t="s">
        <v>12</v>
      </c>
      <c r="B8" s="11" t="s">
        <v>1</v>
      </c>
      <c r="C8" s="11" t="s">
        <v>16</v>
      </c>
      <c r="D8" s="11" t="s">
        <v>17</v>
      </c>
      <c r="E8" s="11" t="s">
        <v>26</v>
      </c>
    </row>
    <row r="9" spans="1:9" ht="16.5" x14ac:dyDescent="0.25">
      <c r="A9" s="12" t="s">
        <v>14</v>
      </c>
      <c r="B9" s="13">
        <v>44930</v>
      </c>
      <c r="C9" s="12">
        <v>0.59795600000000004</v>
      </c>
      <c r="D9" s="12">
        <v>-1.0661E-2</v>
      </c>
      <c r="E9">
        <f>C9*D9</f>
        <v>-6.3748089160000007E-3</v>
      </c>
    </row>
    <row r="10" spans="1:9" ht="16.5" x14ac:dyDescent="0.25">
      <c r="A10" s="12" t="s">
        <v>13</v>
      </c>
      <c r="B10" s="13">
        <v>44930</v>
      </c>
      <c r="C10" s="12">
        <v>0.40204400000000001</v>
      </c>
      <c r="D10" s="12">
        <v>-8.482E-3</v>
      </c>
      <c r="E10">
        <f>C10*D10</f>
        <v>-3.4101372080000002E-3</v>
      </c>
    </row>
    <row r="11" spans="1:9" x14ac:dyDescent="0.25">
      <c r="A11" s="10"/>
      <c r="B11" s="10"/>
      <c r="C11" s="10"/>
      <c r="D11" s="10"/>
      <c r="E11">
        <f>E9+E10</f>
        <v>-9.7849461240000005E-3</v>
      </c>
    </row>
    <row r="12" spans="1:9" x14ac:dyDescent="0.25">
      <c r="E12" t="s">
        <v>29</v>
      </c>
    </row>
    <row r="13" spans="1:9" ht="16.5" x14ac:dyDescent="0.25">
      <c r="A13" s="8"/>
      <c r="B13" s="9"/>
      <c r="C13" s="8"/>
      <c r="E13">
        <f>E5-E11</f>
        <v>8.5378530080000015E-3</v>
      </c>
    </row>
    <row r="14" spans="1:9" x14ac:dyDescent="0.25">
      <c r="E14">
        <f>ROUND(E13,4)</f>
        <v>8.5000000000000006E-3</v>
      </c>
    </row>
    <row r="16" spans="1:9" ht="33" x14ac:dyDescent="0.25">
      <c r="A16" s="11" t="s">
        <v>12</v>
      </c>
      <c r="B16" s="11" t="s">
        <v>1</v>
      </c>
      <c r="C16" s="11" t="s">
        <v>18</v>
      </c>
      <c r="D16" s="11" t="s">
        <v>20</v>
      </c>
      <c r="E16" s="11" t="s">
        <v>19</v>
      </c>
      <c r="F16" s="11" t="s">
        <v>21</v>
      </c>
      <c r="G16" s="11" t="s">
        <v>30</v>
      </c>
      <c r="H16" s="11" t="s">
        <v>31</v>
      </c>
      <c r="I16" s="11" t="s">
        <v>32</v>
      </c>
    </row>
    <row r="17" spans="1:9" ht="16.5" x14ac:dyDescent="0.25">
      <c r="A17" s="12" t="s">
        <v>14</v>
      </c>
      <c r="B17" s="13">
        <v>44930</v>
      </c>
      <c r="C17" s="12">
        <v>0.70187299999999997</v>
      </c>
      <c r="D17" s="12">
        <v>1.8259999999999999E-3</v>
      </c>
      <c r="E17" s="12">
        <v>0.59795600000000004</v>
      </c>
      <c r="F17" s="12">
        <v>-1.0661E-2</v>
      </c>
      <c r="G17">
        <f>(D17-F17)*E17</f>
        <v>7.4666765720000005E-3</v>
      </c>
      <c r="H17">
        <f>(C17-E17)*F17</f>
        <v>-1.1078591369999993E-3</v>
      </c>
      <c r="I17">
        <f>(D17-F17)*(C17-E17)</f>
        <v>1.2976115789999992E-3</v>
      </c>
    </row>
    <row r="18" spans="1:9" ht="16.5" x14ac:dyDescent="0.25">
      <c r="A18" s="12" t="s">
        <v>13</v>
      </c>
      <c r="B18" s="13">
        <v>44930</v>
      </c>
      <c r="C18" s="12">
        <v>0.29812699999999998</v>
      </c>
      <c r="D18" s="12">
        <v>-8.482E-3</v>
      </c>
      <c r="E18" s="12">
        <v>0.40204400000000001</v>
      </c>
      <c r="F18" s="12">
        <v>-8.482E-3</v>
      </c>
      <c r="G18">
        <f>(D18-F18)*E18</f>
        <v>0</v>
      </c>
      <c r="H18">
        <f>(C18-E18)*F18</f>
        <v>8.8142399400000036E-4</v>
      </c>
      <c r="I18">
        <f>(D18-F18)*(C18-E18)</f>
        <v>0</v>
      </c>
    </row>
    <row r="19" spans="1:9" x14ac:dyDescent="0.25">
      <c r="G19">
        <f>SUM(G17:G18)</f>
        <v>7.4666765720000005E-3</v>
      </c>
      <c r="H19">
        <f>SUM(H17:H18)</f>
        <v>-2.2643514299999898E-4</v>
      </c>
      <c r="I19">
        <f>SUM(I17:I18)</f>
        <v>1.2976115789999992E-3</v>
      </c>
    </row>
    <row r="21" spans="1:9" x14ac:dyDescent="0.25">
      <c r="H21" t="s">
        <v>29</v>
      </c>
      <c r="I21">
        <f>SUM(G19:I19)</f>
        <v>8.5378530080000015E-3</v>
      </c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E A A B Q S w M E F A A C A A g A n D b z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J w 2 8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N v N W n / o N b N k B A A D 2 B Q A A E w A c A E Z v c m 1 1 b G F z L 1 N l Y 3 R p b 2 4 x L m 0 g o h g A K K A U A A A A A A A A A A A A A A A A A A A A A A A A A A A A 7 V L R a t s w F H 0 P 5 B + E + m K D E U t Y 9 7 D h h 8 1 p 2 c Y o X Z 3 t J S 5 B s e 8 a d 7 J u k K 5 D Q s i / T 7 K d 2 h 1 t 2 c t e x g K O r 4 + k c + 7 V O R Z y K l G z t H 1 P 3 o 1 H 4 5 F d S w M F K y R J F j M F N B 4 x 9 0 u x N j k 4 5 L N F L W a Y 1 x V o C i 5 L B S J B T e 7 D B j x 5 m 3 2 z Y G x G a 6 g w m 4 H 9 S b j J P J m g H f E w j F q 6 M + 4 O b c G Q k y J k c 7 l S w B 1 7 U 4 h L g 9 W X 0 l L Q q k Y s 3 a i S C I x o i g / 7 K 6 R 1 q e + C M G K 6 V u r 0 f 7 E j I 7 9 L V Y M V F 8 a g O c k l q O p K T 5 z A k 8 K H V 8 d F t + X 2 h Q Y n v s M b y N E U Y o 4 N F H T H w v G o 1 C + d H N 7 t G W 9 u N 5 i G / C 9 e c U v n Z 2 4 r N 2 T f Z L c 4 7 K r U B e y W z / q e 2 O 0 f 9 9 R t s 9 k s v f b P 8 t r g v Q v Z c p r 1 K i K 3 W x 5 G i x m o s i q d u T G P e N R Z Z e N z Z 6 f O s X A 2 x 5 P p + T R i X 2 s k S G m v I O 5 L c Y U a b v t Y O a U K / d V / B F m 4 l v p Q d S s d / h C t R Y e / V y r N p Z L G x m T q I W W y l v r O M c 7 3 m 0 F G 5 0 Z q + w N N 1 T b s F 2 3 w h H 5 0 O H B Z 3 C 9 z h R b c f O Q 2 u r h W K z D H i B 1 8 F B 5 g X z e g 3 V c r V C e Y Y E c t 7 J 1 y l O y T p j e v h d d s 8 K 2 P / G / c x 8 e R H M 7 w O I s D 3 5 9 N 5 H / z / x 3 z f w F Q S w E C L Q A U A A I A C A C c N v N W Q 2 f p 9 a I A A A D 2 A A A A E g A A A A A A A A A A A A A A A A A A A A A A Q 2 9 u Z m l n L 1 B h Y 2 t h Z 2 U u e G 1 s U E s B A i 0 A F A A C A A g A n D b z V g / K 6 a u k A A A A 6 Q A A A B M A A A A A A A A A A A A A A A A A 7 g A A A F t D b 2 5 0 Z W 5 0 X 1 R 5 c G V z X S 5 4 b W x Q S w E C L Q A U A A I A C A C c N v N W n / o N b N k B A A D 2 B Q A A E w A A A A A A A A A A A A A A A A D f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I g A A A A A A A E M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Y X R h L 0 F 1 d G 9 S Z W 1 v d m V k Q 2 9 s d W 1 u c z E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U E 9 P S I g L z 4 8 R W 5 0 c n k g V H l w Z T 0 i R m l s b E x h c 3 R V c G R h d G V k I i B W Y W x 1 Z T 0 i Z D I w M j M t M D c t M T l U M D g 6 M D g 6 M D M u N T U z N T E 1 N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S Z W N v c m Q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V Q w O D o w O D o w N C 4 2 M j k 0 M z c 0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I p L 0 F 1 d G 9 S Z W 1 v d m V k Q 2 9 s d W 1 u c z E u e 0 5 h b W U s M H 0 m c X V v d D s s J n F 1 b 3 Q 7 U 2 V j d G l v b j E v Z G F 0 Y S A o M i k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S A o M i k v Q X V 0 b 1 J l b W 9 2 Z W R D b 2 x 1 b W 5 z M S 5 7 T m F t Z S w w f S Z x d W 9 0 O y w m c X V v d D t T Z W N 0 a W 9 u M S 9 k Y X R h I C g y K S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l u Z G V 4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l U M T A 6 M D A 6 N T U u M D I 4 M z I w N l o i I C 8 + P E V u d H J 5 I F R 5 c G U 9 I k Z p b G x D b 2 x 1 b W 5 U e X B l c y I g V m F s d W U 9 I n N C U W t H Q X d V P S I g L z 4 8 R W 5 0 c n k g V H l w Z T 0 i R m l s b E N v b H V t b k 5 h b W V z I i B W Y W x 1 Z T 0 i c 1 s m c X V v d D t h Z G p f Y 2 x v c 2 U m c X V v d D s s J n F 1 b 3 Q 7 Z G F 0 Z S Z x d W 9 0 O y w m c X V v d D t z e W 1 i b 2 w m c X V v d D s s J n F 1 b 3 Q 7 c 2 h h c m V z J n F 1 b 3 Q 7 L C Z x d W 9 0 O 3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Z X h f Z G F 0 Y S 9 B d X R v U m V t b 3 Z l Z E N v b H V t b n M x L n t h Z G p f Y 2 x v c 2 U s M H 0 m c X V v d D s s J n F 1 b 3 Q 7 U 2 V j d G l v b j E v a W 5 k Z X h f Z G F 0 Y S 9 B d X R v U m V t b 3 Z l Z E N v b H V t b n M x L n t k Y X R l L D F 9 J n F 1 b 3 Q 7 L C Z x d W 9 0 O 1 N l Y 3 R p b 2 4 x L 2 l u Z G V 4 X 2 R h d G E v Q X V 0 b 1 J l b W 9 2 Z W R D b 2 x 1 b W 5 z M S 5 7 c 3 l t Y m 9 s L D J 9 J n F 1 b 3 Q 7 L C Z x d W 9 0 O 1 N l Y 3 R p b 2 4 x L 2 l u Z G V 4 X 2 R h d G E v Q X V 0 b 1 J l b W 9 2 Z W R D b 2 x 1 b W 5 z M S 5 7 c 2 h h c m V z L D N 9 J n F 1 b 3 Q 7 L C Z x d W 9 0 O 1 N l Y 3 R p b 2 4 x L 2 l u Z G V 4 X 2 R h d G E v Q X V 0 b 1 J l b W 9 2 Z W R D b 2 x 1 b W 5 z M S 5 7 d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k Z X h f Z G F 0 Y S 9 B d X R v U m V t b 3 Z l Z E N v b H V t b n M x L n t h Z G p f Y 2 x v c 2 U s M H 0 m c X V v d D s s J n F 1 b 3 Q 7 U 2 V j d G l v b j E v a W 5 k Z X h f Z G F 0 Y S 9 B d X R v U m V t b 3 Z l Z E N v b H V t b n M x L n t k Y X R l L D F 9 J n F 1 b 3 Q 7 L C Z x d W 9 0 O 1 N l Y 3 R p b 2 4 x L 2 l u Z G V 4 X 2 R h d G E v Q X V 0 b 1 J l b W 9 2 Z W R D b 2 x 1 b W 5 z M S 5 7 c 3 l t Y m 9 s L D J 9 J n F 1 b 3 Q 7 L C Z x d W 9 0 O 1 N l Y 3 R p b 2 4 x L 2 l u Z G V 4 X 2 R h d G E v Q X V 0 b 1 J l b W 9 2 Z W R D b 2 x 1 b W 5 z M S 5 7 c 2 h h c m V z L D N 9 J n F 1 b 3 Q 7 L C Z x d W 9 0 O 1 N l Y 3 R p b 2 4 x L 2 l u Z G V 4 X 2 R h d G E v Q X V 0 b 1 J l b W 9 2 Z W R D b 2 x 1 b W 5 z M S 5 7 d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V 4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F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l u Z G V 4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l U M T A 6 M D A 6 N T U u M D I 4 M z I w N l o i I C 8 + P E V u d H J 5 I F R 5 c G U 9 I k Z p b G x D b 2 x 1 b W 5 U e X B l c y I g V m F s d W U 9 I n N C U W t H Q X d V P S I g L z 4 8 R W 5 0 c n k g V H l w Z T 0 i R m l s b E N v b H V t b k 5 h b W V z I i B W Y W x 1 Z T 0 i c 1 s m c X V v d D t h Z G p f Y 2 x v c 2 U m c X V v d D s s J n F 1 b 3 Q 7 Z G F 0 Z S Z x d W 9 0 O y w m c X V v d D t z e W 1 i b 2 w m c X V v d D s s J n F 1 b 3 Q 7 c 2 h h c m V z J n F 1 b 3 Q 7 L C Z x d W 9 0 O 3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Z X h f Z G F 0 Y S 9 B d X R v U m V t b 3 Z l Z E N v b H V t b n M x L n t h Z G p f Y 2 x v c 2 U s M H 0 m c X V v d D s s J n F 1 b 3 Q 7 U 2 V j d G l v b j E v a W 5 k Z X h f Z G F 0 Y S 9 B d X R v U m V t b 3 Z l Z E N v b H V t b n M x L n t k Y X R l L D F 9 J n F 1 b 3 Q 7 L C Z x d W 9 0 O 1 N l Y 3 R p b 2 4 x L 2 l u Z G V 4 X 2 R h d G E v Q X V 0 b 1 J l b W 9 2 Z W R D b 2 x 1 b W 5 z M S 5 7 c 3 l t Y m 9 s L D J 9 J n F 1 b 3 Q 7 L C Z x d W 9 0 O 1 N l Y 3 R p b 2 4 x L 2 l u Z G V 4 X 2 R h d G E v Q X V 0 b 1 J l b W 9 2 Z W R D b 2 x 1 b W 5 z M S 5 7 c 2 h h c m V z L D N 9 J n F 1 b 3 Q 7 L C Z x d W 9 0 O 1 N l Y 3 R p b 2 4 x L 2 l u Z G V 4 X 2 R h d G E v Q X V 0 b 1 J l b W 9 2 Z W R D b 2 x 1 b W 5 z M S 5 7 d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k Z X h f Z G F 0 Y S 9 B d X R v U m V t b 3 Z l Z E N v b H V t b n M x L n t h Z G p f Y 2 x v c 2 U s M H 0 m c X V v d D s s J n F 1 b 3 Q 7 U 2 V j d G l v b j E v a W 5 k Z X h f Z G F 0 Y S 9 B d X R v U m V t b 3 Z l Z E N v b H V t b n M x L n t k Y X R l L D F 9 J n F 1 b 3 Q 7 L C Z x d W 9 0 O 1 N l Y 3 R p b 2 4 x L 2 l u Z G V 4 X 2 R h d G E v Q X V 0 b 1 J l b W 9 2 Z W R D b 2 x 1 b W 5 z M S 5 7 c 3 l t Y m 9 s L D J 9 J n F 1 b 3 Q 7 L C Z x d W 9 0 O 1 N l Y 3 R p b 2 4 x L 2 l u Z G V 4 X 2 R h d G E v Q X V 0 b 1 J l b W 9 2 Z W R D b 2 x 1 b W 5 z M S 5 7 c 2 h h c m V z L D N 9 J n F 1 b 3 Q 7 L C Z x d W 9 0 O 1 N l Y 3 R p b 2 4 x L 2 l u Z G V 4 X 2 R h d G E v Q X V 0 b 1 J l b W 9 2 Z W R D b 2 x 1 b W 5 z M S 5 7 d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V 4 X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f Z G F 0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F 9 k Y X R h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h W 2 8 R n x J B D k E z A F F Y z 8 R A A A A A A A g A A A A A A E G Y A A A A B A A A g A A A A y 8 T 2 A 6 w l 8 b E O z i M Q m y r k 4 p s R s 2 l h h 0 o k S 0 E W O n B l Q g I A A A A A D o A A A A A C A A A g A A A A F s f U T e F r T P t E T 2 8 F E W C j m c C 4 e B M y m o x b 4 K 3 4 w y c k w A l Q A A A A 9 V f m P z w 1 v 7 x r q O q h g F L V J l U / b + j q u b 4 Y Y q p C b / x E y u M 3 d 4 T i c R N Q G O T d s u U + L w B 5 P a 8 q h S I / w E T Q u 1 v A d B 7 7 R R 1 + 2 R o 5 E 5 7 O 8 x s / x F z 0 I S Z A A A A A s 9 g w 1 H 7 X I e f p l H 9 + M q M Y g Q z 1 c X n 0 R 0 5 c f 3 r Q 5 K B O a z O 6 U K n 5 i c o b W V m g 3 L B y + D X E c c 7 z e / 3 0 z e J 2 M c J V 5 F W o y A = = < / D a t a M a s h u p > 
</file>

<file path=customXml/itemProps1.xml><?xml version="1.0" encoding="utf-8"?>
<ds:datastoreItem xmlns:ds="http://schemas.openxmlformats.org/officeDocument/2006/customXml" ds:itemID="{95A8118E-9230-4FD0-9CF2-124595C998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index_data</vt:lpstr>
      <vt:lpstr>attr_annually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Sonwane</dc:creator>
  <cp:lastModifiedBy>Mohit Sonwane</cp:lastModifiedBy>
  <dcterms:created xsi:type="dcterms:W3CDTF">2023-07-19T08:00:11Z</dcterms:created>
  <dcterms:modified xsi:type="dcterms:W3CDTF">2023-07-20T02:34:53Z</dcterms:modified>
</cp:coreProperties>
</file>