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hemo\Documents\DSP\DSP_Project_2\temp\"/>
    </mc:Choice>
  </mc:AlternateContent>
  <xr:revisionPtr revIDLastSave="0" documentId="13_ncr:1_{F73A84AC-A2CB-437B-A0F7-3D9A127E7CFD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portfolio_data" sheetId="2" r:id="rId1"/>
    <sheet name="Sheet1" sheetId="1" r:id="rId2"/>
  </sheets>
  <definedNames>
    <definedName name="ExternalData_1" localSheetId="0" hidden="1">portfolio_data!$A$1:$E$7</definedName>
    <definedName name="ExternalData_2" localSheetId="0" hidden="1">portfolio_data!$A$10:$E$14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/>
  <c r="J14" i="2"/>
  <c r="J12" i="2"/>
  <c r="C17" i="2" l="1"/>
  <c r="I14" i="2"/>
  <c r="I13" i="2"/>
  <c r="F12" i="2"/>
  <c r="I12" i="2" s="1"/>
  <c r="I15" i="2" s="1"/>
  <c r="F11" i="2"/>
  <c r="I11" i="2" s="1"/>
  <c r="I2" i="2"/>
  <c r="I3" i="2"/>
  <c r="I5" i="2"/>
  <c r="I6" i="2"/>
  <c r="I7" i="2"/>
  <c r="F2" i="2"/>
  <c r="F3" i="2"/>
  <c r="F4" i="2"/>
  <c r="I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BB0F7E-8938-4586-BD3D-08ADDC840E3E}" keepAlive="1" name="Query - portfolio_data" description="Connection to the 'portfolio_data' query in the workbook." type="5" refreshedVersion="8" background="1" saveData="1">
    <dbPr connection="Provider=Microsoft.Mashup.OleDb.1;Data Source=$Workbook$;Location=portfolio_data;Extended Properties=&quot;&quot;" command="SELECT * FROM [portfolio_data]"/>
  </connection>
  <connection id="2" xr16:uid="{0E72F607-3B6A-4523-9991-3F197C0C3D25}" keepAlive="1" name="Query - portfolio_data (2)" description="Connection to the 'portfolio_data (2)' query in the workbook." type="5" refreshedVersion="8" background="1" saveData="1">
    <dbPr connection="Provider=Microsoft.Mashup.OleDb.1;Data Source=$Workbook$;Location=&quot;portfolio_data (2)&quot;;Extended Properties=&quot;&quot;" command="SELECT * FROM [portfolio_data (2)]"/>
  </connection>
</connections>
</file>

<file path=xl/sharedStrings.xml><?xml version="1.0" encoding="utf-8"?>
<sst xmlns="http://schemas.openxmlformats.org/spreadsheetml/2006/main" count="41" uniqueCount="14">
  <si>
    <t>adj_close</t>
  </si>
  <si>
    <t>date</t>
  </si>
  <si>
    <t>symbol</t>
  </si>
  <si>
    <t>shares</t>
  </si>
  <si>
    <t>value</t>
  </si>
  <si>
    <t>HINDUNILVR.BSE</t>
  </si>
  <si>
    <t>MARUTI.BSE</t>
  </si>
  <si>
    <t>tot_alloc_val</t>
  </si>
  <si>
    <t>sector</t>
  </si>
  <si>
    <t>FMCG</t>
  </si>
  <si>
    <t>AUTO</t>
  </si>
  <si>
    <t>sector_val</t>
  </si>
  <si>
    <t>sector_alloc</t>
  </si>
  <si>
    <t>sector_returns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</si>
</sst>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AD975E-0115-412E-BE44-FDA862DDEED5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adj_close" tableColumnId="1"/>
      <queryTableField id="2" name="date" tableColumnId="2"/>
      <queryTableField id="3" name="symbol" tableColumnId="3"/>
      <queryTableField id="4" name="shares" tableColumnId="4"/>
      <queryTableField id="5" name="value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64B111C-B351-4C11-B670-25889DE827A0}" autoFormatId="16" applyNumberFormats="0" applyBorderFormats="0" applyFontFormats="0" applyPatternFormats="0" applyAlignmentFormats="0" applyWidthHeightFormats="0">
  <queryTableRefresh nextId="11" unboundColumnsRight="5">
    <queryTableFields count="10">
      <queryTableField id="1" name="adj_close" tableColumnId="1"/>
      <queryTableField id="2" name="date" tableColumnId="2"/>
      <queryTableField id="3" name="symbol" tableColumnId="3"/>
      <queryTableField id="4" name="shares" tableColumnId="4"/>
      <queryTableField id="5" name="value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7720C6-181F-433B-BBB8-C9AACBAFE63F}" name="Table_portfolio_data" displayName="Table_portfolio_data" ref="A1:I7" tableType="queryTable" totalsRowShown="0">
  <autoFilter ref="A1:I7" xr:uid="{8C7720C6-181F-433B-BBB8-C9AACBAFE63F}"/>
  <tableColumns count="9">
    <tableColumn id="1" xr3:uid="{CB29F131-7F5B-4C90-9E6B-055DEE630828}" uniqueName="1" name="adj_close" queryTableFieldId="1"/>
    <tableColumn id="2" xr3:uid="{195B42EB-6F85-4B0A-931B-B3FC6F25B2FD}" uniqueName="2" name="date" queryTableFieldId="2" dataDxfId="11"/>
    <tableColumn id="3" xr3:uid="{4E204BE5-B99B-412C-B32C-B2AA2EE619ED}" uniqueName="3" name="symbol" queryTableFieldId="3" dataDxfId="10"/>
    <tableColumn id="4" xr3:uid="{16B50F8B-E3E6-45E9-91D7-CA4DF383293D}" uniqueName="4" name="shares" queryTableFieldId="4"/>
    <tableColumn id="5" xr3:uid="{6ECDB5FC-0538-44CB-AF6F-BE25E09DE84C}" uniqueName="5" name="value" queryTableFieldId="5"/>
    <tableColumn id="6" xr3:uid="{7453501A-CA7B-409D-8743-AA95357513ED}" uniqueName="6" name="tot_alloc_val" queryTableFieldId="6" dataDxfId="9">
      <calculatedColumnFormula>Table_portfolio_data[[#This Row],[value]]+E5</calculatedColumnFormula>
    </tableColumn>
    <tableColumn id="7" xr3:uid="{F3A83C86-6098-4421-9543-915838FE157E}" uniqueName="7" name="sector" queryTableFieldId="7"/>
    <tableColumn id="8" xr3:uid="{9D7D70B3-12A3-4CB1-90C7-77AEF48CA91E}" uniqueName="8" name="sector_val" queryTableFieldId="8"/>
    <tableColumn id="9" xr3:uid="{8A1FB797-150C-40F2-AA09-6AE20A88636F}" uniqueName="9" name="sector_alloc" queryTableFieldId="9" dataDxfId="8">
      <calculatedColumnFormula>Table_portfolio_data[[#This Row],[sector_val]]/Table_portfolio_data[[#This Row],[tot_alloc_val]]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905352-ADF1-4C21-B33E-95AB2633F138}" name="Table_portfolio_data3" displayName="Table_portfolio_data3" ref="A10:J15" tableType="queryTable" totalsRowCount="1">
  <autoFilter ref="A10:J14" xr:uid="{56905352-ADF1-4C21-B33E-95AB2633F138}"/>
  <tableColumns count="10">
    <tableColumn id="1" xr3:uid="{1AEDD5F9-ADEE-4BAE-9525-B9312077E6C6}" uniqueName="1" name="adj_close" queryTableFieldId="1"/>
    <tableColumn id="2" xr3:uid="{83520F15-FA37-41B0-BC5A-15A4EC6AAB69}" uniqueName="2" name="date" queryTableFieldId="2" dataDxfId="7" totalsRowDxfId="3"/>
    <tableColumn id="3" xr3:uid="{31D1D60D-FAA4-4C34-9279-C4F28742BEF5}" uniqueName="3" name="symbol" queryTableFieldId="3" dataDxfId="6" totalsRowDxfId="2"/>
    <tableColumn id="4" xr3:uid="{03960222-DDEA-4831-A34C-DB6A53D83A0B}" uniqueName="4" name="shares" queryTableFieldId="4"/>
    <tableColumn id="5" xr3:uid="{9895170D-2544-4A6A-82A0-C84DD5CA9F0C}" uniqueName="5" name="value" queryTableFieldId="5"/>
    <tableColumn id="6" xr3:uid="{A9BD5555-A53C-4FD6-B9C9-DF3CC2E74707}" uniqueName="6" name="tot_alloc_val" queryTableFieldId="6" dataDxfId="5" totalsRowDxfId="1">
      <calculatedColumnFormula>Table_portfolio_data3[[#This Row],[value]]+E13</calculatedColumnFormula>
    </tableColumn>
    <tableColumn id="7" xr3:uid="{8C1AE9E6-A3EA-488D-AF77-4D85511F0A91}" uniqueName="7" name="sector" queryTableFieldId="7"/>
    <tableColumn id="8" xr3:uid="{6FD51625-DABD-44F1-977E-039A6A0CBFD5}" uniqueName="8" name="sector_val" queryTableFieldId="8"/>
    <tableColumn id="9" xr3:uid="{C9CE693D-1953-4392-BDDF-1644BCDABF98}" uniqueName="9" name="sector_alloc" totalsRowFunction="custom" queryTableFieldId="9" dataDxfId="4" totalsRowDxfId="0">
      <calculatedColumnFormula>Table_portfolio_data3[[#This Row],[sector_val]]/Table_portfolio_data3[[#This Row],[tot_alloc_val]]</calculatedColumnFormula>
      <totalsRowFormula>I12+I14</totalsRowFormula>
    </tableColumn>
    <tableColumn id="10" xr3:uid="{A435705F-0FA3-481A-92C4-2822076DD5E1}" uniqueName="10" name="sector_return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BFEA-1966-4FF9-996F-DE05F30E677B}">
  <dimension ref="A1:J17"/>
  <sheetViews>
    <sheetView tabSelected="1" workbookViewId="0">
      <selection activeCell="C16" sqref="C16"/>
    </sheetView>
  </sheetViews>
  <sheetFormatPr defaultRowHeight="15" x14ac:dyDescent="0.25"/>
  <cols>
    <col min="1" max="1" width="14.42578125" customWidth="1"/>
    <col min="2" max="2" width="8.7109375" bestFit="1" customWidth="1"/>
    <col min="3" max="3" width="16" bestFit="1" customWidth="1"/>
    <col min="4" max="4" width="9" bestFit="1" customWidth="1"/>
    <col min="5" max="5" width="12" bestFit="1" customWidth="1"/>
    <col min="6" max="6" width="16" customWidth="1"/>
    <col min="8" max="8" width="13.140625" customWidth="1"/>
    <col min="9" max="9" width="13.7109375" customWidth="1"/>
    <col min="10" max="10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11</v>
      </c>
      <c r="I1" t="s">
        <v>12</v>
      </c>
    </row>
    <row r="2" spans="1:10" x14ac:dyDescent="0.25">
      <c r="A2">
        <v>2537.7716</v>
      </c>
      <c r="B2" s="1">
        <v>44928</v>
      </c>
      <c r="C2" s="2" t="s">
        <v>5</v>
      </c>
      <c r="D2">
        <v>118</v>
      </c>
      <c r="E2">
        <v>299457.04879999999</v>
      </c>
      <c r="F2">
        <f>Table_portfolio_data[[#This Row],[value]]+E5</f>
        <v>997209.03200000001</v>
      </c>
      <c r="G2" t="s">
        <v>9</v>
      </c>
      <c r="H2">
        <v>299457.04879999999</v>
      </c>
      <c r="I2">
        <f>Table_portfolio_data[[#This Row],[sector_val]]/Table_portfolio_data[[#This Row],[tot_alloc_val]]</f>
        <v>0.30029516299046116</v>
      </c>
    </row>
    <row r="3" spans="1:10" x14ac:dyDescent="0.25">
      <c r="A3">
        <v>2520.1653999999999</v>
      </c>
      <c r="B3" s="1">
        <v>44929</v>
      </c>
      <c r="C3" s="2" t="s">
        <v>5</v>
      </c>
      <c r="D3">
        <v>118</v>
      </c>
      <c r="E3">
        <v>297379.5172</v>
      </c>
      <c r="F3">
        <f>Table_portfolio_data[[#This Row],[value]]+E6</f>
        <v>993442.40060000005</v>
      </c>
      <c r="G3" t="s">
        <v>9</v>
      </c>
      <c r="H3">
        <v>297379.5172</v>
      </c>
      <c r="I3">
        <f>Table_portfolio_data[[#This Row],[sector_val]]/Table_portfolio_data[[#This Row],[tot_alloc_val]]</f>
        <v>0.29934248530201096</v>
      </c>
    </row>
    <row r="4" spans="1:10" x14ac:dyDescent="0.25">
      <c r="A4">
        <v>2516.2474000000002</v>
      </c>
      <c r="B4" s="1">
        <v>44930</v>
      </c>
      <c r="C4" s="2" t="s">
        <v>5</v>
      </c>
      <c r="D4">
        <v>118</v>
      </c>
      <c r="E4">
        <v>296917.19320000004</v>
      </c>
      <c r="F4">
        <f>Table_portfolio_data[[#This Row],[value]]+E7</f>
        <v>995943.1932000001</v>
      </c>
      <c r="G4" t="s">
        <v>9</v>
      </c>
      <c r="H4">
        <v>296917.19320000004</v>
      </c>
      <c r="I4">
        <f>Table_portfolio_data[[#This Row],[sector_val]]/Table_portfolio_data[[#This Row],[tot_alloc_val]]</f>
        <v>0.29812663536159606</v>
      </c>
    </row>
    <row r="5" spans="1:10" x14ac:dyDescent="0.25">
      <c r="A5">
        <v>8406.6504000000004</v>
      </c>
      <c r="B5" s="1">
        <v>44928</v>
      </c>
      <c r="C5" s="2" t="s">
        <v>6</v>
      </c>
      <c r="D5">
        <v>83</v>
      </c>
      <c r="E5">
        <v>697751.98320000002</v>
      </c>
      <c r="F5">
        <v>997209.03200000001</v>
      </c>
      <c r="G5" t="s">
        <v>10</v>
      </c>
      <c r="H5">
        <v>697751.98320000002</v>
      </c>
      <c r="I5">
        <f>Table_portfolio_data[[#This Row],[sector_val]]/Table_portfolio_data[[#This Row],[tot_alloc_val]]</f>
        <v>0.69970483700953889</v>
      </c>
    </row>
    <row r="6" spans="1:10" x14ac:dyDescent="0.25">
      <c r="A6">
        <v>8386.2998000000007</v>
      </c>
      <c r="B6" s="1">
        <v>44929</v>
      </c>
      <c r="C6" s="2" t="s">
        <v>6</v>
      </c>
      <c r="D6">
        <v>83</v>
      </c>
      <c r="E6">
        <v>696062.88340000005</v>
      </c>
      <c r="F6">
        <v>993442.40060000005</v>
      </c>
      <c r="G6" t="s">
        <v>10</v>
      </c>
      <c r="H6">
        <v>696062.88340000005</v>
      </c>
      <c r="I6">
        <f>Table_portfolio_data[[#This Row],[sector_val]]/Table_portfolio_data[[#This Row],[tot_alloc_val]]</f>
        <v>0.70065751469798909</v>
      </c>
    </row>
    <row r="7" spans="1:10" x14ac:dyDescent="0.25">
      <c r="A7">
        <v>8422</v>
      </c>
      <c r="B7" s="1">
        <v>44930</v>
      </c>
      <c r="C7" s="2" t="s">
        <v>6</v>
      </c>
      <c r="D7">
        <v>83</v>
      </c>
      <c r="E7">
        <v>699026</v>
      </c>
      <c r="F7">
        <v>995943.1932000001</v>
      </c>
      <c r="G7" t="s">
        <v>10</v>
      </c>
      <c r="H7">
        <v>699026</v>
      </c>
      <c r="I7">
        <f>Table_portfolio_data[[#This Row],[sector_val]]/Table_portfolio_data[[#This Row],[tot_alloc_val]]</f>
        <v>0.70187336463840388</v>
      </c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7</v>
      </c>
      <c r="G10" t="s">
        <v>8</v>
      </c>
      <c r="H10" t="s">
        <v>11</v>
      </c>
      <c r="I10" t="s">
        <v>12</v>
      </c>
      <c r="J10" t="s">
        <v>13</v>
      </c>
    </row>
    <row r="11" spans="1:10" x14ac:dyDescent="0.25">
      <c r="A11">
        <v>2537.7716</v>
      </c>
      <c r="B11" s="1">
        <v>44928</v>
      </c>
      <c r="C11" s="2" t="s">
        <v>5</v>
      </c>
      <c r="D11">
        <v>118</v>
      </c>
      <c r="E11">
        <v>299457.04879999999</v>
      </c>
      <c r="F11">
        <f>Table_portfolio_data3[[#This Row],[value]]+E13</f>
        <v>997209.03200000001</v>
      </c>
      <c r="G11" t="s">
        <v>9</v>
      </c>
      <c r="H11">
        <v>299457.04879999999</v>
      </c>
      <c r="I11">
        <f>Table_portfolio_data3[[#This Row],[sector_val]]/Table_portfolio_data3[[#This Row],[tot_alloc_val]]</f>
        <v>0.30029516299046116</v>
      </c>
      <c r="J11">
        <v>0</v>
      </c>
    </row>
    <row r="12" spans="1:10" x14ac:dyDescent="0.25">
      <c r="A12">
        <v>2516.2474000000002</v>
      </c>
      <c r="B12" s="1">
        <v>44930</v>
      </c>
      <c r="C12" s="2" t="s">
        <v>5</v>
      </c>
      <c r="D12">
        <v>118</v>
      </c>
      <c r="E12">
        <v>296917.19320000004</v>
      </c>
      <c r="F12">
        <f>Table_portfolio_data3[[#This Row],[value]]+E14</f>
        <v>995943.1932000001</v>
      </c>
      <c r="G12" t="s">
        <v>9</v>
      </c>
      <c r="H12">
        <v>296917.19320000004</v>
      </c>
      <c r="I12">
        <f>Table_portfolio_data3[[#This Row],[sector_val]]/Table_portfolio_data3[[#This Row],[tot_alloc_val]]</f>
        <v>0.29812663536159606</v>
      </c>
      <c r="J12">
        <f>Table_portfolio_data3[[#This Row],[sector_val]]/H11-1</f>
        <v>-8.4815355329848074E-3</v>
      </c>
    </row>
    <row r="13" spans="1:10" x14ac:dyDescent="0.25">
      <c r="A13">
        <v>8406.6504000000004</v>
      </c>
      <c r="B13" s="1">
        <v>44928</v>
      </c>
      <c r="C13" s="2" t="s">
        <v>6</v>
      </c>
      <c r="D13">
        <v>83</v>
      </c>
      <c r="E13">
        <v>697751.98320000002</v>
      </c>
      <c r="F13">
        <v>997209.03200000001</v>
      </c>
      <c r="G13" t="s">
        <v>10</v>
      </c>
      <c r="H13">
        <v>697751.98320000002</v>
      </c>
      <c r="I13">
        <f>Table_portfolio_data3[[#This Row],[sector_val]]/Table_portfolio_data3[[#This Row],[tot_alloc_val]]</f>
        <v>0.69970483700953889</v>
      </c>
      <c r="J13">
        <v>0</v>
      </c>
    </row>
    <row r="14" spans="1:10" x14ac:dyDescent="0.25">
      <c r="A14">
        <v>8422</v>
      </c>
      <c r="B14" s="1">
        <v>44930</v>
      </c>
      <c r="C14" s="2" t="s">
        <v>6</v>
      </c>
      <c r="D14">
        <v>83</v>
      </c>
      <c r="E14">
        <v>699026</v>
      </c>
      <c r="F14">
        <v>995943.1932000001</v>
      </c>
      <c r="G14" t="s">
        <v>10</v>
      </c>
      <c r="H14">
        <v>699026</v>
      </c>
      <c r="I14">
        <f>Table_portfolio_data3[[#This Row],[sector_val]]/Table_portfolio_data3[[#This Row],[tot_alloc_val]]</f>
        <v>0.70187336463840388</v>
      </c>
      <c r="J14">
        <f>Table_portfolio_data3[[#This Row],[sector_val]]/H13-1</f>
        <v>1.8258877519159444E-3</v>
      </c>
    </row>
    <row r="15" spans="1:10" x14ac:dyDescent="0.25">
      <c r="B15" s="1"/>
      <c r="C15" s="2"/>
      <c r="F15" s="2"/>
      <c r="I15" s="2">
        <f>I12+I14</f>
        <v>1</v>
      </c>
    </row>
    <row r="16" spans="1:10" x14ac:dyDescent="0.25">
      <c r="A16" t="s">
        <v>12</v>
      </c>
      <c r="B16">
        <v>-8.4815355329848074E-3</v>
      </c>
      <c r="C16">
        <f>ROUND(B16,4)</f>
        <v>-8.5000000000000006E-3</v>
      </c>
    </row>
    <row r="17" spans="1:3" x14ac:dyDescent="0.25">
      <c r="A17" t="s">
        <v>13</v>
      </c>
      <c r="B17">
        <v>1.8258877519159444E-3</v>
      </c>
      <c r="C17">
        <f>ROUND(B17,4)</f>
        <v>1.8E-3</v>
      </c>
    </row>
  </sheetData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67014B-9BD4-4764-8741-D0E4881AEB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Sonwane</dc:creator>
  <cp:lastModifiedBy>Mohit Sonwane</cp:lastModifiedBy>
  <dcterms:created xsi:type="dcterms:W3CDTF">2015-06-05T18:17:20Z</dcterms:created>
  <dcterms:modified xsi:type="dcterms:W3CDTF">2023-07-19T21:26:29Z</dcterms:modified>
</cp:coreProperties>
</file>