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 и 5" sheetId="3" r:id="rId6"/>
    <sheet state="visible" name="Задание 4" sheetId="4" r:id="rId7"/>
  </sheets>
  <definedNames/>
  <calcPr/>
</workbook>
</file>

<file path=xl/sharedStrings.xml><?xml version="1.0" encoding="utf-8"?>
<sst xmlns="http://schemas.openxmlformats.org/spreadsheetml/2006/main" count="41" uniqueCount="20">
  <si>
    <t>№</t>
  </si>
  <si>
    <t>Значение</t>
  </si>
  <si>
    <t>n</t>
  </si>
  <si>
    <t>min</t>
  </si>
  <si>
    <t>k</t>
  </si>
  <si>
    <t>max</t>
  </si>
  <si>
    <t>d</t>
  </si>
  <si>
    <t>Нижняя граница интервала</t>
  </si>
  <si>
    <t>Верхняя граница интервала</t>
  </si>
  <si>
    <t>Среднее значение</t>
  </si>
  <si>
    <t>Кол-во элиментов в интервале</t>
  </si>
  <si>
    <t>Промежуточное</t>
  </si>
  <si>
    <t>Средняя выработка</t>
  </si>
  <si>
    <t>Тарифный разряд</t>
  </si>
  <si>
    <t>Количество рабочих</t>
  </si>
  <si>
    <t>Накопленные частоты</t>
  </si>
  <si>
    <t>Медиана</t>
  </si>
  <si>
    <t>Накопленная частота</t>
  </si>
  <si>
    <t>Для медианы</t>
  </si>
  <si>
    <t>Мода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</si>
</sst>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Times New Roman"/>
    </font>
    <font>
      <b/>
      <sz val="14.0"/>
      <color theme="1"/>
      <name val="Times New Roman"/>
    </font>
    <font>
      <color theme="1"/>
      <name val="Arial"/>
      <scheme val="minor"/>
    </font>
    <font>
      <sz val="12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ill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2'!$B$3:$B$8</c:f>
            </c:strRef>
          </c:cat>
          <c:val>
            <c:numRef>
              <c:f>'Задание 2'!$D$3:$D$8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'Задание 2'!$B$3:$B$8</c:f>
            </c:strRef>
          </c:cat>
          <c:val>
            <c:numRef>
              <c:f>'Задание 2'!$E$3:$E$8</c:f>
              <c:numCache/>
            </c:numRef>
          </c:val>
          <c:smooth val="1"/>
        </c:ser>
        <c:axId val="1321549477"/>
        <c:axId val="517392455"/>
      </c:lineChart>
      <c:catAx>
        <c:axId val="1321549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392455"/>
      </c:catAx>
      <c:valAx>
        <c:axId val="517392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549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Накопленная частота и Медиана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'Задание 3 и 5'!$F$3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3 и 5'!$E$4:$E$11</c:f>
            </c:strRef>
          </c:cat>
          <c:val>
            <c:numRef>
              <c:f>'Задание 3 и 5'!$F$4:$F$11</c:f>
              <c:numCache/>
            </c:numRef>
          </c:val>
          <c:smooth val="0"/>
        </c:ser>
        <c:ser>
          <c:idx val="1"/>
          <c:order val="1"/>
          <c:tx>
            <c:strRef>
              <c:f>'Задание 3 и 5'!$G$3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'Задание 3 и 5'!$E$4:$E$11</c:f>
            </c:strRef>
          </c:cat>
          <c:val>
            <c:numRef>
              <c:f>'Задание 3 и 5'!$G$4:$G$11</c:f>
              <c:numCache/>
            </c:numRef>
          </c:val>
          <c:smooth val="0"/>
        </c:ser>
        <c:axId val="1616347475"/>
        <c:axId val="1103912616"/>
      </c:lineChart>
      <c:catAx>
        <c:axId val="1616347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значение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912616"/>
      </c:catAx>
      <c:valAx>
        <c:axId val="1103912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347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Мода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3 и 5'!$J$10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3 и 5'!$K$9:$R$9</c:f>
            </c:strRef>
          </c:cat>
          <c:val>
            <c:numRef>
              <c:f>'Задание 3 и 5'!$K$10:$R$10</c:f>
              <c:numCache/>
            </c:numRef>
          </c:val>
        </c:ser>
        <c:axId val="1930928896"/>
        <c:axId val="720693129"/>
      </c:barChart>
      <c:catAx>
        <c:axId val="19309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значение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693129"/>
      </c:catAx>
      <c:valAx>
        <c:axId val="720693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 элиментов в интервале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928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 и медиана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4'!$B$3:$B$8</c:f>
            </c:strRef>
          </c:cat>
          <c:val>
            <c:numRef>
              <c:f>'Задание 4'!$D$3:$D$8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'Задание 4'!$B$3:$B$8</c:f>
            </c:strRef>
          </c:cat>
          <c:val>
            <c:numRef>
              <c:f>'Задание 4'!$E$3:$E$8</c:f>
              <c:numCache/>
            </c:numRef>
          </c:val>
          <c:smooth val="1"/>
        </c:ser>
        <c:axId val="1992691774"/>
        <c:axId val="1015544507"/>
      </c:lineChart>
      <c:catAx>
        <c:axId val="1992691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544507"/>
      </c:catAx>
      <c:valAx>
        <c:axId val="1015544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691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 и мода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4'!$C$2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4'!$B$3:$B$8</c:f>
            </c:strRef>
          </c:cat>
          <c:val>
            <c:numRef>
              <c:f>'Задание 4'!$C$3:$C$8</c:f>
              <c:numCache/>
            </c:numRef>
          </c:val>
        </c:ser>
        <c:axId val="8905622"/>
        <c:axId val="518355811"/>
      </c:barChart>
      <c:catAx>
        <c:axId val="8905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Тарифный разряд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355811"/>
      </c:catAx>
      <c:valAx>
        <c:axId val="518355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рабочих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5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0</xdr:row>
      <xdr:rowOff>180975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14</xdr:row>
      <xdr:rowOff>85725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981075</xdr:colOff>
      <xdr:row>14</xdr:row>
      <xdr:rowOff>85725</xdr:rowOff>
    </xdr:from>
    <xdr:ext cx="5762625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790575</xdr:colOff>
      <xdr:row>0</xdr:row>
      <xdr:rowOff>180975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838200</xdr:colOff>
      <xdr:row>0</xdr:row>
      <xdr:rowOff>180975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25"/>
    <col customWidth="1" min="3" max="3" width="10.5"/>
    <col customWidth="1" min="5" max="5" width="18.75"/>
    <col customWidth="1" min="6" max="6" width="15.63"/>
    <col customWidth="1" min="7" max="7" width="10.63"/>
    <col customWidth="1" min="8" max="8" width="16.38"/>
    <col customWidth="1" min="9" max="9" width="14.13"/>
    <col customWidth="1" min="10" max="10" width="13.25"/>
    <col customWidth="1" min="11" max="11" width="12.38"/>
    <col customWidth="1" min="12" max="12" width="13.63"/>
    <col customWidth="1" min="13" max="13" width="14.13"/>
    <col customWidth="1" min="14" max="14" width="10.63"/>
  </cols>
  <sheetData>
    <row r="1">
      <c r="A1" s="1"/>
      <c r="B1" s="2"/>
      <c r="C1" s="2"/>
      <c r="D1" s="1"/>
      <c r="E1" s="2"/>
      <c r="F1" s="2"/>
      <c r="G1" s="1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0</v>
      </c>
      <c r="C2" s="5" t="s">
        <v>1</v>
      </c>
      <c r="D2" s="3"/>
      <c r="E2" s="4" t="s">
        <v>2</v>
      </c>
      <c r="F2" s="6">
        <v>98.0</v>
      </c>
      <c r="G2" s="3"/>
      <c r="H2" s="4" t="s">
        <v>3</v>
      </c>
      <c r="I2" s="6">
        <v>94.1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4">
        <v>1.0</v>
      </c>
      <c r="C3" s="7">
        <v>94.1</v>
      </c>
      <c r="D3" s="3"/>
      <c r="E3" s="4" t="s">
        <v>4</v>
      </c>
      <c r="F3" s="6">
        <f>CEILING(1+1.4*ln(F2),1)</f>
        <v>8</v>
      </c>
      <c r="G3" s="3"/>
      <c r="H3" s="4" t="s">
        <v>5</v>
      </c>
      <c r="I3" s="6">
        <v>140.0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4">
        <v>2.0</v>
      </c>
      <c r="C4" s="7">
        <v>97.0</v>
      </c>
      <c r="D4" s="3"/>
      <c r="E4" s="4" t="s">
        <v>6</v>
      </c>
      <c r="F4" s="6">
        <f>(C100-C3)/F3</f>
        <v>5.7375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4">
        <v>3.0</v>
      </c>
      <c r="C5" s="7">
        <v>99.2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4">
        <v>4.0</v>
      </c>
      <c r="C6" s="7">
        <v>100.1</v>
      </c>
      <c r="D6" s="3"/>
      <c r="E6" s="4" t="s">
        <v>7</v>
      </c>
      <c r="F6" s="6">
        <f>C3</f>
        <v>94.1</v>
      </c>
      <c r="G6" s="6">
        <f t="shared" ref="G6:N6" si="1">F$7</f>
        <v>99.8375</v>
      </c>
      <c r="H6" s="6">
        <f t="shared" si="1"/>
        <v>105.575</v>
      </c>
      <c r="I6" s="6">
        <f t="shared" si="1"/>
        <v>111.3125</v>
      </c>
      <c r="J6" s="6">
        <f t="shared" si="1"/>
        <v>117.05</v>
      </c>
      <c r="K6" s="6">
        <f t="shared" si="1"/>
        <v>122.7875</v>
      </c>
      <c r="L6" s="6">
        <f t="shared" si="1"/>
        <v>128.525</v>
      </c>
      <c r="M6" s="6">
        <f t="shared" si="1"/>
        <v>134.2625</v>
      </c>
      <c r="N6" s="6">
        <f t="shared" si="1"/>
        <v>140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4">
        <v>5.0</v>
      </c>
      <c r="C7" s="7">
        <v>102.0</v>
      </c>
      <c r="D7" s="3"/>
      <c r="E7" s="4" t="s">
        <v>8</v>
      </c>
      <c r="F7" s="6">
        <f t="shared" ref="F7:N7" si="2">F6+$F$4</f>
        <v>99.8375</v>
      </c>
      <c r="G7" s="6">
        <f t="shared" si="2"/>
        <v>105.575</v>
      </c>
      <c r="H7" s="6">
        <f t="shared" si="2"/>
        <v>111.3125</v>
      </c>
      <c r="I7" s="6">
        <f t="shared" si="2"/>
        <v>117.05</v>
      </c>
      <c r="J7" s="6">
        <f t="shared" si="2"/>
        <v>122.7875</v>
      </c>
      <c r="K7" s="6">
        <f t="shared" si="2"/>
        <v>128.525</v>
      </c>
      <c r="L7" s="6">
        <f t="shared" si="2"/>
        <v>134.2625</v>
      </c>
      <c r="M7" s="6">
        <f t="shared" si="2"/>
        <v>140</v>
      </c>
      <c r="N7" s="6">
        <f t="shared" si="2"/>
        <v>145.7375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4">
        <v>6.0</v>
      </c>
      <c r="C8" s="7">
        <v>103.4</v>
      </c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4">
        <v>7.0</v>
      </c>
      <c r="C9" s="7">
        <v>105.5</v>
      </c>
      <c r="D9" s="3"/>
      <c r="E9" s="8" t="s">
        <v>9</v>
      </c>
      <c r="F9" s="6">
        <f t="shared" ref="F9:N9" si="3">(F6+F7)/2</f>
        <v>96.96875</v>
      </c>
      <c r="G9" s="6">
        <f t="shared" si="3"/>
        <v>102.70625</v>
      </c>
      <c r="H9" s="6">
        <f t="shared" si="3"/>
        <v>108.44375</v>
      </c>
      <c r="I9" s="6">
        <f t="shared" si="3"/>
        <v>114.18125</v>
      </c>
      <c r="J9" s="6">
        <f t="shared" si="3"/>
        <v>119.91875</v>
      </c>
      <c r="K9" s="6">
        <f t="shared" si="3"/>
        <v>125.65625</v>
      </c>
      <c r="L9" s="6">
        <f t="shared" si="3"/>
        <v>131.39375</v>
      </c>
      <c r="M9" s="6">
        <f t="shared" si="3"/>
        <v>137.13125</v>
      </c>
      <c r="N9" s="6">
        <f t="shared" si="3"/>
        <v>142.86875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4">
        <v>8.0</v>
      </c>
      <c r="C10" s="9">
        <v>105.9</v>
      </c>
      <c r="D10" s="3"/>
      <c r="E10" s="8" t="s">
        <v>10</v>
      </c>
      <c r="F10" s="6">
        <f t="shared" ref="F10:N10" si="4">COUNTIFS($C$3:$C$100, "&lt;"&amp;F7, $C$3:$C$100, "&gt;="&amp;F6)</f>
        <v>3</v>
      </c>
      <c r="G10" s="6">
        <f t="shared" si="4"/>
        <v>4</v>
      </c>
      <c r="H10" s="6">
        <f t="shared" si="4"/>
        <v>11</v>
      </c>
      <c r="I10" s="6">
        <f t="shared" si="4"/>
        <v>19</v>
      </c>
      <c r="J10" s="6">
        <f t="shared" si="4"/>
        <v>24</v>
      </c>
      <c r="K10" s="6">
        <f t="shared" si="4"/>
        <v>22</v>
      </c>
      <c r="L10" s="6">
        <f t="shared" si="4"/>
        <v>11</v>
      </c>
      <c r="M10" s="6">
        <f t="shared" si="4"/>
        <v>3</v>
      </c>
      <c r="N10" s="6">
        <f t="shared" si="4"/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4">
        <v>9.0</v>
      </c>
      <c r="C11" s="9">
        <v>106.1</v>
      </c>
      <c r="D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4">
        <v>10.0</v>
      </c>
      <c r="C12" s="9">
        <v>106.5</v>
      </c>
      <c r="D12" s="1"/>
      <c r="E12" s="10" t="s">
        <v>11</v>
      </c>
      <c r="F12" s="11">
        <f t="shared" ref="F12:N12" si="5">F9*F10</f>
        <v>290.90625</v>
      </c>
      <c r="G12" s="11">
        <f t="shared" si="5"/>
        <v>410.825</v>
      </c>
      <c r="H12" s="11">
        <f t="shared" si="5"/>
        <v>1192.88125</v>
      </c>
      <c r="I12" s="11">
        <f t="shared" si="5"/>
        <v>2169.44375</v>
      </c>
      <c r="J12" s="11">
        <f t="shared" si="5"/>
        <v>2878.05</v>
      </c>
      <c r="K12" s="11">
        <f t="shared" si="5"/>
        <v>2764.4375</v>
      </c>
      <c r="L12" s="11">
        <f t="shared" si="5"/>
        <v>1445.33125</v>
      </c>
      <c r="M12" s="11">
        <f t="shared" si="5"/>
        <v>411.39375</v>
      </c>
      <c r="N12" s="11">
        <f t="shared" si="5"/>
        <v>142.86875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4">
        <v>11.0</v>
      </c>
      <c r="C13" s="7">
        <v>107.0</v>
      </c>
      <c r="D13" s="1"/>
      <c r="E13" s="10" t="s">
        <v>12</v>
      </c>
      <c r="F13" s="6">
        <f>SUM(F12:N12)/F2</f>
        <v>119.4503827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4">
        <v>12.0</v>
      </c>
      <c r="C14" s="7">
        <v>107.1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4">
        <v>13.0</v>
      </c>
      <c r="C15" s="7">
        <v>108.0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4">
        <v>14.0</v>
      </c>
      <c r="C16" s="7">
        <v>108.2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4">
        <v>15.0</v>
      </c>
      <c r="C17" s="7">
        <v>109.0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4">
        <v>16.0</v>
      </c>
      <c r="C18" s="7">
        <v>109.5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4">
        <v>17.0</v>
      </c>
      <c r="C19" s="7">
        <v>110.0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4">
        <v>18.0</v>
      </c>
      <c r="C20" s="7">
        <v>111.0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4">
        <v>19.0</v>
      </c>
      <c r="C21" s="7">
        <v>111.5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4">
        <v>20.0</v>
      </c>
      <c r="C22" s="7">
        <v>112.0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4">
        <v>21.0</v>
      </c>
      <c r="C23" s="7">
        <v>112.3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4">
        <v>22.0</v>
      </c>
      <c r="C24" s="7">
        <v>112.5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4">
        <v>23.0</v>
      </c>
      <c r="C25" s="7">
        <v>112.9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4">
        <v>24.0</v>
      </c>
      <c r="C26" s="7">
        <v>113.0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4">
        <v>25.0</v>
      </c>
      <c r="C27" s="7">
        <v>113.2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4">
        <v>26.0</v>
      </c>
      <c r="C28" s="7">
        <v>113.5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4">
        <v>27.0</v>
      </c>
      <c r="C29" s="7">
        <v>114.0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4">
        <v>28.0</v>
      </c>
      <c r="C30" s="7">
        <v>114.1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4">
        <v>29.0</v>
      </c>
      <c r="C31" s="7">
        <v>114.5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4">
        <v>30.0</v>
      </c>
      <c r="C32" s="7">
        <v>115.0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4">
        <v>31.0</v>
      </c>
      <c r="C33" s="7">
        <v>115.2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4">
        <v>32.0</v>
      </c>
      <c r="C34" s="7">
        <v>115.5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4">
        <v>33.0</v>
      </c>
      <c r="C35" s="7">
        <v>115.7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4">
        <v>34.0</v>
      </c>
      <c r="C36" s="7">
        <v>116.0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4">
        <v>35.0</v>
      </c>
      <c r="C37" s="7">
        <v>116.5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4">
        <v>36.0</v>
      </c>
      <c r="C38" s="7">
        <v>116.9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4">
        <v>37.0</v>
      </c>
      <c r="C39" s="7">
        <v>117.0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4">
        <v>38.0</v>
      </c>
      <c r="C40" s="7">
        <v>117.5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4">
        <v>39.0</v>
      </c>
      <c r="C41" s="7">
        <v>117.5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4">
        <v>40.0</v>
      </c>
      <c r="C42" s="7">
        <v>118.0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4">
        <v>41.0</v>
      </c>
      <c r="C43" s="7">
        <v>118.1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4">
        <v>42.0</v>
      </c>
      <c r="C44" s="7">
        <v>118.3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4">
        <v>43.0</v>
      </c>
      <c r="C45" s="7">
        <v>118.5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4">
        <v>44.0</v>
      </c>
      <c r="C46" s="7">
        <v>118.9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4">
        <v>45.0</v>
      </c>
      <c r="C47" s="7">
        <v>119.0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4">
        <v>46.0</v>
      </c>
      <c r="C48" s="7">
        <v>119.2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4">
        <v>47.0</v>
      </c>
      <c r="C49" s="7">
        <v>119.5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4">
        <v>48.0</v>
      </c>
      <c r="C50" s="7">
        <v>119.6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4">
        <v>49.0</v>
      </c>
      <c r="C51" s="7">
        <v>119.8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4">
        <v>50.0</v>
      </c>
      <c r="C52" s="7">
        <v>120.0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4">
        <v>51.0</v>
      </c>
      <c r="C53" s="7">
        <v>120.2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4">
        <v>52.0</v>
      </c>
      <c r="C54" s="7">
        <v>120.6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4">
        <v>53.0</v>
      </c>
      <c r="C55" s="7">
        <v>120.8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4">
        <v>54.0</v>
      </c>
      <c r="C56" s="7">
        <v>121.0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4">
        <v>55.0</v>
      </c>
      <c r="C57" s="7">
        <v>121.1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4">
        <v>56.0</v>
      </c>
      <c r="C58" s="7">
        <v>121.5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4">
        <v>57.0</v>
      </c>
      <c r="C59" s="7">
        <v>121.9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4">
        <v>58.0</v>
      </c>
      <c r="C60" s="7">
        <v>122.0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4">
        <v>59.0</v>
      </c>
      <c r="C61" s="7">
        <v>122.2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4">
        <v>60.0</v>
      </c>
      <c r="C62" s="7">
        <v>122.5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4">
        <v>61.0</v>
      </c>
      <c r="C63" s="7">
        <v>122.6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4">
        <v>62.0</v>
      </c>
      <c r="C64" s="7">
        <v>122.9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4">
        <v>63.0</v>
      </c>
      <c r="C65" s="7">
        <v>123.0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4">
        <v>64.0</v>
      </c>
      <c r="C66" s="7">
        <v>123.0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4">
        <v>65.0</v>
      </c>
      <c r="C67" s="7">
        <v>123.1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4">
        <v>66.0</v>
      </c>
      <c r="C68" s="7">
        <v>123.2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4">
        <v>67.0</v>
      </c>
      <c r="C69" s="7">
        <v>123.5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4">
        <v>68.0</v>
      </c>
      <c r="C70" s="7">
        <v>123.5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4">
        <v>69.0</v>
      </c>
      <c r="C71" s="7">
        <v>123.8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4">
        <v>70.0</v>
      </c>
      <c r="C72" s="7">
        <v>123.9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4">
        <v>71.0</v>
      </c>
      <c r="C73" s="7">
        <v>124.0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4">
        <v>72.0</v>
      </c>
      <c r="C74" s="7">
        <v>124.5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4">
        <v>73.0</v>
      </c>
      <c r="C75" s="7">
        <v>124.8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4">
        <v>74.0</v>
      </c>
      <c r="C76" s="7">
        <v>125.0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4">
        <v>75.0</v>
      </c>
      <c r="C77" s="7">
        <v>125.5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4">
        <v>76.0</v>
      </c>
      <c r="C78" s="7">
        <v>126.0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4">
        <v>77.0</v>
      </c>
      <c r="C79" s="7">
        <v>126.1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4">
        <v>78.0</v>
      </c>
      <c r="C80" s="7">
        <v>126.5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4">
        <v>79.0</v>
      </c>
      <c r="C81" s="7">
        <v>127.0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4">
        <v>80.0</v>
      </c>
      <c r="C82" s="7">
        <v>127.5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4">
        <v>81.0</v>
      </c>
      <c r="C83" s="7">
        <v>127.8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4">
        <v>82.0</v>
      </c>
      <c r="C84" s="7">
        <v>128.0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4">
        <v>83.0</v>
      </c>
      <c r="C85" s="7">
        <v>128.5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4">
        <v>84.0</v>
      </c>
      <c r="C86" s="7">
        <v>129.0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4">
        <v>85.0</v>
      </c>
      <c r="C87" s="7">
        <v>129.5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4">
        <v>86.0</v>
      </c>
      <c r="C88" s="7">
        <v>129.9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4">
        <v>87.0</v>
      </c>
      <c r="C89" s="7">
        <v>130.0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4">
        <v>88.0</v>
      </c>
      <c r="C90" s="7">
        <v>131.0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4">
        <v>89.0</v>
      </c>
      <c r="C91" s="7">
        <v>131.4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4">
        <v>90.0</v>
      </c>
      <c r="C92" s="7">
        <v>132.0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4">
        <v>91.0</v>
      </c>
      <c r="C93" s="7">
        <v>133.0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4">
        <v>92.0</v>
      </c>
      <c r="C94" s="7">
        <v>133.6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4">
        <v>93.0</v>
      </c>
      <c r="C95" s="7">
        <v>134.0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4">
        <v>94.0</v>
      </c>
      <c r="C96" s="7">
        <v>134.2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4">
        <v>95.0</v>
      </c>
      <c r="C97" s="7">
        <v>135.0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4">
        <v>96.0</v>
      </c>
      <c r="C98" s="7">
        <v>135.8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4">
        <v>97.0</v>
      </c>
      <c r="C99" s="7">
        <v>138.0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4">
        <v>98.0</v>
      </c>
      <c r="C100" s="7">
        <v>140.0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13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3" t="s">
        <v>13</v>
      </c>
      <c r="C2" s="14" t="s">
        <v>14</v>
      </c>
      <c r="D2" s="14" t="s">
        <v>15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5">
        <v>1.0</v>
      </c>
      <c r="C3" s="16">
        <v>2.0</v>
      </c>
      <c r="D3" s="16">
        <v>0.0</v>
      </c>
      <c r="E3" s="17">
        <v>25.0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5">
        <v>2.0</v>
      </c>
      <c r="C4" s="16">
        <v>3.0</v>
      </c>
      <c r="D4" s="16">
        <f>C3</f>
        <v>2</v>
      </c>
      <c r="E4" s="17">
        <v>25.0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5">
        <v>3.0</v>
      </c>
      <c r="C5" s="16">
        <v>6.0</v>
      </c>
      <c r="D5" s="16">
        <f t="shared" ref="D5:D9" si="1">SUM($C$3:C4)</f>
        <v>5</v>
      </c>
      <c r="E5" s="17">
        <v>25.0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5">
        <v>4.0</v>
      </c>
      <c r="C6" s="16">
        <v>8.0</v>
      </c>
      <c r="D6" s="16">
        <f t="shared" si="1"/>
        <v>11</v>
      </c>
      <c r="E6" s="17">
        <v>25.0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5">
        <v>5.0</v>
      </c>
      <c r="C7" s="16">
        <v>22.0</v>
      </c>
      <c r="D7" s="16">
        <f t="shared" si="1"/>
        <v>19</v>
      </c>
      <c r="E7" s="17">
        <v>25.0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5">
        <v>6.0</v>
      </c>
      <c r="C8" s="16">
        <v>9.0</v>
      </c>
      <c r="D8" s="16">
        <f t="shared" si="1"/>
        <v>41</v>
      </c>
      <c r="E8" s="17">
        <v>25.0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8"/>
      <c r="C9" s="19"/>
      <c r="D9" s="20">
        <f t="shared" si="1"/>
        <v>50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21"/>
      <c r="C10" s="21"/>
      <c r="D10" s="1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22" t="s">
        <v>2</v>
      </c>
      <c r="C11" s="16">
        <v>50.0</v>
      </c>
      <c r="D11" s="1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3" t="s">
        <v>16</v>
      </c>
      <c r="C13" s="23">
        <v>5.0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25"/>
    <col customWidth="1" min="3" max="3" width="10.5"/>
    <col customWidth="1" min="6" max="6" width="21.88"/>
    <col customWidth="1" min="9" max="9" width="18.75"/>
    <col customWidth="1" min="10" max="10" width="15.63"/>
    <col customWidth="1" min="11" max="11" width="10.63"/>
    <col customWidth="1" min="12" max="12" width="16.38"/>
    <col customWidth="1" min="13" max="13" width="14.13"/>
    <col customWidth="1" min="14" max="14" width="13.25"/>
    <col customWidth="1" min="15" max="15" width="12.38"/>
    <col customWidth="1" min="16" max="16" width="13.63"/>
    <col customWidth="1" min="17" max="17" width="14.13"/>
    <col customWidth="1" min="18" max="18" width="10.63"/>
  </cols>
  <sheetData>
    <row r="1">
      <c r="A1" s="1"/>
      <c r="B1" s="2"/>
      <c r="C1" s="2"/>
      <c r="D1" s="1"/>
      <c r="E1" s="1"/>
      <c r="F1" s="1"/>
      <c r="G1" s="1"/>
      <c r="H1" s="1"/>
      <c r="I1" s="2"/>
      <c r="J1" s="2"/>
      <c r="K1" s="1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3"/>
      <c r="B2" s="4" t="s">
        <v>0</v>
      </c>
      <c r="C2" s="5" t="s">
        <v>1</v>
      </c>
      <c r="D2" s="1"/>
      <c r="E2" s="8" t="s">
        <v>9</v>
      </c>
      <c r="F2" s="13" t="s">
        <v>17</v>
      </c>
      <c r="G2" s="24" t="s">
        <v>18</v>
      </c>
      <c r="H2" s="3"/>
      <c r="I2" s="4" t="s">
        <v>2</v>
      </c>
      <c r="J2" s="6">
        <v>98.0</v>
      </c>
      <c r="K2" s="3"/>
      <c r="L2" s="4" t="s">
        <v>3</v>
      </c>
      <c r="M2" s="6">
        <v>94.1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3"/>
      <c r="B3" s="4">
        <v>1.0</v>
      </c>
      <c r="C3" s="7">
        <v>94.1</v>
      </c>
      <c r="D3" s="1"/>
      <c r="E3" s="25">
        <f>J$9</f>
        <v>96.96875</v>
      </c>
      <c r="F3" s="25">
        <f>J11</f>
        <v>3</v>
      </c>
      <c r="G3" s="25">
        <f t="shared" ref="G3:G11" si="1">49</f>
        <v>49</v>
      </c>
      <c r="H3" s="3"/>
      <c r="I3" s="4" t="s">
        <v>4</v>
      </c>
      <c r="J3" s="6">
        <f>CEILING(1+1.4*ln(J2),1)</f>
        <v>8</v>
      </c>
      <c r="K3" s="3"/>
      <c r="L3" s="4" t="s">
        <v>5</v>
      </c>
      <c r="M3" s="6">
        <v>140.0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3"/>
      <c r="B4" s="4">
        <v>2.0</v>
      </c>
      <c r="C4" s="7">
        <v>97.0</v>
      </c>
      <c r="D4" s="1"/>
      <c r="E4" s="25">
        <f>K9</f>
        <v>102.70625</v>
      </c>
      <c r="F4" s="25">
        <f>K11</f>
        <v>7</v>
      </c>
      <c r="G4" s="25">
        <f t="shared" si="1"/>
        <v>49</v>
      </c>
      <c r="H4" s="3"/>
      <c r="I4" s="4" t="s">
        <v>6</v>
      </c>
      <c r="J4" s="6">
        <f>(C100-C3)/J3</f>
        <v>5.7375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"/>
      <c r="B5" s="4">
        <v>3.0</v>
      </c>
      <c r="C5" s="7">
        <v>99.2</v>
      </c>
      <c r="D5" s="1"/>
      <c r="E5" s="25">
        <f>L9</f>
        <v>108.44375</v>
      </c>
      <c r="F5" s="25">
        <f>L11</f>
        <v>18</v>
      </c>
      <c r="G5" s="25">
        <f t="shared" si="1"/>
        <v>49</v>
      </c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3"/>
      <c r="B6" s="4">
        <v>4.0</v>
      </c>
      <c r="C6" s="7">
        <v>100.1</v>
      </c>
      <c r="D6" s="1"/>
      <c r="E6" s="25">
        <f>M9</f>
        <v>114.18125</v>
      </c>
      <c r="F6" s="25">
        <f>M11</f>
        <v>37</v>
      </c>
      <c r="G6" s="25">
        <f t="shared" si="1"/>
        <v>49</v>
      </c>
      <c r="H6" s="3"/>
      <c r="I6" s="4" t="s">
        <v>7</v>
      </c>
      <c r="J6" s="6">
        <f>C3</f>
        <v>94.1</v>
      </c>
      <c r="K6" s="6">
        <f t="shared" ref="K6:R6" si="2">J$7</f>
        <v>99.8375</v>
      </c>
      <c r="L6" s="6">
        <f t="shared" si="2"/>
        <v>105.575</v>
      </c>
      <c r="M6" s="6">
        <f t="shared" si="2"/>
        <v>111.3125</v>
      </c>
      <c r="N6" s="6">
        <f t="shared" si="2"/>
        <v>117.05</v>
      </c>
      <c r="O6" s="6">
        <f t="shared" si="2"/>
        <v>122.7875</v>
      </c>
      <c r="P6" s="6">
        <f t="shared" si="2"/>
        <v>128.525</v>
      </c>
      <c r="Q6" s="6">
        <f t="shared" si="2"/>
        <v>134.2625</v>
      </c>
      <c r="R6" s="6">
        <f t="shared" si="2"/>
        <v>140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3"/>
      <c r="B7" s="4">
        <v>5.0</v>
      </c>
      <c r="C7" s="7">
        <v>102.0</v>
      </c>
      <c r="D7" s="1"/>
      <c r="E7" s="25">
        <f>N9</f>
        <v>119.91875</v>
      </c>
      <c r="F7" s="25">
        <f>N11</f>
        <v>61</v>
      </c>
      <c r="G7" s="25">
        <f t="shared" si="1"/>
        <v>49</v>
      </c>
      <c r="H7" s="3"/>
      <c r="I7" s="4" t="s">
        <v>8</v>
      </c>
      <c r="J7" s="6">
        <f t="shared" ref="J7:R7" si="3">J6+$J$4</f>
        <v>99.8375</v>
      </c>
      <c r="K7" s="6">
        <f t="shared" si="3"/>
        <v>105.575</v>
      </c>
      <c r="L7" s="6">
        <f t="shared" si="3"/>
        <v>111.3125</v>
      </c>
      <c r="M7" s="6">
        <f t="shared" si="3"/>
        <v>117.05</v>
      </c>
      <c r="N7" s="6">
        <f t="shared" si="3"/>
        <v>122.7875</v>
      </c>
      <c r="O7" s="6">
        <f t="shared" si="3"/>
        <v>128.525</v>
      </c>
      <c r="P7" s="6">
        <f t="shared" si="3"/>
        <v>134.2625</v>
      </c>
      <c r="Q7" s="6">
        <f t="shared" si="3"/>
        <v>140</v>
      </c>
      <c r="R7" s="6">
        <f t="shared" si="3"/>
        <v>145.7375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3"/>
      <c r="B8" s="4">
        <v>6.0</v>
      </c>
      <c r="C8" s="7">
        <v>103.4</v>
      </c>
      <c r="D8" s="1"/>
      <c r="E8" s="25">
        <f>O9</f>
        <v>125.65625</v>
      </c>
      <c r="F8" s="25">
        <f>O11</f>
        <v>83</v>
      </c>
      <c r="G8" s="25">
        <f t="shared" si="1"/>
        <v>49</v>
      </c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3"/>
      <c r="B9" s="4">
        <v>7.0</v>
      </c>
      <c r="C9" s="7">
        <v>105.5</v>
      </c>
      <c r="D9" s="1"/>
      <c r="E9" s="25">
        <f>P9</f>
        <v>131.39375</v>
      </c>
      <c r="F9" s="25">
        <f>P11</f>
        <v>94</v>
      </c>
      <c r="G9" s="25">
        <f t="shared" si="1"/>
        <v>49</v>
      </c>
      <c r="H9" s="3"/>
      <c r="I9" s="8" t="s">
        <v>9</v>
      </c>
      <c r="J9" s="6">
        <f t="shared" ref="J9:R9" si="4">(J6+J7)/2</f>
        <v>96.96875</v>
      </c>
      <c r="K9" s="6">
        <f t="shared" si="4"/>
        <v>102.70625</v>
      </c>
      <c r="L9" s="6">
        <f t="shared" si="4"/>
        <v>108.44375</v>
      </c>
      <c r="M9" s="6">
        <f t="shared" si="4"/>
        <v>114.18125</v>
      </c>
      <c r="N9" s="6">
        <f t="shared" si="4"/>
        <v>119.91875</v>
      </c>
      <c r="O9" s="6">
        <f t="shared" si="4"/>
        <v>125.65625</v>
      </c>
      <c r="P9" s="6">
        <f t="shared" si="4"/>
        <v>131.39375</v>
      </c>
      <c r="Q9" s="6">
        <f t="shared" si="4"/>
        <v>137.13125</v>
      </c>
      <c r="R9" s="6">
        <f t="shared" si="4"/>
        <v>142.86875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3"/>
      <c r="B10" s="4">
        <v>8.0</v>
      </c>
      <c r="C10" s="9">
        <v>105.9</v>
      </c>
      <c r="D10" s="1"/>
      <c r="E10" s="25">
        <f>Q9</f>
        <v>137.13125</v>
      </c>
      <c r="F10" s="25">
        <f>Q11</f>
        <v>97</v>
      </c>
      <c r="G10" s="25">
        <f t="shared" si="1"/>
        <v>49</v>
      </c>
      <c r="H10" s="3"/>
      <c r="I10" s="8" t="s">
        <v>10</v>
      </c>
      <c r="J10" s="6">
        <f t="shared" ref="J10:R10" si="5">COUNTIFS($C$3:$C$100, "&lt;"&amp;J7, $C$3:$C$100, "&gt;="&amp;J6)</f>
        <v>3</v>
      </c>
      <c r="K10" s="6">
        <f t="shared" si="5"/>
        <v>4</v>
      </c>
      <c r="L10" s="6">
        <f t="shared" si="5"/>
        <v>11</v>
      </c>
      <c r="M10" s="6">
        <f t="shared" si="5"/>
        <v>19</v>
      </c>
      <c r="N10" s="6">
        <f t="shared" si="5"/>
        <v>24</v>
      </c>
      <c r="O10" s="6">
        <f t="shared" si="5"/>
        <v>22</v>
      </c>
      <c r="P10" s="6">
        <f t="shared" si="5"/>
        <v>11</v>
      </c>
      <c r="Q10" s="6">
        <f t="shared" si="5"/>
        <v>3</v>
      </c>
      <c r="R10" s="6">
        <f t="shared" si="5"/>
        <v>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3"/>
      <c r="B11" s="4">
        <v>9.0</v>
      </c>
      <c r="C11" s="9">
        <v>106.1</v>
      </c>
      <c r="D11" s="1"/>
      <c r="E11" s="25">
        <f>R9</f>
        <v>142.86875</v>
      </c>
      <c r="F11" s="25">
        <f>R11</f>
        <v>98</v>
      </c>
      <c r="G11" s="25">
        <f t="shared" si="1"/>
        <v>49</v>
      </c>
      <c r="H11" s="1"/>
      <c r="I11" s="13" t="s">
        <v>17</v>
      </c>
      <c r="J11" s="26">
        <f>J10</f>
        <v>3</v>
      </c>
      <c r="K11" s="26">
        <f t="shared" ref="K11:R11" si="6">K10+J11</f>
        <v>7</v>
      </c>
      <c r="L11" s="26">
        <f t="shared" si="6"/>
        <v>18</v>
      </c>
      <c r="M11" s="26">
        <f t="shared" si="6"/>
        <v>37</v>
      </c>
      <c r="N11" s="26">
        <f t="shared" si="6"/>
        <v>61</v>
      </c>
      <c r="O11" s="26">
        <f t="shared" si="6"/>
        <v>83</v>
      </c>
      <c r="P11" s="26">
        <f t="shared" si="6"/>
        <v>94</v>
      </c>
      <c r="Q11" s="26">
        <f t="shared" si="6"/>
        <v>97</v>
      </c>
      <c r="R11" s="26">
        <f t="shared" si="6"/>
        <v>98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3"/>
      <c r="B12" s="4">
        <v>10.0</v>
      </c>
      <c r="C12" s="9">
        <v>106.5</v>
      </c>
      <c r="D12" s="1"/>
      <c r="E12" s="1"/>
      <c r="F12" s="1"/>
      <c r="G12" s="1"/>
      <c r="H12" s="1"/>
      <c r="I12" s="27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3"/>
      <c r="B13" s="4">
        <v>11.0</v>
      </c>
      <c r="C13" s="7">
        <v>107.0</v>
      </c>
      <c r="D13" s="1"/>
      <c r="E13" s="8" t="s">
        <v>16</v>
      </c>
      <c r="F13" s="11">
        <f>C50</f>
        <v>119.6</v>
      </c>
      <c r="G13" s="1"/>
      <c r="H13" s="1"/>
      <c r="I13" s="27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3"/>
      <c r="B14" s="4">
        <v>12.0</v>
      </c>
      <c r="C14" s="7">
        <v>107.1</v>
      </c>
      <c r="D14" s="1"/>
      <c r="E14" s="8" t="s">
        <v>19</v>
      </c>
      <c r="F14" s="6">
        <f>N9</f>
        <v>119.91875</v>
      </c>
      <c r="G14" s="1"/>
      <c r="H14" s="1"/>
      <c r="I14" s="1"/>
      <c r="J14" s="1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3"/>
      <c r="B15" s="4">
        <v>13.0</v>
      </c>
      <c r="C15" s="7">
        <v>108.0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3"/>
      <c r="B16" s="4">
        <v>14.0</v>
      </c>
      <c r="C16" s="7">
        <v>108.2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3"/>
      <c r="B17" s="4">
        <v>15.0</v>
      </c>
      <c r="C17" s="7">
        <v>109.0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3"/>
      <c r="B18" s="4">
        <v>16.0</v>
      </c>
      <c r="C18" s="7">
        <v>109.5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3"/>
      <c r="B19" s="4">
        <v>17.0</v>
      </c>
      <c r="C19" s="7">
        <v>110.0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3"/>
      <c r="B20" s="4">
        <v>18.0</v>
      </c>
      <c r="C20" s="7">
        <v>111.0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3"/>
      <c r="B21" s="4">
        <v>19.0</v>
      </c>
      <c r="C21" s="7">
        <v>111.5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3"/>
      <c r="B22" s="4">
        <v>20.0</v>
      </c>
      <c r="C22" s="7">
        <v>112.0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3"/>
      <c r="B23" s="4">
        <v>21.0</v>
      </c>
      <c r="C23" s="7">
        <v>112.3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3"/>
      <c r="B24" s="4">
        <v>22.0</v>
      </c>
      <c r="C24" s="7">
        <v>112.5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3"/>
      <c r="B25" s="4">
        <v>23.0</v>
      </c>
      <c r="C25" s="7">
        <v>112.9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3"/>
      <c r="B26" s="4">
        <v>24.0</v>
      </c>
      <c r="C26" s="7">
        <v>113.0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3"/>
      <c r="B27" s="4">
        <v>25.0</v>
      </c>
      <c r="C27" s="7">
        <v>113.2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3"/>
      <c r="B28" s="4">
        <v>26.0</v>
      </c>
      <c r="C28" s="7">
        <v>113.5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3"/>
      <c r="B29" s="4">
        <v>27.0</v>
      </c>
      <c r="C29" s="7">
        <v>114.0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3"/>
      <c r="B30" s="4">
        <v>28.0</v>
      </c>
      <c r="C30" s="7">
        <v>114.1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3"/>
      <c r="B31" s="4">
        <v>29.0</v>
      </c>
      <c r="C31" s="7">
        <v>114.5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3"/>
      <c r="B32" s="4">
        <v>30.0</v>
      </c>
      <c r="C32" s="7">
        <v>115.0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3"/>
      <c r="B33" s="4">
        <v>31.0</v>
      </c>
      <c r="C33" s="7">
        <v>115.2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3"/>
      <c r="B34" s="4">
        <v>32.0</v>
      </c>
      <c r="C34" s="7">
        <v>115.5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3"/>
      <c r="B35" s="4">
        <v>33.0</v>
      </c>
      <c r="C35" s="7">
        <v>115.7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3"/>
      <c r="B36" s="4">
        <v>34.0</v>
      </c>
      <c r="C36" s="7">
        <v>116.0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3"/>
      <c r="B37" s="4">
        <v>35.0</v>
      </c>
      <c r="C37" s="7">
        <v>116.5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3"/>
      <c r="B38" s="4">
        <v>36.0</v>
      </c>
      <c r="C38" s="7">
        <v>116.9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3"/>
      <c r="B39" s="4">
        <v>37.0</v>
      </c>
      <c r="C39" s="7">
        <v>117.0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3"/>
      <c r="B40" s="4">
        <v>38.0</v>
      </c>
      <c r="C40" s="7">
        <v>117.5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3"/>
      <c r="B41" s="4">
        <v>39.0</v>
      </c>
      <c r="C41" s="7">
        <v>117.5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3"/>
      <c r="B42" s="4">
        <v>40.0</v>
      </c>
      <c r="C42" s="7">
        <v>118.0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3"/>
      <c r="B43" s="4">
        <v>41.0</v>
      </c>
      <c r="C43" s="7">
        <v>118.1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3"/>
      <c r="B44" s="4">
        <v>42.0</v>
      </c>
      <c r="C44" s="7">
        <v>118.3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3"/>
      <c r="B45" s="4">
        <v>43.0</v>
      </c>
      <c r="C45" s="7">
        <v>118.5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3"/>
      <c r="B46" s="4">
        <v>44.0</v>
      </c>
      <c r="C46" s="7">
        <v>118.9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3"/>
      <c r="B47" s="4">
        <v>45.0</v>
      </c>
      <c r="C47" s="7">
        <v>119.0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3"/>
      <c r="B48" s="4">
        <v>46.0</v>
      </c>
      <c r="C48" s="7">
        <v>119.2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3"/>
      <c r="B49" s="4">
        <v>47.0</v>
      </c>
      <c r="C49" s="7">
        <v>119.5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3"/>
      <c r="B50" s="4">
        <v>48.0</v>
      </c>
      <c r="C50" s="7">
        <v>119.6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3"/>
      <c r="B51" s="4">
        <v>49.0</v>
      </c>
      <c r="C51" s="7">
        <v>119.8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3"/>
      <c r="B52" s="4">
        <v>50.0</v>
      </c>
      <c r="C52" s="7">
        <v>120.0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3"/>
      <c r="B53" s="4">
        <v>51.0</v>
      </c>
      <c r="C53" s="7">
        <v>120.2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3"/>
      <c r="B54" s="4">
        <v>52.0</v>
      </c>
      <c r="C54" s="7">
        <v>120.6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3"/>
      <c r="B55" s="4">
        <v>53.0</v>
      </c>
      <c r="C55" s="7">
        <v>120.8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3"/>
      <c r="B56" s="4">
        <v>54.0</v>
      </c>
      <c r="C56" s="7">
        <v>121.0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3"/>
      <c r="B57" s="4">
        <v>55.0</v>
      </c>
      <c r="C57" s="7">
        <v>121.1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3"/>
      <c r="B58" s="4">
        <v>56.0</v>
      </c>
      <c r="C58" s="7">
        <v>121.5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3"/>
      <c r="B59" s="4">
        <v>57.0</v>
      </c>
      <c r="C59" s="7">
        <v>121.9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3"/>
      <c r="B60" s="4">
        <v>58.0</v>
      </c>
      <c r="C60" s="7">
        <v>122.0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3"/>
      <c r="B61" s="4">
        <v>59.0</v>
      </c>
      <c r="C61" s="7">
        <v>122.2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3"/>
      <c r="B62" s="4">
        <v>60.0</v>
      </c>
      <c r="C62" s="7">
        <v>122.5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3"/>
      <c r="B63" s="4">
        <v>61.0</v>
      </c>
      <c r="C63" s="7">
        <v>122.6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3"/>
      <c r="B64" s="4">
        <v>62.0</v>
      </c>
      <c r="C64" s="7">
        <v>122.9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3"/>
      <c r="B65" s="4">
        <v>63.0</v>
      </c>
      <c r="C65" s="7">
        <v>123.0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3"/>
      <c r="B66" s="4">
        <v>64.0</v>
      </c>
      <c r="C66" s="7">
        <v>123.0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3"/>
      <c r="B67" s="4">
        <v>65.0</v>
      </c>
      <c r="C67" s="7">
        <v>123.1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3"/>
      <c r="B68" s="4">
        <v>66.0</v>
      </c>
      <c r="C68" s="7">
        <v>123.2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3"/>
      <c r="B69" s="4">
        <v>67.0</v>
      </c>
      <c r="C69" s="7">
        <v>123.5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3"/>
      <c r="B70" s="4">
        <v>68.0</v>
      </c>
      <c r="C70" s="7">
        <v>123.5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3"/>
      <c r="B71" s="4">
        <v>69.0</v>
      </c>
      <c r="C71" s="7">
        <v>123.8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3"/>
      <c r="B72" s="4">
        <v>70.0</v>
      </c>
      <c r="C72" s="7">
        <v>123.9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3"/>
      <c r="B73" s="4">
        <v>71.0</v>
      </c>
      <c r="C73" s="7">
        <v>124.0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3"/>
      <c r="B74" s="4">
        <v>72.0</v>
      </c>
      <c r="C74" s="7">
        <v>124.5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3"/>
      <c r="B75" s="4">
        <v>73.0</v>
      </c>
      <c r="C75" s="7">
        <v>124.8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3"/>
      <c r="B76" s="4">
        <v>74.0</v>
      </c>
      <c r="C76" s="7">
        <v>125.0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3"/>
      <c r="B77" s="4">
        <v>75.0</v>
      </c>
      <c r="C77" s="7">
        <v>125.5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3"/>
      <c r="B78" s="4">
        <v>76.0</v>
      </c>
      <c r="C78" s="7">
        <v>126.0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3"/>
      <c r="B79" s="4">
        <v>77.0</v>
      </c>
      <c r="C79" s="7">
        <v>126.1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3"/>
      <c r="B80" s="4">
        <v>78.0</v>
      </c>
      <c r="C80" s="7">
        <v>126.5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3"/>
      <c r="B81" s="4">
        <v>79.0</v>
      </c>
      <c r="C81" s="7">
        <v>127.0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3"/>
      <c r="B82" s="4">
        <v>80.0</v>
      </c>
      <c r="C82" s="7">
        <v>127.5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3"/>
      <c r="B83" s="4">
        <v>81.0</v>
      </c>
      <c r="C83" s="7">
        <v>127.8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3"/>
      <c r="B84" s="4">
        <v>82.0</v>
      </c>
      <c r="C84" s="7">
        <v>128.0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3"/>
      <c r="B85" s="4">
        <v>83.0</v>
      </c>
      <c r="C85" s="7">
        <v>128.5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3"/>
      <c r="B86" s="4">
        <v>84.0</v>
      </c>
      <c r="C86" s="7">
        <v>129.0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3"/>
      <c r="B87" s="4">
        <v>85.0</v>
      </c>
      <c r="C87" s="7">
        <v>129.5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3"/>
      <c r="B88" s="4">
        <v>86.0</v>
      </c>
      <c r="C88" s="7">
        <v>129.9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3"/>
      <c r="B89" s="4">
        <v>87.0</v>
      </c>
      <c r="C89" s="7">
        <v>130.0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3"/>
      <c r="B90" s="4">
        <v>88.0</v>
      </c>
      <c r="C90" s="7">
        <v>131.0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3"/>
      <c r="B91" s="4">
        <v>89.0</v>
      </c>
      <c r="C91" s="7">
        <v>131.4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3"/>
      <c r="B92" s="4">
        <v>90.0</v>
      </c>
      <c r="C92" s="7">
        <v>132.0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3"/>
      <c r="B93" s="4">
        <v>91.0</v>
      </c>
      <c r="C93" s="7">
        <v>133.0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3"/>
      <c r="B94" s="4">
        <v>92.0</v>
      </c>
      <c r="C94" s="7">
        <v>133.6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3"/>
      <c r="B95" s="4">
        <v>93.0</v>
      </c>
      <c r="C95" s="7">
        <v>134.0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3"/>
      <c r="B96" s="4">
        <v>94.0</v>
      </c>
      <c r="C96" s="7">
        <v>134.2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3"/>
      <c r="B97" s="4">
        <v>95.0</v>
      </c>
      <c r="C97" s="7">
        <v>135.0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3"/>
      <c r="B98" s="4">
        <v>96.0</v>
      </c>
      <c r="C98" s="7">
        <v>135.8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3"/>
      <c r="B99" s="4">
        <v>97.0</v>
      </c>
      <c r="C99" s="7">
        <v>138.0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3"/>
      <c r="B100" s="4">
        <v>98.0</v>
      </c>
      <c r="C100" s="7">
        <v>140.0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13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3" t="s">
        <v>13</v>
      </c>
      <c r="C2" s="14" t="s">
        <v>14</v>
      </c>
      <c r="D2" s="14" t="s">
        <v>15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5">
        <v>1.0</v>
      </c>
      <c r="C3" s="16">
        <v>2.0</v>
      </c>
      <c r="D3" s="16">
        <v>0.0</v>
      </c>
      <c r="E3" s="17">
        <v>25.0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5">
        <v>2.0</v>
      </c>
      <c r="C4" s="16">
        <v>3.0</v>
      </c>
      <c r="D4" s="16">
        <f>C3</f>
        <v>2</v>
      </c>
      <c r="E4" s="17">
        <v>25.0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5">
        <v>3.0</v>
      </c>
      <c r="C5" s="16">
        <v>6.0</v>
      </c>
      <c r="D5" s="16">
        <f t="shared" ref="D5:D9" si="1">SUM($C$3:C4)</f>
        <v>5</v>
      </c>
      <c r="E5" s="17">
        <v>25.0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5">
        <v>4.0</v>
      </c>
      <c r="C6" s="16">
        <v>8.0</v>
      </c>
      <c r="D6" s="16">
        <f t="shared" si="1"/>
        <v>11</v>
      </c>
      <c r="E6" s="17">
        <v>25.0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5">
        <v>5.0</v>
      </c>
      <c r="C7" s="16">
        <v>22.0</v>
      </c>
      <c r="D7" s="16">
        <f t="shared" si="1"/>
        <v>19</v>
      </c>
      <c r="E7" s="17">
        <v>25.0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5">
        <v>6.0</v>
      </c>
      <c r="C8" s="16">
        <v>9.0</v>
      </c>
      <c r="D8" s="16">
        <f t="shared" si="1"/>
        <v>41</v>
      </c>
      <c r="E8" s="17">
        <v>25.0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8"/>
      <c r="C9" s="19"/>
      <c r="D9" s="20">
        <f t="shared" si="1"/>
        <v>50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21"/>
      <c r="C10" s="21"/>
      <c r="D10" s="1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22" t="s">
        <v>2</v>
      </c>
      <c r="C11" s="16">
        <v>50.0</v>
      </c>
      <c r="D11" s="1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3" t="s">
        <v>16</v>
      </c>
      <c r="C13" s="23">
        <v>5.0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3" t="s">
        <v>19</v>
      </c>
      <c r="C14" s="23">
        <v>5.0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