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" sheetId="1" r:id="rId4"/>
    <sheet state="visible" name="Задание 2" sheetId="2" r:id="rId5"/>
    <sheet state="visible" name="Задание 3" sheetId="3" r:id="rId6"/>
    <sheet state="visible" name="Задание 4" sheetId="4" r:id="rId7"/>
    <sheet state="visible" name="Задание 5" sheetId="5" r:id="rId8"/>
  </sheets>
  <definedNames/>
  <calcPr/>
</workbook>
</file>

<file path=xl/sharedStrings.xml><?xml version="1.0" encoding="utf-8"?>
<sst xmlns="http://schemas.openxmlformats.org/spreadsheetml/2006/main" count="88" uniqueCount="49">
  <si>
    <t>n</t>
  </si>
  <si>
    <t>d</t>
  </si>
  <si>
    <t>di-d0</t>
  </si>
  <si>
    <t>(di-do)^2</t>
  </si>
  <si>
    <t>Среднее d</t>
  </si>
  <si>
    <t>Средняя квадратичная погрешность</t>
  </si>
  <si>
    <t>Стандартное отклонение</t>
  </si>
  <si>
    <t>Абсолютная погрешность</t>
  </si>
  <si>
    <t>Относительная погрешность</t>
  </si>
  <si>
    <r>
      <rPr>
        <rFont val="Arial"/>
        <color theme="1"/>
        <sz val="14.0"/>
      </rPr>
      <t>t</t>
    </r>
    <r>
      <rPr>
        <rFont val="Arial"/>
        <color theme="1"/>
        <sz val="8.0"/>
      </rPr>
      <t>a</t>
    </r>
  </si>
  <si>
    <t>m</t>
  </si>
  <si>
    <t>mi-m0</t>
  </si>
  <si>
    <t>(mi-mo)^2</t>
  </si>
  <si>
    <t>Среднее m</t>
  </si>
  <si>
    <r>
      <rPr>
        <rFont val="Arial"/>
        <color theme="1"/>
        <sz val="14.0"/>
      </rPr>
      <t>t</t>
    </r>
    <r>
      <rPr>
        <rFont val="Arial"/>
        <color theme="1"/>
        <sz val="8.0"/>
      </rPr>
      <t>a</t>
    </r>
  </si>
  <si>
    <r>
      <rPr>
        <rFont val="Arial"/>
        <color theme="1"/>
        <sz val="14.0"/>
      </rPr>
      <t>t</t>
    </r>
    <r>
      <rPr>
        <rFont val="Arial"/>
        <color theme="1"/>
        <sz val="8.0"/>
      </rPr>
      <t>a</t>
    </r>
  </si>
  <si>
    <t>При замере времени, которое затратил спортсмен на преодоление трех дистанций в 100 метров, были получены следующие цифры: 11,5с, 11,8с, 11,3с. Вычислить погрешность эксперемента средствами Excel. Реультаты оформить в виде таблицы. Взять t0=11,5.</t>
  </si>
  <si>
    <t>t</t>
  </si>
  <si>
    <t>ti-t0</t>
  </si>
  <si>
    <t>(ti-to)^2</t>
  </si>
  <si>
    <t>Среднее t</t>
  </si>
  <si>
    <r>
      <rPr>
        <rFont val="Arial"/>
        <color theme="1"/>
        <sz val="14.0"/>
      </rPr>
      <t>t</t>
    </r>
    <r>
      <rPr>
        <rFont val="Arial"/>
        <color theme="1"/>
        <sz val="8.0"/>
      </rPr>
      <t>a</t>
    </r>
  </si>
  <si>
    <t>a, мм</t>
  </si>
  <si>
    <t>b, мм</t>
  </si>
  <si>
    <t>h, мм</t>
  </si>
  <si>
    <t>Среднее</t>
  </si>
  <si>
    <t>1.</t>
  </si>
  <si>
    <t>b</t>
  </si>
  <si>
    <t>bi-b0</t>
  </si>
  <si>
    <t>(bi-bo)^2</t>
  </si>
  <si>
    <t>Среднеарифметическое отклонение</t>
  </si>
  <si>
    <t>Среднеквадратичное отклонение</t>
  </si>
  <si>
    <t>Случайная погрешность многократных измерений</t>
  </si>
  <si>
    <t>Оценка доверительного интервала однократных измерений</t>
  </si>
  <si>
    <t>Общая погрешность серии измерений</t>
  </si>
  <si>
    <r>
      <rPr>
        <rFont val="Arial"/>
        <color theme="1"/>
        <sz val="14.0"/>
      </rPr>
      <t>t</t>
    </r>
    <r>
      <rPr>
        <rFont val="Arial"/>
        <color theme="1"/>
        <sz val="8.0"/>
      </rPr>
      <t>a</t>
    </r>
  </si>
  <si>
    <t>α</t>
  </si>
  <si>
    <t>12,8±0,52793262</t>
  </si>
  <si>
    <t>2.</t>
  </si>
  <si>
    <t>a</t>
  </si>
  <si>
    <t>ai-a0</t>
  </si>
  <si>
    <t>(ai-ao)^2</t>
  </si>
  <si>
    <r>
      <rPr>
        <rFont val="Arial"/>
        <color theme="1"/>
        <sz val="14.0"/>
      </rPr>
      <t>t</t>
    </r>
    <r>
      <rPr>
        <rFont val="Arial"/>
        <color theme="1"/>
        <sz val="8.0"/>
      </rPr>
      <t>a</t>
    </r>
  </si>
  <si>
    <t>h</t>
  </si>
  <si>
    <t>hi-h0</t>
  </si>
  <si>
    <t>(hi-ho)^2</t>
  </si>
  <si>
    <r>
      <rPr>
        <rFont val="Arial"/>
        <color theme="1"/>
        <sz val="14.0"/>
      </rPr>
      <t>t</t>
    </r>
    <r>
      <rPr>
        <rFont val="Arial"/>
        <color theme="1"/>
        <sz val="8.0"/>
      </rPr>
      <t>a</t>
    </r>
  </si>
  <si>
    <t>3.</t>
  </si>
  <si>
    <t>V = a · b · 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</si>
</sst>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"/>
  </numFmts>
  <fonts count="4">
    <font>
      <sz val="10.0"/>
      <color rgb="FF000000"/>
      <name val="Arial"/>
      <scheme val="minor"/>
    </font>
    <font>
      <sz val="14.0"/>
      <color theme="1"/>
      <name val="Arial"/>
      <scheme val="minor"/>
    </font>
    <font/>
    <font>
      <b/>
      <sz val="14.0"/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2" fillId="0" fontId="1" numFmtId="164" xfId="0" applyAlignment="1" applyBorder="1" applyFont="1" applyNumberFormat="1">
      <alignment horizontal="center" shrinkToFit="0" vertical="center" wrapText="1"/>
    </xf>
    <xf borderId="2" fillId="0" fontId="1" numFmtId="10" xfId="0" applyAlignment="1" applyBorder="1" applyFont="1" applyNumberFormat="1">
      <alignment horizontal="center" shrinkToFit="0" vertical="center" wrapText="1"/>
    </xf>
    <xf borderId="4" fillId="0" fontId="2" numFmtId="0" xfId="0" applyBorder="1" applyFont="1"/>
    <xf borderId="5" fillId="0" fontId="2" numFmtId="0" xfId="0" applyBorder="1" applyFont="1"/>
    <xf borderId="1" fillId="2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6" fillId="2" fontId="3" numFmtId="0" xfId="0" applyAlignment="1" applyBorder="1" applyFont="1">
      <alignment horizontal="center"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0" fillId="0" fontId="1" numFmtId="0" xfId="0" applyAlignment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6" fillId="2" fontId="1" numFmtId="0" xfId="0" applyAlignment="1" applyBorder="1" applyFont="1">
      <alignment horizontal="center" readingOrder="0" shrinkToFit="0" vertical="center" wrapText="1"/>
    </xf>
    <xf borderId="8" fillId="2" fontId="1" numFmtId="0" xfId="0" applyAlignment="1" applyBorder="1" applyFont="1">
      <alignment horizontal="center" readingOrder="0" shrinkToFit="0" vertical="center" wrapText="1"/>
    </xf>
    <xf borderId="1" fillId="0" fontId="1" numFmtId="2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8.38"/>
    <col customWidth="1" min="3" max="3" width="12.75"/>
    <col customWidth="1" min="4" max="4" width="20.63"/>
    <col customWidth="1" min="5" max="5" width="20.13"/>
    <col customWidth="1" min="6" max="6" width="16.13"/>
    <col customWidth="1" min="7" max="7" width="16.63"/>
    <col customWidth="1" min="8" max="8" width="16.25"/>
    <col customWidth="1" min="9" max="9" width="20.63"/>
    <col customWidth="1" min="10" max="10" width="18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2"/>
      <c r="B2" s="2"/>
      <c r="C2" s="2"/>
      <c r="D2" s="2"/>
      <c r="E2" s="2"/>
      <c r="F2" s="2"/>
      <c r="G2" s="2"/>
      <c r="H2" s="2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2"/>
      <c r="B3" s="3" t="s">
        <v>0</v>
      </c>
      <c r="C3" s="3" t="s">
        <v>1</v>
      </c>
      <c r="D3" s="3" t="s">
        <v>2</v>
      </c>
      <c r="E3" s="3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2"/>
      <c r="B4" s="3">
        <v>1.0</v>
      </c>
      <c r="C4" s="5">
        <v>14.85</v>
      </c>
      <c r="D4" s="6">
        <f t="shared" ref="D4:D8" si="1">C4-$C$5</f>
        <v>0.05</v>
      </c>
      <c r="E4" s="7">
        <f t="shared" ref="E4:E8" si="2">$D4*$D4</f>
        <v>0.0025</v>
      </c>
      <c r="F4" s="8">
        <f>C5+(1/5)*(SUM(D4:D8))</f>
        <v>14.818</v>
      </c>
      <c r="G4" s="8">
        <f>(1/20)*(SUM(E4:E8)-5*(F4-C5)^2)</f>
        <v>0.000134</v>
      </c>
      <c r="H4" s="8">
        <f>SQRT(G4)</f>
        <v>0.0115758369</v>
      </c>
      <c r="I4" s="8">
        <f>C11*H4</f>
        <v>0.02974990084</v>
      </c>
      <c r="J4" s="9">
        <f>I4/F4*100%</f>
        <v>0.002007686654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2"/>
      <c r="B5" s="3">
        <v>2.0</v>
      </c>
      <c r="C5" s="5">
        <v>14.8</v>
      </c>
      <c r="D5" s="6">
        <f t="shared" si="1"/>
        <v>0</v>
      </c>
      <c r="E5" s="7">
        <f t="shared" si="2"/>
        <v>0</v>
      </c>
      <c r="F5" s="10"/>
      <c r="G5" s="10"/>
      <c r="H5" s="10"/>
      <c r="I5" s="10"/>
      <c r="J5" s="10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2"/>
      <c r="B6" s="3">
        <v>3.0</v>
      </c>
      <c r="C6" s="5">
        <v>14.79</v>
      </c>
      <c r="D6" s="6">
        <f t="shared" si="1"/>
        <v>-0.01</v>
      </c>
      <c r="E6" s="7">
        <f t="shared" si="2"/>
        <v>0.0001</v>
      </c>
      <c r="F6" s="10"/>
      <c r="G6" s="10"/>
      <c r="H6" s="10"/>
      <c r="I6" s="10"/>
      <c r="J6" s="10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2"/>
      <c r="B7" s="3">
        <v>4.0</v>
      </c>
      <c r="C7" s="5">
        <v>14.84</v>
      </c>
      <c r="D7" s="6">
        <f t="shared" si="1"/>
        <v>0.04</v>
      </c>
      <c r="E7" s="7">
        <f t="shared" si="2"/>
        <v>0.0016</v>
      </c>
      <c r="F7" s="10"/>
      <c r="G7" s="10"/>
      <c r="H7" s="10"/>
      <c r="I7" s="10"/>
      <c r="J7" s="10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3">
        <v>5.0</v>
      </c>
      <c r="C8" s="5">
        <v>14.81</v>
      </c>
      <c r="D8" s="6">
        <f t="shared" si="1"/>
        <v>0.01</v>
      </c>
      <c r="E8" s="7">
        <f t="shared" si="2"/>
        <v>0.0001</v>
      </c>
      <c r="F8" s="11"/>
      <c r="G8" s="11"/>
      <c r="H8" s="11"/>
      <c r="I8" s="11"/>
      <c r="J8" s="1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2"/>
      <c r="C9" s="2"/>
      <c r="D9" s="2"/>
      <c r="E9" s="2"/>
      <c r="F9" s="2"/>
      <c r="G9" s="2"/>
      <c r="H9" s="2"/>
      <c r="I9" s="2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2"/>
      <c r="C10" s="2"/>
      <c r="D10" s="2"/>
      <c r="E10" s="2"/>
      <c r="F10" s="2"/>
      <c r="G10" s="2"/>
      <c r="H10" s="2"/>
      <c r="I10" s="2"/>
      <c r="J10" s="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2" t="s">
        <v>9</v>
      </c>
      <c r="C11" s="13">
        <v>2.57</v>
      </c>
      <c r="D11" s="2"/>
      <c r="E11" s="2"/>
      <c r="F11" s="2"/>
      <c r="G11" s="2"/>
      <c r="H11" s="2"/>
      <c r="I11" s="2"/>
      <c r="J11" s="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2"/>
      <c r="C12" s="2"/>
      <c r="D12" s="2"/>
      <c r="E12" s="2"/>
      <c r="F12" s="2"/>
      <c r="G12" s="2"/>
      <c r="H12" s="2"/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2"/>
      <c r="C13" s="2"/>
      <c r="D13" s="2"/>
      <c r="E13" s="2"/>
      <c r="F13" s="2"/>
      <c r="G13" s="2"/>
      <c r="H13" s="2"/>
      <c r="I13" s="2"/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</sheetData>
  <mergeCells count="5">
    <mergeCell ref="H4:H8"/>
    <mergeCell ref="I4:I8"/>
    <mergeCell ref="J4:J8"/>
    <mergeCell ref="F4:F8"/>
    <mergeCell ref="G4:G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6.88"/>
    <col customWidth="1" min="6" max="6" width="18.13"/>
    <col customWidth="1" min="7" max="7" width="18.88"/>
    <col customWidth="1" min="8" max="8" width="19.13"/>
    <col customWidth="1" min="9" max="9" width="14.75"/>
    <col customWidth="1" min="10" max="10" width="19.38"/>
  </cols>
  <sheetData>
    <row r="2">
      <c r="B2" s="3" t="s">
        <v>0</v>
      </c>
      <c r="C2" s="3" t="s">
        <v>10</v>
      </c>
      <c r="D2" s="3" t="s">
        <v>11</v>
      </c>
      <c r="E2" s="3" t="s">
        <v>12</v>
      </c>
      <c r="F2" s="4" t="s">
        <v>13</v>
      </c>
      <c r="G2" s="4" t="s">
        <v>5</v>
      </c>
      <c r="H2" s="4" t="s">
        <v>6</v>
      </c>
      <c r="I2" s="4" t="s">
        <v>7</v>
      </c>
      <c r="J2" s="4" t="s">
        <v>8</v>
      </c>
    </row>
    <row r="3">
      <c r="B3" s="3">
        <v>1.0</v>
      </c>
      <c r="C3" s="5">
        <v>7.48</v>
      </c>
      <c r="D3" s="6">
        <f t="shared" ref="D3:D7" si="1">$C3-$C$3</f>
        <v>0</v>
      </c>
      <c r="E3" s="7">
        <f t="shared" ref="E3:E7" si="2">$D3^2</f>
        <v>0</v>
      </c>
      <c r="F3" s="8">
        <f>C3+(1/5)*(SUM(D3:D7))</f>
        <v>7.492</v>
      </c>
      <c r="G3" s="8">
        <f>(1/20)*(SUM(E3:E7)-5*(F3-C3)^2)</f>
        <v>0.000074</v>
      </c>
      <c r="H3" s="8">
        <f>SQRT(G3)</f>
        <v>0.008602325267</v>
      </c>
      <c r="I3" s="8">
        <f>C10*H3</f>
        <v>0.02210797594</v>
      </c>
      <c r="J3" s="9">
        <f>I3/F3*100%</f>
        <v>0.002950877728</v>
      </c>
    </row>
    <row r="4">
      <c r="B4" s="3">
        <v>2.0</v>
      </c>
      <c r="C4" s="5">
        <v>7.49</v>
      </c>
      <c r="D4" s="6">
        <f t="shared" si="1"/>
        <v>0.01</v>
      </c>
      <c r="E4" s="7">
        <f t="shared" si="2"/>
        <v>0.0001</v>
      </c>
      <c r="F4" s="10"/>
      <c r="G4" s="10"/>
      <c r="H4" s="10"/>
      <c r="I4" s="10"/>
      <c r="J4" s="10"/>
    </row>
    <row r="5">
      <c r="B5" s="3">
        <v>3.0</v>
      </c>
      <c r="C5" s="5">
        <v>7.52</v>
      </c>
      <c r="D5" s="6">
        <f t="shared" si="1"/>
        <v>0.04</v>
      </c>
      <c r="E5" s="7">
        <f t="shared" si="2"/>
        <v>0.0016</v>
      </c>
      <c r="F5" s="10"/>
      <c r="G5" s="10"/>
      <c r="H5" s="10"/>
      <c r="I5" s="10"/>
      <c r="J5" s="10"/>
    </row>
    <row r="6">
      <c r="B6" s="3">
        <v>4.0</v>
      </c>
      <c r="C6" s="5">
        <v>7.47</v>
      </c>
      <c r="D6" s="6">
        <f t="shared" si="1"/>
        <v>-0.01</v>
      </c>
      <c r="E6" s="7">
        <f t="shared" si="2"/>
        <v>0.0001</v>
      </c>
      <c r="F6" s="10"/>
      <c r="G6" s="10"/>
      <c r="H6" s="10"/>
      <c r="I6" s="10"/>
      <c r="J6" s="10"/>
    </row>
    <row r="7">
      <c r="B7" s="3">
        <v>5.0</v>
      </c>
      <c r="C7" s="5">
        <v>7.5</v>
      </c>
      <c r="D7" s="6">
        <f t="shared" si="1"/>
        <v>0.02</v>
      </c>
      <c r="E7" s="7">
        <f t="shared" si="2"/>
        <v>0.0004</v>
      </c>
      <c r="F7" s="11"/>
      <c r="G7" s="11"/>
      <c r="H7" s="11"/>
      <c r="I7" s="11"/>
      <c r="J7" s="11"/>
    </row>
    <row r="8">
      <c r="B8" s="2"/>
      <c r="C8" s="2"/>
      <c r="D8" s="2"/>
      <c r="E8" s="2"/>
      <c r="F8" s="2"/>
      <c r="G8" s="2"/>
      <c r="H8" s="2"/>
      <c r="I8" s="2"/>
      <c r="J8" s="2"/>
    </row>
    <row r="9">
      <c r="B9" s="2"/>
      <c r="C9" s="2"/>
      <c r="D9" s="2"/>
      <c r="E9" s="2"/>
      <c r="F9" s="2"/>
      <c r="G9" s="2"/>
      <c r="H9" s="2"/>
      <c r="I9" s="2"/>
      <c r="J9" s="2"/>
    </row>
    <row r="10">
      <c r="B10" s="12" t="s">
        <v>14</v>
      </c>
      <c r="C10" s="13">
        <v>2.57</v>
      </c>
    </row>
  </sheetData>
  <mergeCells count="5">
    <mergeCell ref="H3:H7"/>
    <mergeCell ref="I3:I7"/>
    <mergeCell ref="J3:J7"/>
    <mergeCell ref="F3:F7"/>
    <mergeCell ref="G3:G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4" width="8.75"/>
    <col customWidth="1" min="6" max="6" width="14.88"/>
    <col customWidth="1" min="7" max="7" width="26.38"/>
    <col customWidth="1" min="8" max="8" width="16.88"/>
    <col customWidth="1" min="9" max="9" width="22.75"/>
    <col customWidth="1" min="10" max="10" width="30.75"/>
    <col customWidth="1" min="11" max="11" width="14.63"/>
    <col customWidth="1" min="12" max="12" width="18.13"/>
  </cols>
  <sheetData>
    <row r="2">
      <c r="B2" s="3" t="s">
        <v>0</v>
      </c>
      <c r="C2" s="3" t="s">
        <v>1</v>
      </c>
      <c r="D2" s="3" t="s">
        <v>2</v>
      </c>
      <c r="E2" s="3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</row>
    <row r="3">
      <c r="B3" s="3">
        <v>1.0</v>
      </c>
      <c r="C3" s="5">
        <v>47.12</v>
      </c>
      <c r="D3" s="6">
        <f t="shared" ref="D3:D5" si="1">C3-$C$3</f>
        <v>0</v>
      </c>
      <c r="E3" s="7">
        <f t="shared" ref="E3:E5" si="2">$D3^2</f>
        <v>0</v>
      </c>
      <c r="F3" s="8">
        <f>C3+(1/3)*(SUM(D3:D5))</f>
        <v>47.11</v>
      </c>
      <c r="G3" s="8">
        <f>(1/6)*(SUM(E3:E5)-3*(F3-C3)^2)</f>
        <v>0.0002333333333</v>
      </c>
      <c r="H3" s="8">
        <f>SQRT(G3)</f>
        <v>0.01527525232</v>
      </c>
      <c r="I3" s="8">
        <f>C8*H3</f>
        <v>0.04860585287</v>
      </c>
      <c r="J3" s="9">
        <f>I3/F3*100%</f>
        <v>0.001031752343</v>
      </c>
    </row>
    <row r="4">
      <c r="B4" s="3">
        <v>2.0</v>
      </c>
      <c r="C4" s="5">
        <v>47.08</v>
      </c>
      <c r="D4" s="6">
        <f t="shared" si="1"/>
        <v>-0.04</v>
      </c>
      <c r="E4" s="7">
        <f t="shared" si="2"/>
        <v>0.0016</v>
      </c>
      <c r="F4" s="10"/>
      <c r="G4" s="10"/>
      <c r="H4" s="10"/>
      <c r="I4" s="10"/>
      <c r="J4" s="10"/>
    </row>
    <row r="5">
      <c r="B5" s="3">
        <v>3.0</v>
      </c>
      <c r="C5" s="5">
        <v>47.13</v>
      </c>
      <c r="D5" s="6">
        <f t="shared" si="1"/>
        <v>0.01</v>
      </c>
      <c r="E5" s="7">
        <f t="shared" si="2"/>
        <v>0.0001</v>
      </c>
      <c r="F5" s="11"/>
      <c r="G5" s="11"/>
      <c r="H5" s="11"/>
      <c r="I5" s="11"/>
      <c r="J5" s="11"/>
    </row>
    <row r="6">
      <c r="B6" s="2"/>
      <c r="C6" s="2"/>
      <c r="D6" s="2"/>
      <c r="E6" s="2"/>
      <c r="F6" s="2"/>
      <c r="G6" s="2"/>
      <c r="H6" s="2"/>
      <c r="I6" s="2"/>
      <c r="J6" s="2"/>
    </row>
    <row r="7">
      <c r="B7" s="2"/>
      <c r="C7" s="2"/>
      <c r="D7" s="2"/>
      <c r="E7" s="2"/>
      <c r="F7" s="2"/>
      <c r="G7" s="2"/>
      <c r="H7" s="2"/>
      <c r="I7" s="2"/>
      <c r="J7" s="2"/>
    </row>
    <row r="8">
      <c r="B8" s="12" t="s">
        <v>15</v>
      </c>
      <c r="C8" s="13">
        <v>3.182</v>
      </c>
      <c r="D8" s="2"/>
      <c r="E8" s="2"/>
      <c r="F8" s="2"/>
      <c r="G8" s="2"/>
      <c r="H8" s="2"/>
      <c r="I8" s="2"/>
      <c r="J8" s="2"/>
    </row>
  </sheetData>
  <mergeCells count="5">
    <mergeCell ref="H3:H5"/>
    <mergeCell ref="F3:F5"/>
    <mergeCell ref="G3:G5"/>
    <mergeCell ref="I3:I5"/>
    <mergeCell ref="J3:J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6" max="6" width="22.13"/>
    <col customWidth="1" min="7" max="7" width="33.38"/>
    <col customWidth="1" min="8" max="8" width="26.25"/>
    <col customWidth="1" min="9" max="9" width="16.63"/>
    <col customWidth="1" min="10" max="10" width="18.75"/>
  </cols>
  <sheetData>
    <row r="2">
      <c r="B2" s="14" t="s">
        <v>16</v>
      </c>
      <c r="C2" s="15"/>
      <c r="D2" s="15"/>
      <c r="E2" s="15"/>
      <c r="F2" s="15"/>
      <c r="G2" s="16"/>
    </row>
    <row r="3">
      <c r="B3" s="17"/>
      <c r="G3" s="18"/>
    </row>
    <row r="4">
      <c r="B4" s="17"/>
      <c r="G4" s="18"/>
    </row>
    <row r="5">
      <c r="B5" s="17"/>
      <c r="G5" s="18"/>
    </row>
    <row r="6">
      <c r="B6" s="19"/>
      <c r="C6" s="20"/>
      <c r="D6" s="20"/>
      <c r="E6" s="20"/>
      <c r="F6" s="20"/>
      <c r="G6" s="21"/>
    </row>
    <row r="10">
      <c r="B10" s="3" t="s">
        <v>0</v>
      </c>
      <c r="C10" s="3" t="s">
        <v>17</v>
      </c>
      <c r="D10" s="3" t="s">
        <v>18</v>
      </c>
      <c r="E10" s="3" t="s">
        <v>19</v>
      </c>
      <c r="F10" s="4" t="s">
        <v>20</v>
      </c>
      <c r="G10" s="4" t="s">
        <v>5</v>
      </c>
      <c r="H10" s="4" t="s">
        <v>6</v>
      </c>
      <c r="I10" s="4" t="s">
        <v>7</v>
      </c>
      <c r="J10" s="4" t="s">
        <v>8</v>
      </c>
    </row>
    <row r="11">
      <c r="B11" s="3">
        <v>1.0</v>
      </c>
      <c r="C11" s="5">
        <v>11.5</v>
      </c>
      <c r="D11" s="6">
        <f t="shared" ref="D11:D13" si="1">C11-$C$11</f>
        <v>0</v>
      </c>
      <c r="E11" s="7">
        <f t="shared" ref="E11:E13" si="2">$D11^2</f>
        <v>0</v>
      </c>
      <c r="F11" s="8">
        <f>C11+(1/3)*(SUM(D11:D13))</f>
        <v>11.53333333</v>
      </c>
      <c r="G11" s="8">
        <f>(1/6)*(SUM(E11:E13)-3*(F11-C11)^2)</f>
        <v>0.02111111111</v>
      </c>
      <c r="H11" s="8">
        <f>SQRT(G11)</f>
        <v>0.1452966315</v>
      </c>
      <c r="I11" s="8">
        <f>C16*H11</f>
        <v>0.4623338813</v>
      </c>
      <c r="J11" s="9">
        <f>I11/F11*100%</f>
        <v>0.04008675271</v>
      </c>
    </row>
    <row r="12">
      <c r="B12" s="3">
        <v>2.0</v>
      </c>
      <c r="C12" s="5">
        <v>11.8</v>
      </c>
      <c r="D12" s="6">
        <f t="shared" si="1"/>
        <v>0.3</v>
      </c>
      <c r="E12" s="7">
        <f t="shared" si="2"/>
        <v>0.09</v>
      </c>
      <c r="F12" s="10"/>
      <c r="G12" s="10"/>
      <c r="H12" s="10"/>
      <c r="I12" s="10"/>
      <c r="J12" s="10"/>
    </row>
    <row r="13">
      <c r="B13" s="3">
        <v>3.0</v>
      </c>
      <c r="C13" s="5">
        <v>11.3</v>
      </c>
      <c r="D13" s="6">
        <f t="shared" si="1"/>
        <v>-0.2</v>
      </c>
      <c r="E13" s="7">
        <f t="shared" si="2"/>
        <v>0.04</v>
      </c>
      <c r="F13" s="11"/>
      <c r="G13" s="11"/>
      <c r="H13" s="11"/>
      <c r="I13" s="11"/>
      <c r="J13" s="11"/>
    </row>
    <row r="14">
      <c r="B14" s="2"/>
      <c r="C14" s="2"/>
      <c r="D14" s="2"/>
      <c r="E14" s="2"/>
      <c r="F14" s="2"/>
      <c r="G14" s="2"/>
      <c r="H14" s="2"/>
      <c r="I14" s="2"/>
      <c r="J14" s="2"/>
    </row>
    <row r="15">
      <c r="B15" s="2"/>
      <c r="C15" s="2"/>
      <c r="D15" s="2"/>
      <c r="E15" s="2"/>
      <c r="F15" s="2"/>
      <c r="G15" s="2"/>
      <c r="H15" s="2"/>
      <c r="I15" s="2"/>
      <c r="J15" s="2"/>
    </row>
    <row r="16">
      <c r="B16" s="12" t="s">
        <v>21</v>
      </c>
      <c r="C16" s="13">
        <v>3.182</v>
      </c>
      <c r="D16" s="2"/>
      <c r="E16" s="2"/>
      <c r="F16" s="2"/>
      <c r="G16" s="2"/>
      <c r="H16" s="2"/>
      <c r="I16" s="2"/>
      <c r="J16" s="2"/>
    </row>
  </sheetData>
  <mergeCells count="6">
    <mergeCell ref="H11:H13"/>
    <mergeCell ref="J11:J13"/>
    <mergeCell ref="I11:I13"/>
    <mergeCell ref="F11:F13"/>
    <mergeCell ref="G11:G13"/>
    <mergeCell ref="B2:G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63"/>
    <col customWidth="1" min="3" max="3" width="28.88"/>
    <col customWidth="1" min="6" max="6" width="27.75"/>
    <col customWidth="1" min="7" max="7" width="27.13"/>
    <col customWidth="1" min="8" max="8" width="33.63"/>
    <col customWidth="1" min="9" max="9" width="40.88"/>
    <col customWidth="1" min="10" max="10" width="23.13"/>
  </cols>
  <sheetData>
    <row r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>
      <c r="A2" s="22"/>
      <c r="B2" s="23" t="s">
        <v>0</v>
      </c>
      <c r="C2" s="23" t="s">
        <v>22</v>
      </c>
      <c r="D2" s="23" t="s">
        <v>23</v>
      </c>
      <c r="E2" s="23" t="s">
        <v>24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</row>
    <row r="3">
      <c r="A3" s="22"/>
      <c r="B3" s="23">
        <v>1.0</v>
      </c>
      <c r="C3" s="24">
        <v>12.7</v>
      </c>
      <c r="D3" s="24">
        <v>12.7</v>
      </c>
      <c r="E3" s="24">
        <v>14.8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</row>
    <row r="4">
      <c r="A4" s="22"/>
      <c r="B4" s="23">
        <v>2.0</v>
      </c>
      <c r="C4" s="24">
        <v>12.7</v>
      </c>
      <c r="D4" s="24">
        <v>12.8</v>
      </c>
      <c r="E4" s="24">
        <v>14.9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</row>
    <row r="5">
      <c r="A5" s="22"/>
      <c r="B5" s="23">
        <v>3.0</v>
      </c>
      <c r="C5" s="24">
        <v>12.7</v>
      </c>
      <c r="D5" s="24">
        <v>12.9</v>
      </c>
      <c r="E5" s="24">
        <v>14.7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>
      <c r="A6" s="22"/>
      <c r="B6" s="23" t="s">
        <v>25</v>
      </c>
      <c r="C6" s="24">
        <v>12.7</v>
      </c>
      <c r="D6" s="24">
        <v>12.8</v>
      </c>
      <c r="E6" s="24">
        <v>14.8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>
      <c r="A9" s="25" t="s">
        <v>26</v>
      </c>
      <c r="B9" s="3" t="s">
        <v>0</v>
      </c>
      <c r="C9" s="3" t="s">
        <v>27</v>
      </c>
      <c r="D9" s="3" t="s">
        <v>28</v>
      </c>
      <c r="E9" s="3" t="s">
        <v>29</v>
      </c>
      <c r="F9" s="4" t="s">
        <v>30</v>
      </c>
      <c r="G9" s="26" t="s">
        <v>31</v>
      </c>
      <c r="H9" s="26" t="s">
        <v>32</v>
      </c>
      <c r="I9" s="23" t="s">
        <v>33</v>
      </c>
      <c r="J9" s="27" t="s">
        <v>34</v>
      </c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>
      <c r="A10" s="22"/>
      <c r="B10" s="3">
        <v>1.0</v>
      </c>
      <c r="C10" s="24">
        <v>12.7</v>
      </c>
      <c r="D10" s="28">
        <f t="shared" ref="D10:D12" si="1">$F$10-$C10</f>
        <v>0.1</v>
      </c>
      <c r="E10" s="7">
        <f t="shared" ref="E10:E12" si="2">$D10^2</f>
        <v>0.01</v>
      </c>
      <c r="F10" s="8">
        <f>1/3*SUM(C10:C12)</f>
        <v>12.8</v>
      </c>
      <c r="G10" s="8">
        <f>SQRT((SUM(E10:E12))/6)</f>
        <v>0.05773502692</v>
      </c>
      <c r="H10" s="8">
        <f>G10*C15</f>
        <v>0.1837128557</v>
      </c>
      <c r="I10" s="8">
        <f>C16*C17</f>
        <v>0.095</v>
      </c>
      <c r="J10" s="8">
        <f>SQRT(I10+H10)</f>
        <v>0.5279326242</v>
      </c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>
      <c r="A11" s="22"/>
      <c r="B11" s="3">
        <v>2.0</v>
      </c>
      <c r="C11" s="24">
        <v>12.8</v>
      </c>
      <c r="D11" s="28">
        <f t="shared" si="1"/>
        <v>0</v>
      </c>
      <c r="E11" s="7">
        <f t="shared" si="2"/>
        <v>0</v>
      </c>
      <c r="F11" s="10"/>
      <c r="G11" s="10"/>
      <c r="H11" s="10"/>
      <c r="I11" s="10"/>
      <c r="J11" s="10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>
      <c r="A12" s="22"/>
      <c r="B12" s="3">
        <v>3.0</v>
      </c>
      <c r="C12" s="24">
        <v>12.9</v>
      </c>
      <c r="D12" s="28">
        <f t="shared" si="1"/>
        <v>-0.1</v>
      </c>
      <c r="E12" s="7">
        <f t="shared" si="2"/>
        <v>0.01</v>
      </c>
      <c r="F12" s="11"/>
      <c r="G12" s="11"/>
      <c r="H12" s="11"/>
      <c r="I12" s="11"/>
      <c r="J12" s="11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>
      <c r="A13" s="22"/>
      <c r="B13" s="2"/>
      <c r="C13" s="2"/>
      <c r="D13" s="2"/>
      <c r="E13" s="2"/>
      <c r="F13" s="2"/>
      <c r="G13" s="2"/>
      <c r="H13" s="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>
      <c r="A14" s="22"/>
      <c r="B14" s="2"/>
      <c r="C14" s="2"/>
      <c r="D14" s="2"/>
      <c r="E14" s="2"/>
      <c r="F14" s="2"/>
      <c r="G14" s="2"/>
      <c r="H14" s="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>
      <c r="A15" s="22"/>
      <c r="B15" s="3" t="s">
        <v>35</v>
      </c>
      <c r="C15" s="13">
        <v>3.182</v>
      </c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>
      <c r="A16" s="22"/>
      <c r="B16" s="3" t="s">
        <v>1</v>
      </c>
      <c r="C16" s="24">
        <v>0.1</v>
      </c>
      <c r="D16" s="22"/>
      <c r="E16" s="22"/>
      <c r="F16" s="22"/>
      <c r="G16" s="22"/>
      <c r="H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>
      <c r="A17" s="22"/>
      <c r="B17" s="3" t="s">
        <v>36</v>
      </c>
      <c r="C17" s="24">
        <v>0.95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>
      <c r="A20" s="22"/>
      <c r="B20" s="3" t="s">
        <v>27</v>
      </c>
      <c r="C20" s="24" t="s">
        <v>37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>
      <c r="A23" s="25" t="s">
        <v>38</v>
      </c>
      <c r="B23" s="3" t="s">
        <v>0</v>
      </c>
      <c r="C23" s="3" t="s">
        <v>39</v>
      </c>
      <c r="D23" s="3" t="s">
        <v>40</v>
      </c>
      <c r="E23" s="3" t="s">
        <v>41</v>
      </c>
      <c r="F23" s="4" t="s">
        <v>30</v>
      </c>
      <c r="G23" s="26" t="s">
        <v>31</v>
      </c>
      <c r="H23" s="26" t="s">
        <v>32</v>
      </c>
      <c r="I23" s="23" t="s">
        <v>33</v>
      </c>
      <c r="J23" s="27" t="s">
        <v>34</v>
      </c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>
      <c r="A24" s="22"/>
      <c r="B24" s="3">
        <v>1.0</v>
      </c>
      <c r="C24" s="24">
        <v>12.7</v>
      </c>
      <c r="D24" s="28">
        <f t="shared" ref="D24:D26" si="3">$F$24-$C24</f>
        <v>0</v>
      </c>
      <c r="E24" s="7">
        <f t="shared" ref="E24:E26" si="4">$D24^2</f>
        <v>0</v>
      </c>
      <c r="F24" s="8">
        <f>1/3*SUM(C24:C26)</f>
        <v>12.7</v>
      </c>
      <c r="G24" s="8">
        <f>SQRT((SUM(E24:E26))/6)</f>
        <v>0</v>
      </c>
      <c r="H24" s="8">
        <f>G24*C29</f>
        <v>0</v>
      </c>
      <c r="I24" s="8">
        <f>C30*C31</f>
        <v>0.095</v>
      </c>
      <c r="J24" s="8">
        <f>SQRT(I24+H24)</f>
        <v>0.3082207001</v>
      </c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>
      <c r="A25" s="22"/>
      <c r="B25" s="3">
        <v>2.0</v>
      </c>
      <c r="C25" s="24">
        <v>12.7</v>
      </c>
      <c r="D25" s="28">
        <f t="shared" si="3"/>
        <v>0</v>
      </c>
      <c r="E25" s="7">
        <f t="shared" si="4"/>
        <v>0</v>
      </c>
      <c r="F25" s="10"/>
      <c r="G25" s="10"/>
      <c r="H25" s="10"/>
      <c r="I25" s="10"/>
      <c r="J25" s="10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>
      <c r="A26" s="22"/>
      <c r="B26" s="3">
        <v>3.0</v>
      </c>
      <c r="C26" s="24">
        <v>12.7</v>
      </c>
      <c r="D26" s="28">
        <f t="shared" si="3"/>
        <v>0</v>
      </c>
      <c r="E26" s="7">
        <f t="shared" si="4"/>
        <v>0</v>
      </c>
      <c r="F26" s="11"/>
      <c r="G26" s="11"/>
      <c r="H26" s="11"/>
      <c r="I26" s="11"/>
      <c r="J26" s="11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>
      <c r="A27" s="22"/>
      <c r="B27" s="2"/>
      <c r="C27" s="2"/>
      <c r="D27" s="2"/>
      <c r="E27" s="2"/>
      <c r="F27" s="2"/>
      <c r="G27" s="2"/>
      <c r="H27" s="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>
      <c r="A28" s="22"/>
      <c r="B28" s="2"/>
      <c r="C28" s="2"/>
      <c r="D28" s="2"/>
      <c r="E28" s="2"/>
      <c r="F28" s="2"/>
      <c r="G28" s="2"/>
      <c r="H28" s="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>
      <c r="A29" s="22"/>
      <c r="B29" s="3" t="s">
        <v>42</v>
      </c>
      <c r="C29" s="13">
        <v>3.182</v>
      </c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>
      <c r="A30" s="22"/>
      <c r="B30" s="3" t="s">
        <v>1</v>
      </c>
      <c r="C30" s="24">
        <v>0.1</v>
      </c>
      <c r="D30" s="22"/>
      <c r="E30" s="22"/>
      <c r="F30" s="22"/>
      <c r="G30" s="22"/>
      <c r="H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>
      <c r="A31" s="22"/>
      <c r="B31" s="3" t="s">
        <v>36</v>
      </c>
      <c r="C31" s="24">
        <v>0.95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>
      <c r="A34" s="25"/>
      <c r="B34" s="3" t="s">
        <v>0</v>
      </c>
      <c r="C34" s="3" t="s">
        <v>43</v>
      </c>
      <c r="D34" s="3" t="s">
        <v>44</v>
      </c>
      <c r="E34" s="3" t="s">
        <v>45</v>
      </c>
      <c r="F34" s="4" t="s">
        <v>30</v>
      </c>
      <c r="G34" s="26" t="s">
        <v>31</v>
      </c>
      <c r="H34" s="26" t="s">
        <v>32</v>
      </c>
      <c r="I34" s="23" t="s">
        <v>33</v>
      </c>
      <c r="J34" s="27" t="s">
        <v>34</v>
      </c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>
      <c r="A35" s="22"/>
      <c r="B35" s="3">
        <v>1.0</v>
      </c>
      <c r="C35" s="24">
        <v>14.8</v>
      </c>
      <c r="D35" s="28">
        <f t="shared" ref="D35:D37" si="5">$F$35-C35</f>
        <v>0</v>
      </c>
      <c r="E35" s="7">
        <f t="shared" ref="E35:E37" si="6">$D35^2</f>
        <v>0</v>
      </c>
      <c r="F35" s="8">
        <f>1/3*SUM(C35:C37)</f>
        <v>14.8</v>
      </c>
      <c r="G35" s="8">
        <f>SQRT((SUM(E35:E37))/6)</f>
        <v>0.05773502692</v>
      </c>
      <c r="H35" s="8">
        <f>G35*C40</f>
        <v>0.1837128557</v>
      </c>
      <c r="I35" s="8">
        <f>C41*C42</f>
        <v>0.095</v>
      </c>
      <c r="J35" s="8">
        <f>SQRT(I35+H35)</f>
        <v>0.5279326242</v>
      </c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>
      <c r="A36" s="22"/>
      <c r="B36" s="3">
        <v>2.0</v>
      </c>
      <c r="C36" s="24">
        <v>14.9</v>
      </c>
      <c r="D36" s="28">
        <f t="shared" si="5"/>
        <v>-0.1</v>
      </c>
      <c r="E36" s="7">
        <f t="shared" si="6"/>
        <v>0.01</v>
      </c>
      <c r="F36" s="10"/>
      <c r="G36" s="10"/>
      <c r="H36" s="10"/>
      <c r="I36" s="10"/>
      <c r="J36" s="10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>
      <c r="A37" s="22"/>
      <c r="B37" s="3">
        <v>3.0</v>
      </c>
      <c r="C37" s="24">
        <v>14.7</v>
      </c>
      <c r="D37" s="28">
        <f t="shared" si="5"/>
        <v>0.1</v>
      </c>
      <c r="E37" s="7">
        <f t="shared" si="6"/>
        <v>0.01</v>
      </c>
      <c r="F37" s="11"/>
      <c r="G37" s="11"/>
      <c r="H37" s="11"/>
      <c r="I37" s="11"/>
      <c r="J37" s="11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>
      <c r="A38" s="22"/>
      <c r="B38" s="2"/>
      <c r="C38" s="2"/>
      <c r="D38" s="2"/>
      <c r="E38" s="2"/>
      <c r="F38" s="2"/>
      <c r="G38" s="2"/>
      <c r="H38" s="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>
      <c r="A39" s="22"/>
      <c r="B39" s="2"/>
      <c r="C39" s="2"/>
      <c r="D39" s="2"/>
      <c r="E39" s="2"/>
      <c r="F39" s="2"/>
      <c r="G39" s="2"/>
      <c r="H39" s="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>
      <c r="A40" s="22"/>
      <c r="B40" s="3" t="s">
        <v>46</v>
      </c>
      <c r="C40" s="13">
        <v>3.182</v>
      </c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>
      <c r="A41" s="22"/>
      <c r="B41" s="3" t="s">
        <v>1</v>
      </c>
      <c r="C41" s="24">
        <v>0.1</v>
      </c>
      <c r="D41" s="22"/>
      <c r="E41" s="22"/>
      <c r="F41" s="22"/>
      <c r="G41" s="22"/>
      <c r="H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>
      <c r="A42" s="22"/>
      <c r="B42" s="3" t="s">
        <v>36</v>
      </c>
      <c r="C42" s="24">
        <v>0.95</v>
      </c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>
      <c r="A45" s="25" t="s">
        <v>47</v>
      </c>
      <c r="B45" s="3" t="s">
        <v>48</v>
      </c>
      <c r="C45" s="13">
        <f>F10*F24*F35</f>
        <v>2405.888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</row>
  </sheetData>
  <mergeCells count="15">
    <mergeCell ref="J24:J26"/>
    <mergeCell ref="I24:I26"/>
    <mergeCell ref="J35:J37"/>
    <mergeCell ref="I35:I37"/>
    <mergeCell ref="F35:F37"/>
    <mergeCell ref="G35:G37"/>
    <mergeCell ref="H35:H37"/>
    <mergeCell ref="H24:H26"/>
    <mergeCell ref="F10:F12"/>
    <mergeCell ref="G10:G12"/>
    <mergeCell ref="J10:J12"/>
    <mergeCell ref="I10:I12"/>
    <mergeCell ref="H10:H12"/>
    <mergeCell ref="F24:F26"/>
    <mergeCell ref="G24:G26"/>
  </mergeCells>
  <drawing r:id="rId1"/>
</worksheet>
</file>