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  <sheet state="visible" name="Задание 3" sheetId="3" r:id="rId6"/>
    <sheet state="visible" name="Задание 4" sheetId="4" r:id="rId7"/>
  </sheets>
  <definedNames>
    <definedName hidden="1" localSheetId="0" name="_xlnm._FilterDatabase">'Задание 1'!$B$1:$B$26</definedName>
    <definedName hidden="1" localSheetId="1" name="_xlnm._FilterDatabase">'Задание 2'!$B$1:$B$21</definedName>
    <definedName hidden="1" localSheetId="3" name="_xlnm._FilterDatabase">'Задание 4'!$B$1:$B$51</definedName>
  </definedNames>
  <calcPr/>
</workbook>
</file>

<file path=xl/sharedStrings.xml><?xml version="1.0" encoding="utf-8"?>
<sst xmlns="http://schemas.openxmlformats.org/spreadsheetml/2006/main" count="33" uniqueCount="26">
  <si>
    <t>Значения</t>
  </si>
  <si>
    <t>Тарифный разряд</t>
  </si>
  <si>
    <t>Количество рабочих</t>
  </si>
  <si>
    <t>Накопленные частоты</t>
  </si>
  <si>
    <t>Накопленные частотность</t>
  </si>
  <si>
    <t>Всего:</t>
  </si>
  <si>
    <t>n</t>
  </si>
  <si>
    <t>min</t>
  </si>
  <si>
    <t>k</t>
  </si>
  <si>
    <t>max</t>
  </si>
  <si>
    <t>d</t>
  </si>
  <si>
    <t>Нижняя граница интервала</t>
  </si>
  <si>
    <t>Верхняя граница интервала</t>
  </si>
  <si>
    <t>Среднее значение</t>
  </si>
  <si>
    <t>Кол-во элементов в интервале</t>
  </si>
  <si>
    <t>Накопленная частота</t>
  </si>
  <si>
    <t>Накопленная частотность</t>
  </si>
  <si>
    <t>Размер зп раб.в месяц</t>
  </si>
  <si>
    <t>Интервал</t>
  </si>
  <si>
    <t>Численность работников чел.</t>
  </si>
  <si>
    <t>до 5000</t>
  </si>
  <si>
    <t>5000 - 7000</t>
  </si>
  <si>
    <t>7000 - 10000</t>
  </si>
  <si>
    <t>10000 - 15000</t>
  </si>
  <si>
    <t>Итого:</t>
  </si>
  <si>
    <t>Значений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</si>
</sst>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theme="1"/>
      <name val="Calibri"/>
    </font>
    <font/>
    <font>
      <sz val="14.0"/>
      <color theme="1"/>
      <name val="Arial"/>
    </font>
    <font>
      <sz val="12.0"/>
      <color theme="1"/>
      <name val="Arial"/>
    </font>
    <font>
      <color theme="1"/>
      <name val="Arial"/>
    </font>
    <font>
      <sz val="14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shrinkToFit="0" wrapText="1"/>
    </xf>
    <xf borderId="2" fillId="2" fontId="2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 shrinkToFit="0" wrapText="1"/>
    </xf>
    <xf borderId="3" fillId="0" fontId="3" numFmtId="0" xfId="0" applyBorder="1" applyFont="1"/>
    <xf borderId="4" fillId="0" fontId="3" numFmtId="0" xfId="0" applyBorder="1" applyFont="1"/>
    <xf borderId="3" fillId="0" fontId="4" numFmtId="0" xfId="0" applyAlignment="1" applyBorder="1" applyFont="1">
      <alignment horizontal="center" readingOrder="0" vertical="bottom"/>
    </xf>
    <xf borderId="4" fillId="0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readingOrder="0" vertical="bottom"/>
    </xf>
    <xf borderId="6" fillId="0" fontId="4" numFmtId="0" xfId="0" applyAlignment="1" applyBorder="1" applyFont="1">
      <alignment horizontal="center" vertical="bottom"/>
    </xf>
    <xf borderId="7" fillId="0" fontId="4" numFmtId="0" xfId="0" applyAlignment="1" applyBorder="1" applyFont="1">
      <alignment horizontal="center" vertical="bottom"/>
    </xf>
    <xf borderId="7" fillId="0" fontId="4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7" fillId="2" fontId="5" numFmtId="0" xfId="0" applyAlignment="1" applyBorder="1" applyFont="1">
      <alignment horizontal="center" shrinkToFit="0" wrapText="1"/>
    </xf>
    <xf borderId="8" fillId="3" fontId="5" numFmtId="0" xfId="0" applyAlignment="1" applyBorder="1" applyFill="1" applyFont="1">
      <alignment horizontal="center" readingOrder="0" shrinkToFit="0" wrapText="1"/>
    </xf>
    <xf borderId="6" fillId="0" fontId="6" numFmtId="0" xfId="0" applyBorder="1" applyFont="1"/>
    <xf borderId="8" fillId="2" fontId="5" numFmtId="0" xfId="0" applyAlignment="1" applyBorder="1" applyFont="1">
      <alignment horizontal="center" shrinkToFit="0" wrapText="1"/>
    </xf>
    <xf borderId="8" fillId="3" fontId="5" numFmtId="0" xfId="0" applyAlignment="1" applyBorder="1" applyFont="1">
      <alignment horizontal="center" shrinkToFit="0" wrapText="1"/>
    </xf>
    <xf borderId="0" fillId="0" fontId="6" numFmtId="0" xfId="0" applyFont="1"/>
    <xf borderId="3" fillId="2" fontId="5" numFmtId="0" xfId="0" applyAlignment="1" applyBorder="1" applyFont="1">
      <alignment horizontal="center" shrinkToFit="0" wrapText="1"/>
    </xf>
    <xf borderId="4" fillId="3" fontId="5" numFmtId="0" xfId="0" applyAlignment="1" applyBorder="1" applyFont="1">
      <alignment horizontal="center" shrinkToFit="0" wrapText="1"/>
    </xf>
    <xf borderId="4" fillId="2" fontId="5" numFmtId="0" xfId="0" applyAlignment="1" applyBorder="1" applyFont="1">
      <alignment horizontal="center" shrinkToFit="0" wrapText="1"/>
    </xf>
    <xf borderId="4" fillId="3" fontId="5" numFmtId="0" xfId="0" applyAlignment="1" applyBorder="1" applyFont="1">
      <alignment horizontal="center" shrinkToFit="0" wrapText="1"/>
    </xf>
    <xf borderId="9" fillId="0" fontId="6" numFmtId="0" xfId="0" applyBorder="1" applyFont="1"/>
    <xf borderId="7" fillId="2" fontId="5" numFmtId="0" xfId="0" applyAlignment="1" applyBorder="1" applyFont="1">
      <alignment horizontal="center" shrinkToFit="0" vertical="center" wrapText="1"/>
    </xf>
    <xf borderId="5" fillId="0" fontId="6" numFmtId="0" xfId="0" applyBorder="1" applyFont="1"/>
    <xf borderId="7" fillId="2" fontId="5" numFmtId="0" xfId="0" applyAlignment="1" applyBorder="1" applyFont="1">
      <alignment horizontal="center" readingOrder="0" shrinkToFit="0" vertical="center" wrapText="1"/>
    </xf>
    <xf borderId="0" fillId="3" fontId="5" numFmtId="0" xfId="0" applyAlignment="1" applyFont="1">
      <alignment horizontal="center" shrinkToFit="0" wrapText="1"/>
    </xf>
    <xf borderId="7" fillId="3" fontId="5" numFmtId="0" xfId="0" applyAlignment="1" applyBorder="1" applyFont="1">
      <alignment horizontal="center" shrinkToFit="0" vertical="center" wrapText="1"/>
    </xf>
    <xf borderId="7" fillId="3" fontId="5" numFmtId="2" xfId="0" applyAlignment="1" applyBorder="1" applyFont="1" applyNumberFormat="1">
      <alignment horizontal="center" shrinkToFit="0" vertical="center" wrapText="1"/>
    </xf>
    <xf borderId="0" fillId="3" fontId="5" numFmtId="2" xfId="0" applyAlignment="1" applyFont="1" applyNumberFormat="1">
      <alignment horizontal="center" shrinkToFit="0" wrapText="1"/>
    </xf>
    <xf borderId="0" fillId="0" fontId="1" numFmtId="0" xfId="0" applyFont="1"/>
    <xf borderId="0" fillId="0" fontId="1" numFmtId="2" xfId="0" applyFont="1" applyNumberFormat="1"/>
    <xf borderId="0" fillId="0" fontId="7" numFmtId="0" xfId="0" applyAlignment="1" applyFont="1">
      <alignment horizontal="center" shrinkToFit="0" vertical="center" wrapText="1"/>
    </xf>
    <xf borderId="7" fillId="4" fontId="7" numFmtId="0" xfId="0" applyAlignment="1" applyBorder="1" applyFill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vertical="bottom"/>
    </xf>
    <xf borderId="8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Кумулянта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1'!$F$2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1'!$D$3:$D$9</c:f>
            </c:strRef>
          </c:cat>
          <c:val>
            <c:numRef>
              <c:f>'Задание 1'!$F$3:$F$9</c:f>
              <c:numCache/>
            </c:numRef>
          </c:val>
          <c:smooth val="1"/>
        </c:ser>
        <c:axId val="399233520"/>
        <c:axId val="75124015"/>
      </c:lineChart>
      <c:catAx>
        <c:axId val="39923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Тарифный разряд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24015"/>
      </c:catAx>
      <c:valAx>
        <c:axId val="75124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233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Кумулянта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3'!$E$2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3'!$B$3:$B$6</c:f>
            </c:strRef>
          </c:cat>
          <c:val>
            <c:numRef>
              <c:f>'Задание 3'!$E$3:$E$6</c:f>
              <c:numCache/>
            </c:numRef>
          </c:val>
          <c:smooth val="1"/>
        </c:ser>
        <c:axId val="1777648648"/>
        <c:axId val="264579480"/>
      </c:lineChart>
      <c:catAx>
        <c:axId val="177764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зп раб.в месяц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579480"/>
      </c:catAx>
      <c:valAx>
        <c:axId val="264579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648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Гистограмма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'Задание 4'!$E$4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'Задание 4'!$D$5:$D$34</c:f>
            </c:strRef>
          </c:cat>
          <c:val>
            <c:numRef>
              <c:f>'Задание 4'!$E$5:$E$34</c:f>
              <c:numCache/>
            </c:numRef>
          </c:val>
        </c:ser>
        <c:axId val="806091368"/>
        <c:axId val="1994889361"/>
      </c:barChart>
      <c:catAx>
        <c:axId val="80609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Тарифный разряд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889361"/>
      </c:catAx>
      <c:valAx>
        <c:axId val="1994889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рабочих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091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Полигон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4'!$E$4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4'!$D$5:$D$34</c:f>
            </c:strRef>
          </c:cat>
          <c:val>
            <c:numRef>
              <c:f>'Задание 4'!$E$5:$E$34</c:f>
              <c:numCache/>
            </c:numRef>
          </c:val>
          <c:smooth val="0"/>
        </c:ser>
        <c:axId val="1116311750"/>
        <c:axId val="2096568832"/>
      </c:lineChart>
      <c:catAx>
        <c:axId val="1116311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Тарифный разряд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568832"/>
      </c:catAx>
      <c:valAx>
        <c:axId val="2096568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рабочих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3117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Кумулянта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4'!$D$4:$D$34</c:f>
            </c:strRef>
          </c:cat>
          <c:val>
            <c:numRef>
              <c:f>'Задание 4'!$F$4:$F$34</c:f>
              <c:numCache/>
            </c:numRef>
          </c:val>
          <c:smooth val="0"/>
        </c:ser>
        <c:axId val="807500009"/>
        <c:axId val="1874125689"/>
      </c:lineChart>
      <c:catAx>
        <c:axId val="807500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125689"/>
      </c:catAx>
      <c:valAx>
        <c:axId val="1874125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500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функция распределения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4'!$D$4:$D$34</c:f>
            </c:strRef>
          </c:cat>
          <c:val>
            <c:numRef>
              <c:f>'Задание 4'!$G$4:$G$34</c:f>
              <c:numCache/>
            </c:numRef>
          </c:val>
          <c:smooth val="0"/>
        </c:ser>
        <c:axId val="1446175543"/>
        <c:axId val="1268673738"/>
      </c:lineChart>
      <c:catAx>
        <c:axId val="1446175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673738"/>
      </c:catAx>
      <c:valAx>
        <c:axId val="1268673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175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Полигон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1'!$E$2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1'!$D$3:$D$9</c:f>
            </c:strRef>
          </c:cat>
          <c:val>
            <c:numRef>
              <c:f>'Задание 1'!$E$3:$E$9</c:f>
              <c:numCache/>
            </c:numRef>
          </c:val>
          <c:smooth val="0"/>
        </c:ser>
        <c:axId val="940996409"/>
        <c:axId val="1138639531"/>
      </c:lineChart>
      <c:catAx>
        <c:axId val="940996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Тарифный разряд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639531"/>
      </c:catAx>
      <c:valAx>
        <c:axId val="1138639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рабочих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9964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функция распределения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1'!$G$3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1'!$D$5:$D$9</c:f>
            </c:strRef>
          </c:cat>
          <c:val>
            <c:numRef>
              <c:f>'Задание 1'!$G$4:$G$9</c:f>
              <c:numCache/>
            </c:numRef>
          </c:val>
          <c:smooth val="1"/>
        </c:ser>
        <c:axId val="954751085"/>
        <c:axId val="1288224094"/>
      </c:lineChart>
      <c:catAx>
        <c:axId val="954751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Тарифный разряд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224094"/>
      </c:catAx>
      <c:valAx>
        <c:axId val="1288224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751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Гистограмма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'Задание 1'!$E$2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'Задание 1'!$D$3:$D$9</c:f>
            </c:strRef>
          </c:cat>
          <c:val>
            <c:numRef>
              <c:f>'Задание 1'!$E$3:$E$9</c:f>
              <c:numCache/>
            </c:numRef>
          </c:val>
        </c:ser>
        <c:axId val="956453823"/>
        <c:axId val="1510598611"/>
      </c:barChart>
      <c:catAx>
        <c:axId val="956453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Тарифный разряд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598611"/>
      </c:catAx>
      <c:valAx>
        <c:axId val="1510598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рабочих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6453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Полигон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2'!$H$7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2'!$I$8:$I$13</c:f>
            </c:strRef>
          </c:cat>
          <c:val>
            <c:numRef>
              <c:f>'Задание 2'!$H$8:$H$13</c:f>
              <c:numCache/>
            </c:numRef>
          </c:val>
          <c:smooth val="0"/>
        </c:ser>
        <c:axId val="1391546330"/>
        <c:axId val="581074599"/>
      </c:lineChart>
      <c:catAx>
        <c:axId val="1391546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Накопленная частота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074599"/>
      </c:catAx>
      <c:valAx>
        <c:axId val="581074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 элиментов в интервале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546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Гистограмма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'Задание 2'!$H$7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'Задание 2'!$I$8:$I$13</c:f>
            </c:strRef>
          </c:cat>
          <c:val>
            <c:numRef>
              <c:f>'Задание 2'!$H$8:$H$13</c:f>
              <c:numCache/>
            </c:numRef>
          </c:val>
        </c:ser>
        <c:axId val="679442483"/>
        <c:axId val="869800615"/>
      </c:barChart>
      <c:catAx>
        <c:axId val="679442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Накопленная частота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800615"/>
      </c:catAx>
      <c:valAx>
        <c:axId val="869800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 элементов в интервале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442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Кумулянта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2'!$I$6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2'!$G$7:$G$13</c:f>
            </c:strRef>
          </c:cat>
          <c:val>
            <c:numRef>
              <c:f>'Задание 2'!$I$7:$I$13</c:f>
              <c:numCache/>
            </c:numRef>
          </c:val>
          <c:smooth val="1"/>
        </c:ser>
        <c:axId val="1821367732"/>
        <c:axId val="1745891989"/>
      </c:lineChart>
      <c:catAx>
        <c:axId val="1821367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Среднее значение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891989"/>
      </c:catAx>
      <c:valAx>
        <c:axId val="1745891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367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функция распределения 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2'!$J$6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2'!$G$7:$G$13</c:f>
            </c:strRef>
          </c:cat>
          <c:val>
            <c:numRef>
              <c:f>'Задание 2'!$J$7:$J$13</c:f>
              <c:numCache/>
            </c:numRef>
          </c:val>
          <c:smooth val="0"/>
        </c:ser>
        <c:axId val="610170866"/>
        <c:axId val="683814340"/>
      </c:lineChart>
      <c:catAx>
        <c:axId val="610170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814340"/>
      </c:catAx>
      <c:valAx>
        <c:axId val="683814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170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Гистограмма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'Задание 3'!$D$2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'Задание 3'!$B$3:$B$6</c:f>
            </c:strRef>
          </c:cat>
          <c:val>
            <c:numRef>
              <c:f>'Задание 3'!$D$3:$D$6</c:f>
              <c:numCache/>
            </c:numRef>
          </c:val>
        </c:ser>
        <c:axId val="403582354"/>
        <c:axId val="942608863"/>
      </c:barChart>
      <c:catAx>
        <c:axId val="403582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зп раб.в месяц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608863"/>
      </c:catAx>
      <c:valAx>
        <c:axId val="942608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582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904875</xdr:colOff>
      <xdr:row>10</xdr:row>
      <xdr:rowOff>152400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304800</xdr:colOff>
      <xdr:row>10</xdr:row>
      <xdr:rowOff>152400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914400</xdr:colOff>
      <xdr:row>28</xdr:row>
      <xdr:rowOff>19050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304800</xdr:colOff>
      <xdr:row>28</xdr:row>
      <xdr:rowOff>19050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895350</xdr:colOff>
      <xdr:row>14</xdr:row>
      <xdr:rowOff>95250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895350</xdr:colOff>
      <xdr:row>31</xdr:row>
      <xdr:rowOff>171450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781050</xdr:colOff>
      <xdr:row>14</xdr:row>
      <xdr:rowOff>95250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781050</xdr:colOff>
      <xdr:row>31</xdr:row>
      <xdr:rowOff>161925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1057275</xdr:colOff>
      <xdr:row>7</xdr:row>
      <xdr:rowOff>28575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190500</xdr:colOff>
      <xdr:row>7</xdr:row>
      <xdr:rowOff>28575</xdr:rowOff>
    </xdr:from>
    <xdr:ext cx="5715000" cy="35337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285750</xdr:colOff>
      <xdr:row>0</xdr:row>
      <xdr:rowOff>190500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285750</xdr:colOff>
      <xdr:row>15</xdr:row>
      <xdr:rowOff>9525</xdr:rowOff>
    </xdr:from>
    <xdr:ext cx="5715000" cy="35337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238125</xdr:colOff>
      <xdr:row>0</xdr:row>
      <xdr:rowOff>104775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238125</xdr:colOff>
      <xdr:row>15</xdr:row>
      <xdr:rowOff>0</xdr:rowOff>
    </xdr:from>
    <xdr:ext cx="5715000" cy="353377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38"/>
    <col customWidth="1" min="6" max="6" width="14.63"/>
    <col customWidth="1" min="7" max="7" width="15.88"/>
  </cols>
  <sheetData>
    <row r="1">
      <c r="B1" s="1" t="s">
        <v>0</v>
      </c>
    </row>
    <row r="2">
      <c r="B2" s="1">
        <v>1.0</v>
      </c>
      <c r="D2" s="2" t="s">
        <v>1</v>
      </c>
      <c r="E2" s="3" t="s">
        <v>2</v>
      </c>
      <c r="F2" s="4" t="s">
        <v>3</v>
      </c>
      <c r="G2" s="2" t="s">
        <v>4</v>
      </c>
    </row>
    <row r="3">
      <c r="B3" s="1">
        <v>1.0</v>
      </c>
      <c r="D3" s="5"/>
      <c r="E3" s="6"/>
      <c r="F3" s="5"/>
      <c r="G3" s="5"/>
    </row>
    <row r="4">
      <c r="B4" s="1">
        <v>1.0</v>
      </c>
      <c r="D4" s="7">
        <v>1.0</v>
      </c>
      <c r="E4" s="8">
        <f t="shared" ref="E4:E9" si="1">COUNTIF($B$1:$B$26, "="&amp;D4)</f>
        <v>3</v>
      </c>
      <c r="F4" s="9">
        <f>0</f>
        <v>0</v>
      </c>
      <c r="G4" s="9">
        <f t="shared" ref="G4:G10" si="2">F4/$E$10</f>
        <v>0</v>
      </c>
    </row>
    <row r="5">
      <c r="B5" s="1">
        <v>2.0</v>
      </c>
      <c r="D5" s="7">
        <v>2.0</v>
      </c>
      <c r="E5" s="8">
        <f t="shared" si="1"/>
        <v>5</v>
      </c>
      <c r="F5" s="9">
        <f>E4</f>
        <v>3</v>
      </c>
      <c r="G5" s="9">
        <f t="shared" si="2"/>
        <v>0.12</v>
      </c>
    </row>
    <row r="6">
      <c r="B6" s="1">
        <v>2.0</v>
      </c>
      <c r="D6" s="7">
        <v>3.0</v>
      </c>
      <c r="E6" s="8">
        <f t="shared" si="1"/>
        <v>4</v>
      </c>
      <c r="F6" s="9">
        <f t="shared" ref="F6:F10" si="3">SUM($E$4:E5)</f>
        <v>8</v>
      </c>
      <c r="G6" s="9">
        <f t="shared" si="2"/>
        <v>0.32</v>
      </c>
    </row>
    <row r="7">
      <c r="B7" s="1">
        <v>2.0</v>
      </c>
      <c r="D7" s="7">
        <v>4.0</v>
      </c>
      <c r="E7" s="8">
        <f t="shared" si="1"/>
        <v>6</v>
      </c>
      <c r="F7" s="9">
        <f t="shared" si="3"/>
        <v>12</v>
      </c>
      <c r="G7" s="9">
        <f t="shared" si="2"/>
        <v>0.48</v>
      </c>
    </row>
    <row r="8">
      <c r="B8" s="1">
        <v>2.0</v>
      </c>
      <c r="D8" s="7">
        <v>5.0</v>
      </c>
      <c r="E8" s="8">
        <f t="shared" si="1"/>
        <v>3</v>
      </c>
      <c r="F8" s="9">
        <f t="shared" si="3"/>
        <v>18</v>
      </c>
      <c r="G8" s="9">
        <f t="shared" si="2"/>
        <v>0.72</v>
      </c>
    </row>
    <row r="9">
      <c r="B9" s="1">
        <v>2.0</v>
      </c>
      <c r="D9" s="10">
        <v>6.0</v>
      </c>
      <c r="E9" s="11">
        <f t="shared" si="1"/>
        <v>4</v>
      </c>
      <c r="F9" s="12">
        <f t="shared" si="3"/>
        <v>21</v>
      </c>
      <c r="G9" s="9">
        <f t="shared" si="2"/>
        <v>0.84</v>
      </c>
    </row>
    <row r="10">
      <c r="B10" s="1">
        <v>3.0</v>
      </c>
      <c r="D10" s="13" t="s">
        <v>5</v>
      </c>
      <c r="E10" s="12">
        <f>SUM(E4:E9)</f>
        <v>25</v>
      </c>
      <c r="F10" s="12">
        <f t="shared" si="3"/>
        <v>25</v>
      </c>
      <c r="G10" s="9">
        <f t="shared" si="2"/>
        <v>1</v>
      </c>
    </row>
    <row r="11">
      <c r="B11" s="1">
        <v>3.0</v>
      </c>
      <c r="D11" s="14"/>
      <c r="E11" s="14"/>
    </row>
    <row r="12">
      <c r="B12" s="1">
        <v>3.0</v>
      </c>
      <c r="D12" s="14"/>
      <c r="E12" s="14"/>
    </row>
    <row r="13">
      <c r="B13" s="1">
        <v>3.0</v>
      </c>
      <c r="D13" s="14"/>
      <c r="E13" s="14"/>
    </row>
    <row r="14">
      <c r="B14" s="1">
        <v>4.0</v>
      </c>
      <c r="D14" s="14"/>
      <c r="E14" s="14"/>
    </row>
    <row r="15">
      <c r="B15" s="1">
        <v>4.0</v>
      </c>
    </row>
    <row r="16">
      <c r="B16" s="1">
        <v>4.0</v>
      </c>
    </row>
    <row r="17">
      <c r="B17" s="1">
        <v>4.0</v>
      </c>
    </row>
    <row r="18">
      <c r="B18" s="1">
        <v>4.0</v>
      </c>
    </row>
    <row r="19">
      <c r="B19" s="1">
        <v>4.0</v>
      </c>
    </row>
    <row r="20">
      <c r="B20" s="1">
        <v>5.0</v>
      </c>
    </row>
    <row r="21">
      <c r="B21" s="1">
        <v>5.0</v>
      </c>
    </row>
    <row r="22">
      <c r="B22" s="1">
        <v>5.0</v>
      </c>
    </row>
    <row r="23">
      <c r="B23" s="1">
        <v>6.0</v>
      </c>
    </row>
    <row r="24">
      <c r="B24" s="1">
        <v>6.0</v>
      </c>
    </row>
    <row r="25">
      <c r="B25" s="1">
        <v>6.0</v>
      </c>
    </row>
    <row r="26">
      <c r="B26" s="1">
        <v>6.0</v>
      </c>
    </row>
  </sheetData>
  <autoFilter ref="$B$1:$B$26">
    <sortState ref="B1:B26">
      <sortCondition ref="B1:B26"/>
    </sortState>
  </autoFilter>
  <mergeCells count="4">
    <mergeCell ref="D2:D3"/>
    <mergeCell ref="E2:E3"/>
    <mergeCell ref="F2:F3"/>
    <mergeCell ref="G2:G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0"/>
    <col customWidth="1" min="5" max="5" width="16.5"/>
    <col customWidth="1" min="8" max="8" width="20.25"/>
    <col customWidth="1" min="9" max="9" width="16.63"/>
    <col customWidth="1" min="10" max="10" width="16.38"/>
  </cols>
  <sheetData>
    <row r="1">
      <c r="B1" s="1" t="s">
        <v>0</v>
      </c>
    </row>
    <row r="2">
      <c r="B2" s="1">
        <v>2.0</v>
      </c>
      <c r="D2" s="15" t="s">
        <v>6</v>
      </c>
      <c r="E2" s="16">
        <v>20.0</v>
      </c>
      <c r="F2" s="17"/>
      <c r="G2" s="18" t="s">
        <v>7</v>
      </c>
      <c r="H2" s="19">
        <f>B2</f>
        <v>2</v>
      </c>
      <c r="I2" s="20"/>
      <c r="J2" s="20"/>
      <c r="K2" s="20"/>
      <c r="L2" s="20"/>
      <c r="M2" s="20"/>
    </row>
    <row r="3">
      <c r="B3" s="1">
        <v>3.0</v>
      </c>
      <c r="D3" s="21" t="s">
        <v>8</v>
      </c>
      <c r="E3" s="22">
        <f>CEILING(1+1.4*ln(E2),1)</f>
        <v>6</v>
      </c>
      <c r="F3" s="17"/>
      <c r="G3" s="23" t="s">
        <v>9</v>
      </c>
      <c r="H3" s="24">
        <f>B21</f>
        <v>152</v>
      </c>
      <c r="I3" s="20"/>
      <c r="J3" s="20"/>
      <c r="K3" s="20"/>
      <c r="L3" s="20"/>
      <c r="M3" s="20"/>
    </row>
    <row r="4">
      <c r="B4" s="1">
        <v>6.0</v>
      </c>
      <c r="D4" s="21" t="s">
        <v>10</v>
      </c>
      <c r="E4" s="24">
        <f>(B21-B2)/E3</f>
        <v>25</v>
      </c>
      <c r="F4" s="20"/>
      <c r="G4" s="20"/>
      <c r="H4" s="20"/>
      <c r="I4" s="20"/>
      <c r="J4" s="20"/>
      <c r="K4" s="20"/>
      <c r="L4" s="20"/>
      <c r="M4" s="20"/>
    </row>
    <row r="5">
      <c r="B5" s="1">
        <v>7.0</v>
      </c>
      <c r="D5" s="25"/>
      <c r="E5" s="25"/>
      <c r="F5" s="20"/>
      <c r="G5" s="25"/>
      <c r="H5" s="25"/>
      <c r="I5" s="25"/>
      <c r="J5" s="25"/>
      <c r="K5" s="20"/>
      <c r="L5" s="20"/>
      <c r="M5" s="20"/>
    </row>
    <row r="6">
      <c r="B6" s="1">
        <v>9.0</v>
      </c>
      <c r="D6" s="26" t="s">
        <v>11</v>
      </c>
      <c r="E6" s="26" t="s">
        <v>12</v>
      </c>
      <c r="F6" s="27"/>
      <c r="G6" s="26" t="s">
        <v>13</v>
      </c>
      <c r="H6" s="28" t="s">
        <v>14</v>
      </c>
      <c r="I6" s="26" t="s">
        <v>15</v>
      </c>
      <c r="J6" s="28" t="s">
        <v>16</v>
      </c>
      <c r="L6" s="29"/>
      <c r="M6" s="29"/>
    </row>
    <row r="7">
      <c r="B7" s="1">
        <v>10.0</v>
      </c>
      <c r="D7" s="30">
        <f>B2</f>
        <v>2</v>
      </c>
      <c r="E7" s="30">
        <f t="shared" ref="E7:E13" si="1">D7+$E$4</f>
        <v>27</v>
      </c>
      <c r="F7" s="27"/>
      <c r="G7" s="30">
        <f t="shared" ref="G7:G13" si="2">(D7+E7)/2</f>
        <v>14.5</v>
      </c>
      <c r="H7" s="30">
        <f t="shared" ref="H7:H13" si="3">COUNTIFS($B$2:$B$21, "&lt;"&amp;E7, $B$2:$B$21, "&gt;="&amp;D7)</f>
        <v>11</v>
      </c>
      <c r="I7" s="30">
        <f>H7</f>
        <v>11</v>
      </c>
      <c r="J7" s="31">
        <f t="shared" ref="J7:J13" si="4">I7/$E$2</f>
        <v>0.55</v>
      </c>
      <c r="L7" s="29"/>
      <c r="M7" s="29"/>
    </row>
    <row r="8">
      <c r="B8" s="1">
        <v>12.0</v>
      </c>
      <c r="D8" s="30">
        <f t="shared" ref="D8:D13" si="5">$E7</f>
        <v>27</v>
      </c>
      <c r="E8" s="30">
        <f t="shared" si="1"/>
        <v>52</v>
      </c>
      <c r="F8" s="27"/>
      <c r="G8" s="30">
        <f t="shared" si="2"/>
        <v>39.5</v>
      </c>
      <c r="H8" s="30">
        <f t="shared" si="3"/>
        <v>3</v>
      </c>
      <c r="I8" s="30">
        <f t="shared" ref="I8:I13" si="6">H8+I7</f>
        <v>14</v>
      </c>
      <c r="J8" s="31">
        <f t="shared" si="4"/>
        <v>0.7</v>
      </c>
      <c r="L8" s="20"/>
      <c r="M8" s="20"/>
    </row>
    <row r="9">
      <c r="B9" s="1">
        <v>17.0</v>
      </c>
      <c r="D9" s="30">
        <f t="shared" si="5"/>
        <v>52</v>
      </c>
      <c r="E9" s="30">
        <f t="shared" si="1"/>
        <v>77</v>
      </c>
      <c r="F9" s="27"/>
      <c r="G9" s="30">
        <f t="shared" si="2"/>
        <v>64.5</v>
      </c>
      <c r="H9" s="30">
        <f t="shared" si="3"/>
        <v>2</v>
      </c>
      <c r="I9" s="30">
        <f t="shared" si="6"/>
        <v>16</v>
      </c>
      <c r="J9" s="31">
        <f t="shared" si="4"/>
        <v>0.8</v>
      </c>
      <c r="L9" s="29"/>
      <c r="M9" s="29"/>
    </row>
    <row r="10">
      <c r="B10" s="1">
        <v>18.0</v>
      </c>
      <c r="D10" s="30">
        <f t="shared" si="5"/>
        <v>77</v>
      </c>
      <c r="E10" s="30">
        <f t="shared" si="1"/>
        <v>102</v>
      </c>
      <c r="F10" s="27"/>
      <c r="G10" s="30">
        <f t="shared" si="2"/>
        <v>89.5</v>
      </c>
      <c r="H10" s="30">
        <f t="shared" si="3"/>
        <v>2</v>
      </c>
      <c r="I10" s="30">
        <f t="shared" si="6"/>
        <v>18</v>
      </c>
      <c r="J10" s="31">
        <f t="shared" si="4"/>
        <v>0.9</v>
      </c>
      <c r="L10" s="29"/>
      <c r="M10" s="29"/>
    </row>
    <row r="11">
      <c r="B11" s="1">
        <v>24.0</v>
      </c>
      <c r="D11" s="30">
        <f t="shared" si="5"/>
        <v>102</v>
      </c>
      <c r="E11" s="30">
        <f t="shared" si="1"/>
        <v>127</v>
      </c>
      <c r="F11" s="27"/>
      <c r="G11" s="30">
        <f t="shared" si="2"/>
        <v>114.5</v>
      </c>
      <c r="H11" s="30">
        <f t="shared" si="3"/>
        <v>0</v>
      </c>
      <c r="I11" s="30">
        <f t="shared" si="6"/>
        <v>18</v>
      </c>
      <c r="J11" s="31">
        <f t="shared" si="4"/>
        <v>0.9</v>
      </c>
      <c r="L11" s="29"/>
      <c r="M11" s="29"/>
    </row>
    <row r="12">
      <c r="B12" s="1">
        <v>25.0</v>
      </c>
      <c r="D12" s="30">
        <f t="shared" si="5"/>
        <v>127</v>
      </c>
      <c r="E12" s="30">
        <f t="shared" si="1"/>
        <v>152</v>
      </c>
      <c r="F12" s="27"/>
      <c r="G12" s="30">
        <f t="shared" si="2"/>
        <v>139.5</v>
      </c>
      <c r="H12" s="30">
        <f t="shared" si="3"/>
        <v>1</v>
      </c>
      <c r="I12" s="30">
        <f t="shared" si="6"/>
        <v>19</v>
      </c>
      <c r="J12" s="31">
        <f t="shared" si="4"/>
        <v>0.95</v>
      </c>
      <c r="L12" s="32"/>
      <c r="M12" s="32"/>
    </row>
    <row r="13">
      <c r="B13" s="1">
        <v>35.0</v>
      </c>
      <c r="D13" s="30">
        <f t="shared" si="5"/>
        <v>152</v>
      </c>
      <c r="E13" s="30">
        <f t="shared" si="1"/>
        <v>177</v>
      </c>
      <c r="F13" s="27"/>
      <c r="G13" s="30">
        <f t="shared" si="2"/>
        <v>164.5</v>
      </c>
      <c r="H13" s="30">
        <f t="shared" si="3"/>
        <v>1</v>
      </c>
      <c r="I13" s="30">
        <f t="shared" si="6"/>
        <v>20</v>
      </c>
      <c r="J13" s="31">
        <f t="shared" si="4"/>
        <v>1</v>
      </c>
    </row>
    <row r="14">
      <c r="B14" s="1">
        <v>42.0</v>
      </c>
    </row>
    <row r="15">
      <c r="B15" s="1">
        <v>51.0</v>
      </c>
    </row>
    <row r="16">
      <c r="B16" s="1">
        <v>60.0</v>
      </c>
    </row>
    <row r="17">
      <c r="B17" s="1">
        <v>68.0</v>
      </c>
    </row>
    <row r="18">
      <c r="B18" s="1">
        <v>85.0</v>
      </c>
    </row>
    <row r="19">
      <c r="B19" s="1">
        <v>100.0</v>
      </c>
    </row>
    <row r="20">
      <c r="B20" s="1">
        <v>130.0</v>
      </c>
    </row>
    <row r="21">
      <c r="B21" s="1">
        <v>152.0</v>
      </c>
      <c r="D21" s="33"/>
      <c r="E21" s="34"/>
      <c r="F21" s="34"/>
      <c r="G21" s="34"/>
      <c r="H21" s="34"/>
      <c r="I21" s="34"/>
      <c r="J21" s="34"/>
      <c r="K21" s="34"/>
    </row>
  </sheetData>
  <autoFilter ref="$B$1:$B$21">
    <sortState ref="B1:B21">
      <sortCondition ref="B1:B2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3" width="16.75"/>
    <col customWidth="1" min="4" max="4" width="19.38"/>
    <col customWidth="1" min="5" max="5" width="18.5"/>
    <col customWidth="1" min="6" max="27" width="14.88"/>
  </cols>
  <sheetData>
    <row r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>
      <c r="A2" s="35"/>
      <c r="B2" s="36" t="s">
        <v>17</v>
      </c>
      <c r="C2" s="36" t="s">
        <v>18</v>
      </c>
      <c r="D2" s="36" t="s">
        <v>19</v>
      </c>
      <c r="E2" s="36" t="s">
        <v>3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>
      <c r="A3" s="35"/>
      <c r="B3" s="37" t="s">
        <v>20</v>
      </c>
      <c r="C3" s="37">
        <v>5000.0</v>
      </c>
      <c r="D3" s="37">
        <v>4.0</v>
      </c>
      <c r="E3" s="38">
        <f>0</f>
        <v>0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>
      <c r="A4" s="35"/>
      <c r="B4" s="37" t="s">
        <v>21</v>
      </c>
      <c r="C4" s="37">
        <v>7000.0</v>
      </c>
      <c r="D4" s="37">
        <v>12.0</v>
      </c>
      <c r="E4" s="38">
        <f>D3</f>
        <v>4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>
      <c r="A5" s="35"/>
      <c r="B5" s="37" t="s">
        <v>22</v>
      </c>
      <c r="C5" s="37">
        <v>10000.0</v>
      </c>
      <c r="D5" s="37">
        <v>8.0</v>
      </c>
      <c r="E5" s="38">
        <f t="shared" ref="E5:E6" si="1">SUM($D$3:D4)</f>
        <v>16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>
      <c r="A6" s="35"/>
      <c r="B6" s="37" t="s">
        <v>23</v>
      </c>
      <c r="C6" s="37">
        <v>15000.0</v>
      </c>
      <c r="D6" s="37">
        <v>6.0</v>
      </c>
      <c r="E6" s="38">
        <f t="shared" si="1"/>
        <v>24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>
      <c r="A7" s="35"/>
      <c r="B7" s="37" t="s">
        <v>24</v>
      </c>
      <c r="D7" s="37">
        <v>30.0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13"/>
    <col customWidth="1" min="7" max="7" width="18.88"/>
  </cols>
  <sheetData>
    <row r="1">
      <c r="B1" s="1" t="s">
        <v>25</v>
      </c>
    </row>
    <row r="2">
      <c r="B2" s="1">
        <v>14.15</v>
      </c>
      <c r="D2" s="2" t="s">
        <v>1</v>
      </c>
      <c r="E2" s="3" t="s">
        <v>2</v>
      </c>
      <c r="F2" s="4" t="s">
        <v>3</v>
      </c>
      <c r="G2" s="2" t="s">
        <v>4</v>
      </c>
    </row>
    <row r="3">
      <c r="B3" s="1">
        <v>14.15</v>
      </c>
      <c r="D3" s="5"/>
      <c r="E3" s="6"/>
      <c r="F3" s="5"/>
      <c r="G3" s="5"/>
    </row>
    <row r="4">
      <c r="B4" s="1">
        <v>14.21</v>
      </c>
      <c r="D4" s="7">
        <f>B2</f>
        <v>14.15</v>
      </c>
      <c r="E4" s="8">
        <f t="shared" ref="E4:E34" si="1">COUNTIF($B$1:$B$51, "="&amp;D4)</f>
        <v>2</v>
      </c>
      <c r="F4" s="9">
        <f>0</f>
        <v>0</v>
      </c>
      <c r="G4" s="9">
        <f t="shared" ref="G4:G35" si="2">F4/$E$35</f>
        <v>0</v>
      </c>
    </row>
    <row r="5">
      <c r="B5" s="1">
        <v>14.21</v>
      </c>
      <c r="D5" s="7">
        <f>B4</f>
        <v>14.21</v>
      </c>
      <c r="E5" s="8">
        <f t="shared" si="1"/>
        <v>2</v>
      </c>
      <c r="F5" s="9">
        <f>E4</f>
        <v>2</v>
      </c>
      <c r="G5" s="9">
        <f t="shared" si="2"/>
        <v>0.04</v>
      </c>
    </row>
    <row r="6">
      <c r="B6" s="1">
        <v>14.23</v>
      </c>
      <c r="D6" s="7">
        <f t="shared" ref="D6:D13" si="3">B6</f>
        <v>14.23</v>
      </c>
      <c r="E6" s="8">
        <f t="shared" si="1"/>
        <v>1</v>
      </c>
      <c r="F6" s="9">
        <f t="shared" ref="F6:F35" si="4">SUM($E$4:E5)</f>
        <v>4</v>
      </c>
      <c r="G6" s="9">
        <f t="shared" si="2"/>
        <v>0.08</v>
      </c>
    </row>
    <row r="7">
      <c r="B7" s="1">
        <v>14.24</v>
      </c>
      <c r="D7" s="7">
        <f t="shared" si="3"/>
        <v>14.24</v>
      </c>
      <c r="E7" s="8">
        <f t="shared" si="1"/>
        <v>1</v>
      </c>
      <c r="F7" s="9">
        <f t="shared" si="4"/>
        <v>5</v>
      </c>
      <c r="G7" s="9">
        <f t="shared" si="2"/>
        <v>0.1</v>
      </c>
    </row>
    <row r="8">
      <c r="B8" s="1">
        <v>14.25</v>
      </c>
      <c r="D8" s="7">
        <f t="shared" si="3"/>
        <v>14.25</v>
      </c>
      <c r="E8" s="8">
        <f t="shared" si="1"/>
        <v>1</v>
      </c>
      <c r="F8" s="9">
        <f t="shared" si="4"/>
        <v>6</v>
      </c>
      <c r="G8" s="9">
        <f t="shared" si="2"/>
        <v>0.12</v>
      </c>
    </row>
    <row r="9">
      <c r="B9" s="1">
        <v>14.28</v>
      </c>
      <c r="D9" s="10">
        <f t="shared" si="3"/>
        <v>14.28</v>
      </c>
      <c r="E9" s="8">
        <f t="shared" si="1"/>
        <v>1</v>
      </c>
      <c r="F9" s="12">
        <f t="shared" si="4"/>
        <v>7</v>
      </c>
      <c r="G9" s="9">
        <f t="shared" si="2"/>
        <v>0.14</v>
      </c>
    </row>
    <row r="10">
      <c r="B10" s="1">
        <v>14.31</v>
      </c>
      <c r="D10" s="13">
        <f t="shared" si="3"/>
        <v>14.31</v>
      </c>
      <c r="E10" s="8">
        <f t="shared" si="1"/>
        <v>1</v>
      </c>
      <c r="F10" s="12">
        <f t="shared" si="4"/>
        <v>8</v>
      </c>
      <c r="G10" s="9">
        <f t="shared" si="2"/>
        <v>0.16</v>
      </c>
    </row>
    <row r="11">
      <c r="B11" s="1">
        <v>14.32</v>
      </c>
      <c r="D11" s="7">
        <f t="shared" si="3"/>
        <v>14.32</v>
      </c>
      <c r="E11" s="8">
        <f t="shared" si="1"/>
        <v>1</v>
      </c>
      <c r="F11" s="12">
        <f t="shared" si="4"/>
        <v>9</v>
      </c>
      <c r="G11" s="9">
        <f t="shared" si="2"/>
        <v>0.18</v>
      </c>
    </row>
    <row r="12">
      <c r="B12" s="1">
        <v>14.33</v>
      </c>
      <c r="D12" s="7">
        <f t="shared" si="3"/>
        <v>14.33</v>
      </c>
      <c r="E12" s="8">
        <f t="shared" si="1"/>
        <v>1</v>
      </c>
      <c r="F12" s="12">
        <f t="shared" si="4"/>
        <v>10</v>
      </c>
      <c r="G12" s="9">
        <f t="shared" si="2"/>
        <v>0.2</v>
      </c>
    </row>
    <row r="13">
      <c r="B13" s="1">
        <v>14.35</v>
      </c>
      <c r="D13" s="7">
        <f t="shared" si="3"/>
        <v>14.35</v>
      </c>
      <c r="E13" s="8">
        <f t="shared" si="1"/>
        <v>2</v>
      </c>
      <c r="F13" s="12">
        <f t="shared" si="4"/>
        <v>11</v>
      </c>
      <c r="G13" s="9">
        <f t="shared" si="2"/>
        <v>0.22</v>
      </c>
    </row>
    <row r="14">
      <c r="B14" s="1">
        <v>14.35</v>
      </c>
      <c r="D14" s="7">
        <f>B15</f>
        <v>14.36</v>
      </c>
      <c r="E14" s="8">
        <f t="shared" si="1"/>
        <v>4</v>
      </c>
      <c r="F14" s="12">
        <f t="shared" si="4"/>
        <v>13</v>
      </c>
      <c r="G14" s="9">
        <f t="shared" si="2"/>
        <v>0.26</v>
      </c>
    </row>
    <row r="15">
      <c r="B15" s="1">
        <v>14.36</v>
      </c>
      <c r="D15" s="7">
        <f>B19</f>
        <v>14.37</v>
      </c>
      <c r="E15" s="8">
        <f t="shared" si="1"/>
        <v>2</v>
      </c>
      <c r="F15" s="12">
        <f t="shared" si="4"/>
        <v>17</v>
      </c>
      <c r="G15" s="9">
        <f t="shared" si="2"/>
        <v>0.34</v>
      </c>
    </row>
    <row r="16">
      <c r="B16" s="1">
        <v>14.36</v>
      </c>
      <c r="D16" s="7">
        <f>B21</f>
        <v>14.38</v>
      </c>
      <c r="E16" s="8">
        <f t="shared" si="1"/>
        <v>2</v>
      </c>
      <c r="F16" s="12">
        <f t="shared" si="4"/>
        <v>19</v>
      </c>
      <c r="G16" s="9">
        <f t="shared" si="2"/>
        <v>0.38</v>
      </c>
    </row>
    <row r="17">
      <c r="B17" s="1">
        <v>14.36</v>
      </c>
      <c r="D17" s="7">
        <f t="shared" ref="D17:D21" si="5">B23</f>
        <v>14.39</v>
      </c>
      <c r="E17" s="8">
        <f t="shared" si="1"/>
        <v>1</v>
      </c>
      <c r="F17" s="12">
        <f t="shared" si="4"/>
        <v>21</v>
      </c>
      <c r="G17" s="9">
        <f t="shared" si="2"/>
        <v>0.42</v>
      </c>
    </row>
    <row r="18">
      <c r="B18" s="1">
        <v>14.36</v>
      </c>
      <c r="D18" s="7">
        <f t="shared" si="5"/>
        <v>14.4</v>
      </c>
      <c r="E18" s="8">
        <f t="shared" si="1"/>
        <v>1</v>
      </c>
      <c r="F18" s="12">
        <f t="shared" si="4"/>
        <v>22</v>
      </c>
      <c r="G18" s="9">
        <f t="shared" si="2"/>
        <v>0.44</v>
      </c>
    </row>
    <row r="19">
      <c r="B19" s="1">
        <v>14.37</v>
      </c>
      <c r="D19" s="7">
        <f t="shared" si="5"/>
        <v>14.41</v>
      </c>
      <c r="E19" s="8">
        <f t="shared" si="1"/>
        <v>1</v>
      </c>
      <c r="F19" s="12">
        <f t="shared" si="4"/>
        <v>23</v>
      </c>
      <c r="G19" s="9">
        <f t="shared" si="2"/>
        <v>0.46</v>
      </c>
    </row>
    <row r="20">
      <c r="B20" s="1">
        <v>14.37</v>
      </c>
      <c r="D20" s="7">
        <f t="shared" si="5"/>
        <v>14.42</v>
      </c>
      <c r="E20" s="8">
        <f t="shared" si="1"/>
        <v>1</v>
      </c>
      <c r="F20" s="12">
        <f t="shared" si="4"/>
        <v>24</v>
      </c>
      <c r="G20" s="9">
        <f t="shared" si="2"/>
        <v>0.48</v>
      </c>
    </row>
    <row r="21">
      <c r="B21" s="1">
        <v>14.38</v>
      </c>
      <c r="D21" s="7">
        <f t="shared" si="5"/>
        <v>14.46</v>
      </c>
      <c r="E21" s="8">
        <f t="shared" si="1"/>
        <v>2</v>
      </c>
      <c r="F21" s="12">
        <f t="shared" si="4"/>
        <v>25</v>
      </c>
      <c r="G21" s="9">
        <f t="shared" si="2"/>
        <v>0.5</v>
      </c>
    </row>
    <row r="22">
      <c r="B22" s="1">
        <v>14.38</v>
      </c>
      <c r="D22" s="7">
        <f>B29</f>
        <v>14.47</v>
      </c>
      <c r="E22" s="8">
        <f t="shared" si="1"/>
        <v>1</v>
      </c>
      <c r="F22" s="12">
        <f t="shared" si="4"/>
        <v>27</v>
      </c>
      <c r="G22" s="9">
        <f t="shared" si="2"/>
        <v>0.54</v>
      </c>
    </row>
    <row r="23">
      <c r="B23" s="1">
        <v>14.39</v>
      </c>
      <c r="D23" s="7">
        <f>B31</f>
        <v>14.48</v>
      </c>
      <c r="E23" s="8">
        <f t="shared" si="1"/>
        <v>3</v>
      </c>
      <c r="F23" s="12">
        <f t="shared" si="4"/>
        <v>28</v>
      </c>
      <c r="G23" s="9">
        <f t="shared" si="2"/>
        <v>0.56</v>
      </c>
    </row>
    <row r="24">
      <c r="B24" s="1">
        <v>14.4</v>
      </c>
      <c r="D24" s="39">
        <f t="shared" ref="D24:D25" si="6">B33</f>
        <v>14.49</v>
      </c>
      <c r="E24" s="40">
        <f t="shared" si="1"/>
        <v>1</v>
      </c>
      <c r="F24" s="12">
        <f t="shared" si="4"/>
        <v>31</v>
      </c>
      <c r="G24" s="9">
        <f t="shared" si="2"/>
        <v>0.62</v>
      </c>
    </row>
    <row r="25">
      <c r="B25" s="1">
        <v>14.41</v>
      </c>
      <c r="D25" s="39">
        <f t="shared" si="6"/>
        <v>14.51</v>
      </c>
      <c r="E25" s="40">
        <f t="shared" si="1"/>
        <v>5</v>
      </c>
      <c r="F25" s="12">
        <f t="shared" si="4"/>
        <v>32</v>
      </c>
      <c r="G25" s="9">
        <f t="shared" si="2"/>
        <v>0.64</v>
      </c>
    </row>
    <row r="26">
      <c r="B26" s="1">
        <v>14.42</v>
      </c>
      <c r="D26" s="39">
        <f>B39</f>
        <v>14.52</v>
      </c>
      <c r="E26" s="40">
        <f t="shared" si="1"/>
        <v>2</v>
      </c>
      <c r="F26" s="12">
        <f t="shared" si="4"/>
        <v>37</v>
      </c>
      <c r="G26" s="9">
        <f t="shared" si="2"/>
        <v>0.74</v>
      </c>
    </row>
    <row r="27">
      <c r="B27" s="1">
        <v>14.46</v>
      </c>
      <c r="D27" s="39">
        <f t="shared" ref="D27:D29" si="7">B41</f>
        <v>14.53</v>
      </c>
      <c r="E27" s="40">
        <f t="shared" si="1"/>
        <v>1</v>
      </c>
      <c r="F27" s="12">
        <f t="shared" si="4"/>
        <v>39</v>
      </c>
      <c r="G27" s="9">
        <f t="shared" si="2"/>
        <v>0.78</v>
      </c>
    </row>
    <row r="28">
      <c r="B28" s="1">
        <v>14.46</v>
      </c>
      <c r="D28" s="39">
        <f t="shared" si="7"/>
        <v>14.54</v>
      </c>
      <c r="E28" s="40">
        <f t="shared" si="1"/>
        <v>1</v>
      </c>
      <c r="F28" s="12">
        <f t="shared" si="4"/>
        <v>40</v>
      </c>
      <c r="G28" s="9">
        <f t="shared" si="2"/>
        <v>0.8</v>
      </c>
    </row>
    <row r="29">
      <c r="B29" s="1">
        <v>14.47</v>
      </c>
      <c r="D29" s="39">
        <f t="shared" si="7"/>
        <v>14.55</v>
      </c>
      <c r="E29" s="40">
        <f t="shared" si="1"/>
        <v>3</v>
      </c>
      <c r="F29" s="12">
        <f t="shared" si="4"/>
        <v>41</v>
      </c>
      <c r="G29" s="9">
        <f t="shared" si="2"/>
        <v>0.82</v>
      </c>
    </row>
    <row r="30">
      <c r="B30" s="1">
        <v>14.48</v>
      </c>
      <c r="D30" s="39">
        <f t="shared" ref="D30:D34" si="8">B47</f>
        <v>14.56</v>
      </c>
      <c r="E30" s="40">
        <f t="shared" si="1"/>
        <v>2</v>
      </c>
      <c r="F30" s="12">
        <f t="shared" si="4"/>
        <v>44</v>
      </c>
      <c r="G30" s="9">
        <f t="shared" si="2"/>
        <v>0.88</v>
      </c>
    </row>
    <row r="31">
      <c r="B31" s="1">
        <v>14.48</v>
      </c>
      <c r="D31" s="39">
        <f t="shared" si="8"/>
        <v>14.58</v>
      </c>
      <c r="E31" s="40">
        <f t="shared" si="1"/>
        <v>1</v>
      </c>
      <c r="F31" s="12">
        <f t="shared" si="4"/>
        <v>46</v>
      </c>
      <c r="G31" s="9">
        <f t="shared" si="2"/>
        <v>0.92</v>
      </c>
    </row>
    <row r="32">
      <c r="B32" s="1">
        <v>14.48</v>
      </c>
      <c r="D32" s="39">
        <f t="shared" si="8"/>
        <v>14.62</v>
      </c>
      <c r="E32" s="40">
        <f t="shared" si="1"/>
        <v>1</v>
      </c>
      <c r="F32" s="12">
        <f t="shared" si="4"/>
        <v>47</v>
      </c>
      <c r="G32" s="9">
        <f t="shared" si="2"/>
        <v>0.94</v>
      </c>
    </row>
    <row r="33">
      <c r="B33" s="1">
        <v>14.49</v>
      </c>
      <c r="D33" s="39">
        <f t="shared" si="8"/>
        <v>14.68</v>
      </c>
      <c r="E33" s="40">
        <f t="shared" si="1"/>
        <v>1</v>
      </c>
      <c r="F33" s="12">
        <f t="shared" si="4"/>
        <v>48</v>
      </c>
      <c r="G33" s="9">
        <f t="shared" si="2"/>
        <v>0.96</v>
      </c>
    </row>
    <row r="34">
      <c r="B34" s="1">
        <f>14.51</f>
        <v>14.51</v>
      </c>
      <c r="D34" s="39">
        <f t="shared" si="8"/>
        <v>14.69</v>
      </c>
      <c r="E34" s="40">
        <f t="shared" si="1"/>
        <v>1</v>
      </c>
      <c r="F34" s="12">
        <f t="shared" si="4"/>
        <v>49</v>
      </c>
      <c r="G34" s="9">
        <f t="shared" si="2"/>
        <v>0.98</v>
      </c>
    </row>
    <row r="35">
      <c r="B35" s="1">
        <v>14.51</v>
      </c>
      <c r="D35" s="41" t="s">
        <v>5</v>
      </c>
      <c r="E35" s="42">
        <f>SUM(E4:E34)</f>
        <v>50</v>
      </c>
      <c r="F35" s="12">
        <f t="shared" si="4"/>
        <v>50</v>
      </c>
      <c r="G35" s="9">
        <f t="shared" si="2"/>
        <v>1</v>
      </c>
    </row>
    <row r="36">
      <c r="B36" s="1">
        <v>14.51</v>
      </c>
      <c r="D36" s="43"/>
      <c r="E36" s="44"/>
    </row>
    <row r="37">
      <c r="B37" s="1">
        <v>14.51</v>
      </c>
      <c r="D37" s="45"/>
      <c r="E37" s="14"/>
    </row>
    <row r="38">
      <c r="B38" s="1">
        <v>14.51</v>
      </c>
      <c r="D38" s="45"/>
      <c r="E38" s="14"/>
    </row>
    <row r="39">
      <c r="B39" s="1">
        <v>14.52</v>
      </c>
    </row>
    <row r="40">
      <c r="B40" s="1">
        <v>14.52</v>
      </c>
    </row>
    <row r="41">
      <c r="B41" s="1">
        <v>14.53</v>
      </c>
    </row>
    <row r="42">
      <c r="B42" s="1">
        <v>14.54</v>
      </c>
    </row>
    <row r="43">
      <c r="B43" s="1">
        <v>14.55</v>
      </c>
    </row>
    <row r="44">
      <c r="B44" s="1">
        <v>14.55</v>
      </c>
    </row>
    <row r="45">
      <c r="B45" s="1">
        <v>14.55</v>
      </c>
    </row>
    <row r="46">
      <c r="B46" s="1">
        <v>14.56</v>
      </c>
    </row>
    <row r="47">
      <c r="B47" s="1">
        <v>14.56</v>
      </c>
    </row>
    <row r="48">
      <c r="B48" s="1">
        <v>14.58</v>
      </c>
    </row>
    <row r="49">
      <c r="B49" s="1">
        <v>14.62</v>
      </c>
    </row>
    <row r="50">
      <c r="B50" s="1">
        <v>14.68</v>
      </c>
    </row>
    <row r="51">
      <c r="B51" s="1">
        <v>14.69</v>
      </c>
    </row>
  </sheetData>
  <autoFilter ref="$B$1:$B$51">
    <sortState ref="B1:B51">
      <sortCondition ref="B1:B51"/>
    </sortState>
  </autoFilter>
  <mergeCells count="4">
    <mergeCell ref="D2:D3"/>
    <mergeCell ref="E2:E3"/>
    <mergeCell ref="F2:F3"/>
    <mergeCell ref="G2:G3"/>
  </mergeCells>
  <drawing r:id="rId1"/>
</worksheet>
</file>