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</sheets>
  <definedNames/>
  <calcPr/>
</workbook>
</file>

<file path=xl/sharedStrings.xml><?xml version="1.0" encoding="utf-8"?>
<sst xmlns="http://schemas.openxmlformats.org/spreadsheetml/2006/main" count="27" uniqueCount="26">
  <si>
    <t>№</t>
  </si>
  <si>
    <t>Значение</t>
  </si>
  <si>
    <t>n</t>
  </si>
  <si>
    <t>min</t>
  </si>
  <si>
    <t>k</t>
  </si>
  <si>
    <t>max</t>
  </si>
  <si>
    <t>d</t>
  </si>
  <si>
    <t>Нижняя граница интервала</t>
  </si>
  <si>
    <t>Верхняя граница интервала</t>
  </si>
  <si>
    <t>Среднее значение</t>
  </si>
  <si>
    <t>Кол-во элиментов в интервале</t>
  </si>
  <si>
    <t>Дисперсия</t>
  </si>
  <si>
    <t>Среднее отклонение</t>
  </si>
  <si>
    <t>Коэффициент вариации</t>
  </si>
  <si>
    <t>Группа рабочих</t>
  </si>
  <si>
    <t>Число рабочих</t>
  </si>
  <si>
    <t>Средняя зп одного рабочего в группе</t>
  </si>
  <si>
    <t>Дисперсия з.п</t>
  </si>
  <si>
    <t>Работающих на одном станке</t>
  </si>
  <si>
    <t>Работающих на двух станках</t>
  </si>
  <si>
    <t>Всего</t>
  </si>
  <si>
    <t>Средняя зп</t>
  </si>
  <si>
    <t>Средняя дисперсия</t>
  </si>
  <si>
    <t>Межгрупповая дисперсия</t>
  </si>
  <si>
    <t>Общая дисперсия</t>
  </si>
  <si>
    <t>Коэффициент вариации,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</si>
</sst>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" fillId="3" fontId="2" numFmtId="164" xfId="0" applyAlignment="1" applyBorder="1" applyFont="1" applyNumberForma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5" fontId="4" numFmtId="0" xfId="0" applyAlignment="1" applyBorder="1" applyFill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63"/>
    <col customWidth="1" min="5" max="5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 t="s">
        <v>1</v>
      </c>
      <c r="D2" s="1"/>
      <c r="E2" s="2" t="s">
        <v>2</v>
      </c>
      <c r="F2" s="4">
        <v>98.0</v>
      </c>
      <c r="G2" s="5"/>
      <c r="H2" s="6" t="s">
        <v>3</v>
      </c>
      <c r="I2" s="4">
        <v>94.1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>
        <v>1.0</v>
      </c>
      <c r="C3" s="8">
        <v>94.1</v>
      </c>
      <c r="D3" s="1"/>
      <c r="E3" s="7" t="s">
        <v>4</v>
      </c>
      <c r="F3" s="9">
        <f>CEILING(1+1.4*ln(F2),1)</f>
        <v>8</v>
      </c>
      <c r="G3" s="5"/>
      <c r="H3" s="10" t="s">
        <v>5</v>
      </c>
      <c r="I3" s="9">
        <v>140.0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>
        <v>2.0</v>
      </c>
      <c r="C4" s="11">
        <v>97.0</v>
      </c>
      <c r="D4" s="1"/>
      <c r="E4" s="7" t="s">
        <v>6</v>
      </c>
      <c r="F4" s="9">
        <f>(C100-C3)/F3</f>
        <v>5.7375</v>
      </c>
      <c r="G4" s="12"/>
      <c r="H4" s="12"/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>
        <v>3.0</v>
      </c>
      <c r="C5" s="11">
        <v>99.2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>
        <v>4.0</v>
      </c>
      <c r="C6" s="11">
        <v>100.1</v>
      </c>
      <c r="D6" s="1"/>
      <c r="E6" s="2" t="s">
        <v>7</v>
      </c>
      <c r="F6" s="4">
        <f>C3</f>
        <v>94.1</v>
      </c>
      <c r="G6" s="4">
        <f t="shared" ref="G6:N6" si="1">F$7</f>
        <v>99.8375</v>
      </c>
      <c r="H6" s="4">
        <f t="shared" si="1"/>
        <v>105.575</v>
      </c>
      <c r="I6" s="4">
        <f t="shared" si="1"/>
        <v>111.3125</v>
      </c>
      <c r="J6" s="4">
        <f t="shared" si="1"/>
        <v>117.05</v>
      </c>
      <c r="K6" s="4">
        <f t="shared" si="1"/>
        <v>122.7875</v>
      </c>
      <c r="L6" s="4">
        <f t="shared" si="1"/>
        <v>128.525</v>
      </c>
      <c r="M6" s="4">
        <f t="shared" si="1"/>
        <v>134.2625</v>
      </c>
      <c r="N6" s="4">
        <f t="shared" si="1"/>
        <v>140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>
        <v>5.0</v>
      </c>
      <c r="C7" s="11">
        <v>102.0</v>
      </c>
      <c r="D7" s="1"/>
      <c r="E7" s="7" t="s">
        <v>8</v>
      </c>
      <c r="F7" s="9">
        <f t="shared" ref="F7:N7" si="2">F6+$F$4</f>
        <v>99.8375</v>
      </c>
      <c r="G7" s="9">
        <f t="shared" si="2"/>
        <v>105.575</v>
      </c>
      <c r="H7" s="9">
        <f t="shared" si="2"/>
        <v>111.3125</v>
      </c>
      <c r="I7" s="9">
        <f t="shared" si="2"/>
        <v>117.05</v>
      </c>
      <c r="J7" s="9">
        <f t="shared" si="2"/>
        <v>122.7875</v>
      </c>
      <c r="K7" s="9">
        <f t="shared" si="2"/>
        <v>128.525</v>
      </c>
      <c r="L7" s="9">
        <f t="shared" si="2"/>
        <v>134.2625</v>
      </c>
      <c r="M7" s="9">
        <f t="shared" si="2"/>
        <v>140</v>
      </c>
      <c r="N7" s="9">
        <f t="shared" si="2"/>
        <v>145.7375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>
        <v>6.0</v>
      </c>
      <c r="C8" s="11">
        <v>103.4</v>
      </c>
      <c r="D8" s="1"/>
      <c r="E8" s="13"/>
      <c r="F8" s="13"/>
      <c r="G8" s="13"/>
      <c r="H8" s="13"/>
      <c r="I8" s="13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>
        <v>7.0</v>
      </c>
      <c r="C9" s="11">
        <v>105.5</v>
      </c>
      <c r="D9" s="1"/>
      <c r="E9" s="7" t="s">
        <v>9</v>
      </c>
      <c r="F9" s="9">
        <f t="shared" ref="F9:N9" si="3">(F6+F7)/2</f>
        <v>96.96875</v>
      </c>
      <c r="G9" s="9">
        <f t="shared" si="3"/>
        <v>102.70625</v>
      </c>
      <c r="H9" s="9">
        <f t="shared" si="3"/>
        <v>108.44375</v>
      </c>
      <c r="I9" s="9">
        <f t="shared" si="3"/>
        <v>114.18125</v>
      </c>
      <c r="J9" s="9">
        <f t="shared" si="3"/>
        <v>119.91875</v>
      </c>
      <c r="K9" s="9">
        <f t="shared" si="3"/>
        <v>125.65625</v>
      </c>
      <c r="L9" s="9">
        <f t="shared" si="3"/>
        <v>131.39375</v>
      </c>
      <c r="M9" s="9">
        <f t="shared" si="3"/>
        <v>137.13125</v>
      </c>
      <c r="N9" s="9">
        <f t="shared" si="3"/>
        <v>142.86875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>
        <v>8.0</v>
      </c>
      <c r="C10" s="11">
        <v>105.9</v>
      </c>
      <c r="D10" s="1"/>
      <c r="E10" s="7" t="s">
        <v>10</v>
      </c>
      <c r="F10" s="9">
        <f t="shared" ref="F10:N10" si="4">COUNTIFS($C$3:$C$100, "&lt;"&amp;F7, $C$3:$C$100, "&gt;="&amp;F6)</f>
        <v>3</v>
      </c>
      <c r="G10" s="9">
        <f t="shared" si="4"/>
        <v>4</v>
      </c>
      <c r="H10" s="9">
        <f t="shared" si="4"/>
        <v>11</v>
      </c>
      <c r="I10" s="9">
        <f t="shared" si="4"/>
        <v>19</v>
      </c>
      <c r="J10" s="9">
        <f t="shared" si="4"/>
        <v>24</v>
      </c>
      <c r="K10" s="9">
        <f t="shared" si="4"/>
        <v>22</v>
      </c>
      <c r="L10" s="9">
        <f t="shared" si="4"/>
        <v>11</v>
      </c>
      <c r="M10" s="9">
        <f t="shared" si="4"/>
        <v>3</v>
      </c>
      <c r="N10" s="9">
        <f t="shared" si="4"/>
        <v>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>
        <v>9.0</v>
      </c>
      <c r="C11" s="11">
        <v>106.1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>
        <v>10.0</v>
      </c>
      <c r="C12" s="11">
        <v>106.5</v>
      </c>
      <c r="D12" s="1"/>
      <c r="E12" s="2" t="s">
        <v>9</v>
      </c>
      <c r="F12" s="14">
        <f t="shared" ref="F12:N12" si="5">F9*F10</f>
        <v>290.90625</v>
      </c>
      <c r="G12" s="14">
        <f t="shared" si="5"/>
        <v>410.825</v>
      </c>
      <c r="H12" s="14">
        <f t="shared" si="5"/>
        <v>1192.88125</v>
      </c>
      <c r="I12" s="14">
        <f t="shared" si="5"/>
        <v>2169.44375</v>
      </c>
      <c r="J12" s="14">
        <f t="shared" si="5"/>
        <v>2878.05</v>
      </c>
      <c r="K12" s="14">
        <f t="shared" si="5"/>
        <v>2764.4375</v>
      </c>
      <c r="L12" s="14">
        <f t="shared" si="5"/>
        <v>1445.33125</v>
      </c>
      <c r="M12" s="14">
        <f t="shared" si="5"/>
        <v>411.39375</v>
      </c>
      <c r="N12" s="14">
        <f t="shared" si="5"/>
        <v>142.86875</v>
      </c>
      <c r="O12" s="14">
        <f>SUM(F12:N12)/F2</f>
        <v>119.4503827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>
        <v>11.0</v>
      </c>
      <c r="C13" s="11">
        <v>107.0</v>
      </c>
      <c r="D13" s="1"/>
      <c r="E13" s="2" t="s">
        <v>11</v>
      </c>
      <c r="F13" s="15">
        <f t="shared" ref="F13:N13" si="6">(($O$12-F9)^2)*F10</f>
        <v>1516.27142</v>
      </c>
      <c r="G13" s="15">
        <f t="shared" si="6"/>
        <v>1121.463913</v>
      </c>
      <c r="H13" s="15">
        <f t="shared" si="6"/>
        <v>1332.605586</v>
      </c>
      <c r="I13" s="15">
        <f t="shared" si="6"/>
        <v>527.5114194</v>
      </c>
      <c r="J13" s="15">
        <f t="shared" si="6"/>
        <v>5.26483132</v>
      </c>
      <c r="K13" s="15">
        <f t="shared" si="6"/>
        <v>847.2813696</v>
      </c>
      <c r="L13" s="15">
        <f t="shared" si="6"/>
        <v>1569.084259</v>
      </c>
      <c r="M13" s="15">
        <f t="shared" si="6"/>
        <v>937.8392104</v>
      </c>
      <c r="N13" s="15">
        <f t="shared" si="6"/>
        <v>548.4199292</v>
      </c>
      <c r="O13" s="14">
        <f>SUM(F13:N13)/F2</f>
        <v>85.77287693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>
        <v>12.0</v>
      </c>
      <c r="C14" s="11">
        <v>107.1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>
        <v>13.0</v>
      </c>
      <c r="C15" s="11">
        <v>108.0</v>
      </c>
      <c r="D15" s="1"/>
      <c r="E15" s="2" t="s">
        <v>12</v>
      </c>
      <c r="F15" s="14">
        <f>SQRT(O13)</f>
        <v>9.261364744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>
        <v>14.0</v>
      </c>
      <c r="C16" s="11">
        <v>108.2</v>
      </c>
      <c r="D16" s="1"/>
      <c r="E16" s="2" t="s">
        <v>13</v>
      </c>
      <c r="F16" s="15">
        <f>F15/O12*100</f>
        <v>7.753315258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>
        <v>15.0</v>
      </c>
      <c r="C17" s="11">
        <v>109.0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>
        <v>16.0</v>
      </c>
      <c r="C18" s="11">
        <v>109.5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>
        <v>17.0</v>
      </c>
      <c r="C19" s="11">
        <v>110.0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>
        <v>18.0</v>
      </c>
      <c r="C20" s="11">
        <v>111.0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>
        <v>19.0</v>
      </c>
      <c r="C21" s="11">
        <v>111.5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>
        <v>20.0</v>
      </c>
      <c r="C22" s="11">
        <v>112.0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>
        <v>21.0</v>
      </c>
      <c r="C23" s="11">
        <v>112.3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">
        <v>22.0</v>
      </c>
      <c r="C24" s="11">
        <v>112.5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>
        <v>23.0</v>
      </c>
      <c r="C25" s="11">
        <v>112.9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>
        <v>24.0</v>
      </c>
      <c r="C26" s="11">
        <v>113.0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>
        <v>25.0</v>
      </c>
      <c r="C27" s="11">
        <v>113.2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">
        <v>26.0</v>
      </c>
      <c r="C28" s="11">
        <v>113.5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7">
        <v>27.0</v>
      </c>
      <c r="C29" s="11">
        <v>114.0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7">
        <v>28.0</v>
      </c>
      <c r="C30" s="11">
        <v>114.1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7">
        <v>29.0</v>
      </c>
      <c r="C31" s="11">
        <v>114.5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7">
        <v>30.0</v>
      </c>
      <c r="C32" s="11">
        <v>115.0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7">
        <v>31.0</v>
      </c>
      <c r="C33" s="11">
        <v>115.2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7">
        <v>32.0</v>
      </c>
      <c r="C34" s="11">
        <v>115.5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7">
        <v>33.0</v>
      </c>
      <c r="C35" s="11">
        <v>115.7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7">
        <v>34.0</v>
      </c>
      <c r="C36" s="11">
        <v>116.0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7">
        <v>35.0</v>
      </c>
      <c r="C37" s="11">
        <v>116.5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7">
        <v>36.0</v>
      </c>
      <c r="C38" s="11">
        <v>116.9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7">
        <v>37.0</v>
      </c>
      <c r="C39" s="11">
        <v>117.0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7">
        <v>38.0</v>
      </c>
      <c r="C40" s="11">
        <v>117.5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7">
        <v>39.0</v>
      </c>
      <c r="C41" s="11">
        <v>117.5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7">
        <v>40.0</v>
      </c>
      <c r="C42" s="11">
        <v>118.0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7">
        <v>41.0</v>
      </c>
      <c r="C43" s="11">
        <v>118.1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7">
        <v>42.0</v>
      </c>
      <c r="C44" s="11">
        <v>118.3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7">
        <v>43.0</v>
      </c>
      <c r="C45" s="11">
        <v>118.5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7">
        <v>44.0</v>
      </c>
      <c r="C46" s="11">
        <v>118.9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7">
        <v>45.0</v>
      </c>
      <c r="C47" s="11">
        <v>119.0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7">
        <v>46.0</v>
      </c>
      <c r="C48" s="11">
        <v>119.2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7">
        <v>47.0</v>
      </c>
      <c r="C49" s="11">
        <v>119.5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7">
        <v>48.0</v>
      </c>
      <c r="C50" s="11">
        <v>119.6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7">
        <v>49.0</v>
      </c>
      <c r="C51" s="11">
        <v>119.8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7">
        <v>50.0</v>
      </c>
      <c r="C52" s="11">
        <v>120.0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7">
        <v>51.0</v>
      </c>
      <c r="C53" s="11">
        <v>120.2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7">
        <v>52.0</v>
      </c>
      <c r="C54" s="11">
        <v>120.6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7">
        <v>53.0</v>
      </c>
      <c r="C55" s="11">
        <v>120.8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7">
        <v>54.0</v>
      </c>
      <c r="C56" s="11">
        <v>121.0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7">
        <v>55.0</v>
      </c>
      <c r="C57" s="11">
        <v>121.1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7">
        <v>56.0</v>
      </c>
      <c r="C58" s="11">
        <v>121.5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7">
        <v>57.0</v>
      </c>
      <c r="C59" s="11">
        <v>121.9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7">
        <v>58.0</v>
      </c>
      <c r="C60" s="11">
        <v>122.0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7">
        <v>59.0</v>
      </c>
      <c r="C61" s="11">
        <v>122.2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7">
        <v>60.0</v>
      </c>
      <c r="C62" s="11">
        <v>122.5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7">
        <v>61.0</v>
      </c>
      <c r="C63" s="11">
        <v>122.6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7">
        <v>62.0</v>
      </c>
      <c r="C64" s="11">
        <v>122.9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7">
        <v>63.0</v>
      </c>
      <c r="C65" s="11">
        <v>123.0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7">
        <v>64.0</v>
      </c>
      <c r="C66" s="11">
        <v>123.0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7">
        <v>65.0</v>
      </c>
      <c r="C67" s="11">
        <v>123.1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7">
        <v>66.0</v>
      </c>
      <c r="C68" s="11">
        <v>123.2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7">
        <v>67.0</v>
      </c>
      <c r="C69" s="11">
        <v>123.5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7">
        <v>68.0</v>
      </c>
      <c r="C70" s="11">
        <v>123.5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7">
        <v>69.0</v>
      </c>
      <c r="C71" s="11">
        <v>123.8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7">
        <v>70.0</v>
      </c>
      <c r="C72" s="11">
        <v>123.9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7">
        <v>71.0</v>
      </c>
      <c r="C73" s="11">
        <v>124.0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7">
        <v>72.0</v>
      </c>
      <c r="C74" s="11">
        <v>124.5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7">
        <v>73.0</v>
      </c>
      <c r="C75" s="11">
        <v>124.8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7">
        <v>74.0</v>
      </c>
      <c r="C76" s="11">
        <v>125.0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7">
        <v>75.0</v>
      </c>
      <c r="C77" s="11">
        <v>125.5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7">
        <v>76.0</v>
      </c>
      <c r="C78" s="11">
        <v>126.0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7">
        <v>77.0</v>
      </c>
      <c r="C79" s="11">
        <v>126.1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7">
        <v>78.0</v>
      </c>
      <c r="C80" s="11">
        <v>126.5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7">
        <v>79.0</v>
      </c>
      <c r="C81" s="11">
        <v>127.0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7">
        <v>80.0</v>
      </c>
      <c r="C82" s="11">
        <v>127.5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7">
        <v>81.0</v>
      </c>
      <c r="C83" s="11">
        <v>127.8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7">
        <v>82.0</v>
      </c>
      <c r="C84" s="11">
        <v>128.0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7">
        <v>83.0</v>
      </c>
      <c r="C85" s="11">
        <v>128.5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7">
        <v>84.0</v>
      </c>
      <c r="C86" s="11">
        <v>129.0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7">
        <v>85.0</v>
      </c>
      <c r="C87" s="11">
        <v>129.5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7">
        <v>86.0</v>
      </c>
      <c r="C88" s="11">
        <v>129.9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7">
        <v>87.0</v>
      </c>
      <c r="C89" s="11">
        <v>130.0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7">
        <v>88.0</v>
      </c>
      <c r="C90" s="11">
        <v>131.0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7">
        <v>89.0</v>
      </c>
      <c r="C91" s="11">
        <v>131.4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7">
        <v>90.0</v>
      </c>
      <c r="C92" s="11">
        <v>132.0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7">
        <v>91.0</v>
      </c>
      <c r="C93" s="11">
        <v>133.0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7">
        <v>92.0</v>
      </c>
      <c r="C94" s="11">
        <v>133.6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7">
        <v>93.0</v>
      </c>
      <c r="C95" s="11">
        <v>134.0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7">
        <v>94.0</v>
      </c>
      <c r="C96" s="11">
        <v>134.2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7">
        <v>95.0</v>
      </c>
      <c r="C97" s="11">
        <v>135.0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7">
        <v>96.0</v>
      </c>
      <c r="C98" s="11">
        <v>135.8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7">
        <v>97.0</v>
      </c>
      <c r="C99" s="11">
        <v>138.0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7">
        <v>98.0</v>
      </c>
      <c r="C100" s="11">
        <v>140.0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2.63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17" t="s">
        <v>14</v>
      </c>
      <c r="C2" s="17" t="s">
        <v>15</v>
      </c>
      <c r="D2" s="17" t="s">
        <v>16</v>
      </c>
      <c r="E2" s="17" t="s">
        <v>17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7" t="s">
        <v>18</v>
      </c>
      <c r="C3" s="18">
        <v>40.0</v>
      </c>
      <c r="D3" s="18">
        <v>2400.0</v>
      </c>
      <c r="E3" s="18">
        <v>180000.0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7" t="s">
        <v>19</v>
      </c>
      <c r="C4" s="18">
        <v>60.0</v>
      </c>
      <c r="D4" s="18">
        <v>3200.0</v>
      </c>
      <c r="E4" s="18">
        <v>200000.0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7" t="s">
        <v>20</v>
      </c>
      <c r="C5" s="18">
        <v>100.0</v>
      </c>
      <c r="D5" s="16"/>
      <c r="E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7" t="s">
        <v>21</v>
      </c>
      <c r="D7" s="17" t="s">
        <v>22</v>
      </c>
      <c r="E7" s="17" t="s">
        <v>23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8">
        <f>(C3*D3+C4*D4)/C5</f>
        <v>2880</v>
      </c>
      <c r="D8" s="18">
        <f>(C3*E3+C4*E4)/C5</f>
        <v>192000</v>
      </c>
      <c r="E8" s="18">
        <f>(C3*(D3-C8)^2+C4*(D4-C8)^2)/C5</f>
        <v>153600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7" t="s">
        <v>24</v>
      </c>
      <c r="C10" s="18">
        <f>D8+E8</f>
        <v>345600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7" t="s">
        <v>25</v>
      </c>
      <c r="C11" s="19">
        <f>SQRT(C10)/C8*100</f>
        <v>20.41241452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</sheetData>
  <drawing r:id="rId1"/>
</worksheet>
</file>