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<sst xmlns="http://schemas.openxmlformats.org/spreadsheetml/2006/main" count="24" uniqueCount="24">
  <si>
    <t>Xi - число родившихся человек в РФ с 2000-2018 гг.</t>
  </si>
  <si>
    <t>Yi - средняя номинальная заработная плана работников по полному кругу организаций в целом по экономике РФ в 2000-2018 гг</t>
  </si>
  <si>
    <t>При помощи коэффииента ранговой корреляции установить зависимость между числом родившихся человек и номинальной ЗП работников в переод 2000-2008гг. Построить корреляционное поле.</t>
  </si>
  <si>
    <t>Сформулируем гипотезы:</t>
  </si>
  <si>
    <t>H0: Корреляция между  средней номинальной ЗП и числом родившихся значимо отличается от нуля.</t>
  </si>
  <si>
    <t>H1: Корреляция между  средней номинальной ЗП и числом родившихся не отличается от нуля.</t>
  </si>
  <si>
    <t>№</t>
  </si>
  <si>
    <t>Год</t>
  </si>
  <si>
    <t>Xi</t>
  </si>
  <si>
    <t>xi-x0</t>
  </si>
  <si>
    <t>xi-~x</t>
  </si>
  <si>
    <t>(xi-~x)^2</t>
  </si>
  <si>
    <t>Yi</t>
  </si>
  <si>
    <t>yi-y0</t>
  </si>
  <si>
    <t>yi-~y</t>
  </si>
  <si>
    <t>(yi-~y)^2</t>
  </si>
  <si>
    <t>(xi-~x)*(yi-~y)</t>
  </si>
  <si>
    <t>n =</t>
  </si>
  <si>
    <t>~x =</t>
  </si>
  <si>
    <t>~y =</t>
  </si>
  <si>
    <t>k =</t>
  </si>
  <si>
    <r>
      <rPr>
        <rFont val="Arial"/>
        <color theme="1"/>
      </rPr>
      <t>r</t>
    </r>
    <r>
      <rPr>
        <rFont val="Arial"/>
        <color theme="1"/>
        <sz val="6.0"/>
      </rPr>
      <t xml:space="preserve">xy </t>
    </r>
    <r>
      <rPr>
        <rFont val="Arial"/>
        <color theme="1"/>
      </rPr>
      <t xml:space="preserve">= </t>
    </r>
  </si>
  <si>
    <r>
      <rPr>
        <rFont val="Arial"/>
        <color theme="1"/>
        <sz val="12.0"/>
      </rPr>
      <t>Т.к |r</t>
    </r>
    <r>
      <rPr>
        <rFont val="Arial"/>
        <color theme="1"/>
        <sz val="8.0"/>
      </rPr>
      <t>крит</t>
    </r>
    <r>
      <rPr>
        <rFont val="Arial"/>
        <color theme="1"/>
        <sz val="12.0"/>
      </rPr>
      <t>.| &lt; |r</t>
    </r>
    <r>
      <rPr>
        <rFont val="Arial"/>
        <color theme="1"/>
        <sz val="8.0"/>
      </rPr>
      <t>xy</t>
    </r>
    <r>
      <rPr>
        <rFont val="Arial"/>
        <color theme="1"/>
        <sz val="12.0"/>
      </rPr>
      <t>|, то можно сделать вывод, что существует взаимосвязи между средней номинальной ЗП и уровнем рождаемости при 5% уровне значимости</t>
    </r>
  </si>
  <si>
    <r>
      <rPr>
        <rFont val="Arial"/>
        <color theme="1"/>
      </rPr>
      <t>r</t>
    </r>
    <r>
      <rPr>
        <rFont val="Arial"/>
        <color theme="1"/>
        <sz val="6.0"/>
      </rPr>
      <t>крит</t>
    </r>
    <r>
      <rPr>
        <rFont val="Arial"/>
        <color theme="1"/>
      </rPr>
      <t xml:space="preserve"> 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</si>
</sst>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2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vertical="bottom"/>
    </xf>
    <xf borderId="1" fillId="0" fontId="3" numFmtId="164" xfId="0" applyAlignment="1" applyBorder="1" applyFont="1" applyNumberFormat="1">
      <alignment horizontal="center" shrinkToFit="0" wrapText="1"/>
    </xf>
    <xf borderId="2" fillId="3" fontId="4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Корреляция между  средней номинальной ЗП и числом родившихся людей в РФ с 2000 по 2018 гг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'Лист1'!$D$14:$D$33</c:f>
            </c:numRef>
          </c:xVal>
          <c:yVal>
            <c:numRef>
              <c:f>'Лист1'!$H$14:$H$33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01288"/>
        <c:axId val="106324301"/>
      </c:scatterChart>
      <c:valAx>
        <c:axId val="19194012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 - число родившихся человек в РФ с 2000-2018 гг.			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24301"/>
      </c:valAx>
      <c:valAx>
        <c:axId val="106324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Yi - средняя номинальная ЗП в РФ в 2000-2018 гг				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401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57150</xdr:colOff>
      <xdr:row>6</xdr:row>
      <xdr:rowOff>123825</xdr:rowOff>
    </xdr:from>
    <xdr:ext cx="9039225" cy="5381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63"/>
    <col customWidth="1" min="7" max="7" width="15.88"/>
  </cols>
  <sheetData>
    <row r="2">
      <c r="B2" s="1" t="s">
        <v>0</v>
      </c>
    </row>
    <row r="3">
      <c r="B3" s="2" t="s">
        <v>1</v>
      </c>
    </row>
    <row r="4">
      <c r="B4" s="1"/>
      <c r="C4" s="1"/>
      <c r="D4" s="1"/>
      <c r="E4" s="1"/>
      <c r="F4" s="1"/>
    </row>
    <row r="5">
      <c r="B5" s="3" t="s">
        <v>2</v>
      </c>
    </row>
    <row r="6">
      <c r="B6" s="3"/>
      <c r="C6" s="3"/>
      <c r="D6" s="3"/>
      <c r="E6" s="3"/>
      <c r="F6" s="3"/>
    </row>
    <row r="7">
      <c r="B7" s="4" t="s">
        <v>3</v>
      </c>
    </row>
    <row r="8">
      <c r="B8" s="3" t="s">
        <v>4</v>
      </c>
    </row>
    <row r="10">
      <c r="B10" s="3" t="s">
        <v>5</v>
      </c>
    </row>
    <row r="12">
      <c r="B12" s="3"/>
      <c r="C12" s="3"/>
      <c r="D12" s="3"/>
      <c r="E12" s="3"/>
      <c r="F12" s="3"/>
    </row>
    <row r="14">
      <c r="B14" s="5" t="s">
        <v>6</v>
      </c>
      <c r="C14" s="5" t="s">
        <v>7</v>
      </c>
      <c r="D14" s="5" t="s">
        <v>8</v>
      </c>
      <c r="E14" s="6" t="s">
        <v>9</v>
      </c>
      <c r="F14" s="6" t="s">
        <v>10</v>
      </c>
      <c r="G14" s="6" t="s">
        <v>11</v>
      </c>
      <c r="H14" s="5" t="s">
        <v>12</v>
      </c>
      <c r="I14" s="6" t="s">
        <v>13</v>
      </c>
      <c r="J14" s="6" t="s">
        <v>14</v>
      </c>
      <c r="K14" s="6" t="s">
        <v>15</v>
      </c>
      <c r="L14" s="6" t="s">
        <v>16</v>
      </c>
    </row>
    <row r="15">
      <c r="B15" s="5">
        <v>1.0</v>
      </c>
      <c r="C15" s="5">
        <v>2000.0</v>
      </c>
      <c r="D15" s="7">
        <v>1266800.0</v>
      </c>
      <c r="E15" s="8">
        <f t="shared" ref="E15:E33" si="1">D15-$D$15</f>
        <v>0</v>
      </c>
      <c r="F15" s="8">
        <f t="shared" ref="F15:F33" si="2">D15-$C$35</f>
        <v>-387307.5263</v>
      </c>
      <c r="G15" s="8">
        <f t="shared" ref="G15:G33" si="3">F15^2</f>
        <v>150007119941</v>
      </c>
      <c r="H15" s="7">
        <v>2223.0</v>
      </c>
      <c r="I15" s="8">
        <f t="shared" ref="I15:I33" si="4">H15-$H$15</f>
        <v>0</v>
      </c>
      <c r="J15" s="8">
        <f t="shared" ref="J15:J33" si="5">H15-$C$36</f>
        <v>-17652.73684</v>
      </c>
      <c r="K15" s="8">
        <f t="shared" ref="K15:K33" si="6">J15^2</f>
        <v>311619118</v>
      </c>
      <c r="L15" s="8">
        <f t="shared" ref="L15:L33" si="7">F15*J15</f>
        <v>6837037839</v>
      </c>
    </row>
    <row r="16">
      <c r="B16" s="5">
        <v>2.0</v>
      </c>
      <c r="C16" s="5">
        <v>2001.0</v>
      </c>
      <c r="D16" s="5">
        <v>1311604.0</v>
      </c>
      <c r="E16" s="8">
        <f t="shared" si="1"/>
        <v>44804</v>
      </c>
      <c r="F16" s="8">
        <f t="shared" si="2"/>
        <v>-342503.5263</v>
      </c>
      <c r="G16" s="8">
        <f t="shared" si="3"/>
        <v>117308665539</v>
      </c>
      <c r="H16" s="5">
        <v>3240.0</v>
      </c>
      <c r="I16" s="8">
        <f t="shared" si="4"/>
        <v>1017</v>
      </c>
      <c r="J16" s="8">
        <f t="shared" si="5"/>
        <v>-16635.73684</v>
      </c>
      <c r="K16" s="8">
        <f t="shared" si="6"/>
        <v>276747740.3</v>
      </c>
      <c r="L16" s="8">
        <f t="shared" si="7"/>
        <v>5697798531</v>
      </c>
    </row>
    <row r="17">
      <c r="B17" s="5">
        <v>3.0</v>
      </c>
      <c r="C17" s="5">
        <v>2002.0</v>
      </c>
      <c r="D17" s="5">
        <v>1396967.0</v>
      </c>
      <c r="E17" s="8">
        <f t="shared" si="1"/>
        <v>130167</v>
      </c>
      <c r="F17" s="8">
        <f t="shared" si="2"/>
        <v>-257140.5263</v>
      </c>
      <c r="G17" s="8">
        <f t="shared" si="3"/>
        <v>66121250274</v>
      </c>
      <c r="H17" s="5">
        <v>4360.0</v>
      </c>
      <c r="I17" s="8">
        <f t="shared" si="4"/>
        <v>2137</v>
      </c>
      <c r="J17" s="8">
        <f t="shared" si="5"/>
        <v>-15515.73684</v>
      </c>
      <c r="K17" s="8">
        <f t="shared" si="6"/>
        <v>240738089.8</v>
      </c>
      <c r="L17" s="8">
        <f t="shared" si="7"/>
        <v>3989724738</v>
      </c>
    </row>
    <row r="18">
      <c r="B18" s="5">
        <v>4.0</v>
      </c>
      <c r="C18" s="5">
        <v>2003.0</v>
      </c>
      <c r="D18" s="5">
        <v>1477301.0</v>
      </c>
      <c r="E18" s="8">
        <f t="shared" si="1"/>
        <v>210501</v>
      </c>
      <c r="F18" s="8">
        <f t="shared" si="2"/>
        <v>-176806.5263</v>
      </c>
      <c r="G18" s="8">
        <f t="shared" si="3"/>
        <v>31260547748</v>
      </c>
      <c r="H18" s="5">
        <v>5499.0</v>
      </c>
      <c r="I18" s="8">
        <f t="shared" si="4"/>
        <v>3276</v>
      </c>
      <c r="J18" s="8">
        <f t="shared" si="5"/>
        <v>-14376.73684</v>
      </c>
      <c r="K18" s="8">
        <f t="shared" si="6"/>
        <v>206690562.2</v>
      </c>
      <c r="L18" s="8">
        <f t="shared" si="7"/>
        <v>2541900901</v>
      </c>
    </row>
    <row r="19">
      <c r="B19" s="5">
        <v>5.0</v>
      </c>
      <c r="C19" s="5">
        <v>2004.0</v>
      </c>
      <c r="D19" s="5">
        <v>1502477.0</v>
      </c>
      <c r="E19" s="8">
        <f t="shared" si="1"/>
        <v>235677</v>
      </c>
      <c r="F19" s="8">
        <f t="shared" si="2"/>
        <v>-151630.5263</v>
      </c>
      <c r="G19" s="8">
        <f t="shared" si="3"/>
        <v>22991816511</v>
      </c>
      <c r="H19" s="5">
        <v>6740.0</v>
      </c>
      <c r="I19" s="8">
        <f t="shared" si="4"/>
        <v>4517</v>
      </c>
      <c r="J19" s="8">
        <f t="shared" si="5"/>
        <v>-13135.73684</v>
      </c>
      <c r="K19" s="8">
        <f t="shared" si="6"/>
        <v>172547582.4</v>
      </c>
      <c r="L19" s="8">
        <f t="shared" si="7"/>
        <v>1991778691</v>
      </c>
    </row>
    <row r="20">
      <c r="B20" s="5">
        <v>6.0</v>
      </c>
      <c r="C20" s="5">
        <v>2005.0</v>
      </c>
      <c r="D20" s="5">
        <v>1457376.0</v>
      </c>
      <c r="E20" s="8">
        <f t="shared" si="1"/>
        <v>190576</v>
      </c>
      <c r="F20" s="8">
        <f t="shared" si="2"/>
        <v>-196731.5263</v>
      </c>
      <c r="G20" s="8">
        <f t="shared" si="3"/>
        <v>38703293447</v>
      </c>
      <c r="H20" s="5">
        <v>8555.0</v>
      </c>
      <c r="I20" s="8">
        <f t="shared" si="4"/>
        <v>6332</v>
      </c>
      <c r="J20" s="8">
        <f t="shared" si="5"/>
        <v>-11320.73684</v>
      </c>
      <c r="K20" s="8">
        <f t="shared" si="6"/>
        <v>128159082.6</v>
      </c>
      <c r="L20" s="8">
        <f t="shared" si="7"/>
        <v>2227145838</v>
      </c>
    </row>
    <row r="21">
      <c r="B21" s="5">
        <v>7.0</v>
      </c>
      <c r="C21" s="5">
        <v>2006.0</v>
      </c>
      <c r="D21" s="5">
        <v>1479637.0</v>
      </c>
      <c r="E21" s="8">
        <f t="shared" si="1"/>
        <v>212837</v>
      </c>
      <c r="F21" s="8">
        <f t="shared" si="2"/>
        <v>-174470.5263</v>
      </c>
      <c r="G21" s="8">
        <f t="shared" si="3"/>
        <v>30439964553</v>
      </c>
      <c r="H21" s="5">
        <v>10634.0</v>
      </c>
      <c r="I21" s="8">
        <f t="shared" si="4"/>
        <v>8411</v>
      </c>
      <c r="J21" s="8">
        <f t="shared" si="5"/>
        <v>-9241.736842</v>
      </c>
      <c r="K21" s="8">
        <f t="shared" si="6"/>
        <v>85409699.86</v>
      </c>
      <c r="L21" s="8">
        <f t="shared" si="7"/>
        <v>1612410691</v>
      </c>
    </row>
    <row r="22">
      <c r="B22" s="5">
        <v>8.0</v>
      </c>
      <c r="C22" s="5">
        <v>2007.0</v>
      </c>
      <c r="D22" s="5">
        <v>1610122.0</v>
      </c>
      <c r="E22" s="8">
        <f t="shared" si="1"/>
        <v>343322</v>
      </c>
      <c r="F22" s="8">
        <f t="shared" si="2"/>
        <v>-43985.52632</v>
      </c>
      <c r="G22" s="8">
        <f t="shared" si="3"/>
        <v>1934726525</v>
      </c>
      <c r="H22" s="5">
        <v>13593.0</v>
      </c>
      <c r="I22" s="8">
        <f t="shared" si="4"/>
        <v>11370</v>
      </c>
      <c r="J22" s="8">
        <f t="shared" si="5"/>
        <v>-6282.736842</v>
      </c>
      <c r="K22" s="8">
        <f t="shared" si="6"/>
        <v>39472782.23</v>
      </c>
      <c r="L22" s="8">
        <f t="shared" si="7"/>
        <v>276349486.7</v>
      </c>
    </row>
    <row r="23">
      <c r="B23" s="5">
        <v>9.0</v>
      </c>
      <c r="C23" s="5">
        <v>2008.0</v>
      </c>
      <c r="D23" s="5">
        <v>1713947.0</v>
      </c>
      <c r="E23" s="8">
        <f t="shared" si="1"/>
        <v>447147</v>
      </c>
      <c r="F23" s="8">
        <f t="shared" si="2"/>
        <v>59839.47368</v>
      </c>
      <c r="G23" s="8">
        <f t="shared" si="3"/>
        <v>3580762611</v>
      </c>
      <c r="H23" s="5">
        <v>17290.0</v>
      </c>
      <c r="I23" s="8">
        <f t="shared" si="4"/>
        <v>15067</v>
      </c>
      <c r="J23" s="8">
        <f t="shared" si="5"/>
        <v>-2585.736842</v>
      </c>
      <c r="K23" s="8">
        <f t="shared" si="6"/>
        <v>6686035.017</v>
      </c>
      <c r="L23" s="8">
        <f t="shared" si="7"/>
        <v>-154729131.7</v>
      </c>
    </row>
    <row r="24">
      <c r="B24" s="5">
        <v>10.0</v>
      </c>
      <c r="C24" s="5">
        <v>2009.0</v>
      </c>
      <c r="D24" s="5">
        <v>1761687.0</v>
      </c>
      <c r="E24" s="8">
        <f t="shared" si="1"/>
        <v>494887</v>
      </c>
      <c r="F24" s="8">
        <f t="shared" si="2"/>
        <v>107579.4737</v>
      </c>
      <c r="G24" s="8">
        <f t="shared" si="3"/>
        <v>11573343158</v>
      </c>
      <c r="H24" s="5">
        <v>18638.0</v>
      </c>
      <c r="I24" s="8">
        <f t="shared" si="4"/>
        <v>16415</v>
      </c>
      <c r="J24" s="8">
        <f t="shared" si="5"/>
        <v>-1237.736842</v>
      </c>
      <c r="K24" s="8">
        <f t="shared" si="6"/>
        <v>1531992.49</v>
      </c>
      <c r="L24" s="8">
        <f t="shared" si="7"/>
        <v>-133155078</v>
      </c>
    </row>
    <row r="25">
      <c r="B25" s="5">
        <v>11.0</v>
      </c>
      <c r="C25" s="5">
        <v>2010.0</v>
      </c>
      <c r="D25" s="5">
        <v>1788948.0</v>
      </c>
      <c r="E25" s="8">
        <f t="shared" si="1"/>
        <v>522148</v>
      </c>
      <c r="F25" s="8">
        <f t="shared" si="2"/>
        <v>134840.4737</v>
      </c>
      <c r="G25" s="8">
        <f t="shared" si="3"/>
        <v>18181953343</v>
      </c>
      <c r="H25" s="5">
        <v>20952.0</v>
      </c>
      <c r="I25" s="8">
        <f t="shared" si="4"/>
        <v>18729</v>
      </c>
      <c r="J25" s="8">
        <f t="shared" si="5"/>
        <v>1076.263158</v>
      </c>
      <c r="K25" s="8">
        <f t="shared" si="6"/>
        <v>1158342.385</v>
      </c>
      <c r="L25" s="8">
        <f t="shared" si="7"/>
        <v>145123834</v>
      </c>
    </row>
    <row r="26">
      <c r="B26" s="5">
        <v>12.0</v>
      </c>
      <c r="C26" s="5">
        <v>2011.0</v>
      </c>
      <c r="D26" s="5">
        <v>1796629.0</v>
      </c>
      <c r="E26" s="8">
        <f t="shared" si="1"/>
        <v>529829</v>
      </c>
      <c r="F26" s="8">
        <f t="shared" si="2"/>
        <v>142521.4737</v>
      </c>
      <c r="G26" s="8">
        <f t="shared" si="3"/>
        <v>20312370461</v>
      </c>
      <c r="H26" s="5">
        <v>23369.0</v>
      </c>
      <c r="I26" s="8">
        <f t="shared" si="4"/>
        <v>21146</v>
      </c>
      <c r="J26" s="8">
        <f t="shared" si="5"/>
        <v>3493.263158</v>
      </c>
      <c r="K26" s="8">
        <f t="shared" si="6"/>
        <v>12202887.49</v>
      </c>
      <c r="L26" s="8">
        <f t="shared" si="7"/>
        <v>497865013.2</v>
      </c>
    </row>
    <row r="27">
      <c r="B27" s="5">
        <v>13.0</v>
      </c>
      <c r="C27" s="5">
        <v>2012.0</v>
      </c>
      <c r="D27" s="5">
        <v>1902084.0</v>
      </c>
      <c r="E27" s="8">
        <f t="shared" si="1"/>
        <v>635284</v>
      </c>
      <c r="F27" s="8">
        <f t="shared" si="2"/>
        <v>247976.4737</v>
      </c>
      <c r="G27" s="8">
        <f t="shared" si="3"/>
        <v>61492331501</v>
      </c>
      <c r="H27" s="5">
        <v>26629.0</v>
      </c>
      <c r="I27" s="8">
        <f t="shared" si="4"/>
        <v>24406</v>
      </c>
      <c r="J27" s="8">
        <f t="shared" si="5"/>
        <v>6753.263158</v>
      </c>
      <c r="K27" s="8">
        <f t="shared" si="6"/>
        <v>45606563.28</v>
      </c>
      <c r="L27" s="8">
        <f t="shared" si="7"/>
        <v>1674650384</v>
      </c>
    </row>
    <row r="28">
      <c r="B28" s="5">
        <v>14.0</v>
      </c>
      <c r="C28" s="5">
        <v>2013.0</v>
      </c>
      <c r="D28" s="5">
        <v>1895822.0</v>
      </c>
      <c r="E28" s="8">
        <f t="shared" si="1"/>
        <v>629022</v>
      </c>
      <c r="F28" s="8">
        <f t="shared" si="2"/>
        <v>241714.4737</v>
      </c>
      <c r="G28" s="8">
        <f t="shared" si="3"/>
        <v>58425886788</v>
      </c>
      <c r="H28" s="5">
        <v>29792.0</v>
      </c>
      <c r="I28" s="8">
        <f t="shared" si="4"/>
        <v>27569</v>
      </c>
      <c r="J28" s="8">
        <f t="shared" si="5"/>
        <v>9916.263158</v>
      </c>
      <c r="K28" s="8">
        <f t="shared" si="6"/>
        <v>98332275.02</v>
      </c>
      <c r="L28" s="8">
        <f t="shared" si="7"/>
        <v>2396904330</v>
      </c>
    </row>
    <row r="29">
      <c r="B29" s="5">
        <v>15.0</v>
      </c>
      <c r="C29" s="5">
        <v>2014.0</v>
      </c>
      <c r="D29" s="5">
        <v>1942683.0</v>
      </c>
      <c r="E29" s="8">
        <f t="shared" si="1"/>
        <v>675883</v>
      </c>
      <c r="F29" s="8">
        <f t="shared" si="2"/>
        <v>288575.4737</v>
      </c>
      <c r="G29" s="8">
        <f t="shared" si="3"/>
        <v>83275804012</v>
      </c>
      <c r="H29" s="5">
        <v>32495.0</v>
      </c>
      <c r="I29" s="8">
        <f t="shared" si="4"/>
        <v>30272</v>
      </c>
      <c r="J29" s="8">
        <f t="shared" si="5"/>
        <v>12619.26316</v>
      </c>
      <c r="K29" s="8">
        <f t="shared" si="6"/>
        <v>159245802.6</v>
      </c>
      <c r="L29" s="8">
        <f t="shared" si="7"/>
        <v>3641609843</v>
      </c>
    </row>
    <row r="30">
      <c r="B30" s="5">
        <v>16.0</v>
      </c>
      <c r="C30" s="5">
        <v>2015.0</v>
      </c>
      <c r="D30" s="5">
        <v>1940579.0</v>
      </c>
      <c r="E30" s="8">
        <f t="shared" si="1"/>
        <v>673779</v>
      </c>
      <c r="F30" s="8">
        <f t="shared" si="2"/>
        <v>286471.4737</v>
      </c>
      <c r="G30" s="8">
        <f t="shared" si="3"/>
        <v>82065905235</v>
      </c>
      <c r="H30" s="5">
        <v>34030.0</v>
      </c>
      <c r="I30" s="8">
        <f t="shared" si="4"/>
        <v>31807</v>
      </c>
      <c r="J30" s="8">
        <f t="shared" si="5"/>
        <v>14154.26316</v>
      </c>
      <c r="K30" s="8">
        <f t="shared" si="6"/>
        <v>200343165.5</v>
      </c>
      <c r="L30" s="8">
        <f t="shared" si="7"/>
        <v>4054792626</v>
      </c>
    </row>
    <row r="31">
      <c r="B31" s="5">
        <v>17.0</v>
      </c>
      <c r="C31" s="5">
        <v>2016.0</v>
      </c>
      <c r="D31" s="5">
        <v>1888729.0</v>
      </c>
      <c r="E31" s="8">
        <f t="shared" si="1"/>
        <v>621929</v>
      </c>
      <c r="F31" s="8">
        <f t="shared" si="2"/>
        <v>234621.4737</v>
      </c>
      <c r="G31" s="8">
        <f t="shared" si="3"/>
        <v>55047235914</v>
      </c>
      <c r="H31" s="5">
        <v>36709.0</v>
      </c>
      <c r="I31" s="8">
        <f t="shared" si="4"/>
        <v>34486</v>
      </c>
      <c r="J31" s="8">
        <f t="shared" si="5"/>
        <v>16833.26316</v>
      </c>
      <c r="K31" s="8">
        <f t="shared" si="6"/>
        <v>283358748.5</v>
      </c>
      <c r="L31" s="8">
        <f t="shared" si="7"/>
        <v>3949445009</v>
      </c>
    </row>
    <row r="32">
      <c r="B32" s="5">
        <v>18.0</v>
      </c>
      <c r="C32" s="5">
        <v>2017.0</v>
      </c>
      <c r="D32" s="5">
        <v>1690307.0</v>
      </c>
      <c r="E32" s="8">
        <f t="shared" si="1"/>
        <v>423507</v>
      </c>
      <c r="F32" s="8">
        <f t="shared" si="2"/>
        <v>36199.47368</v>
      </c>
      <c r="G32" s="8">
        <f t="shared" si="3"/>
        <v>1310401895</v>
      </c>
      <c r="H32" s="5">
        <v>39167.0</v>
      </c>
      <c r="I32" s="8">
        <f t="shared" si="4"/>
        <v>36944</v>
      </c>
      <c r="J32" s="8">
        <f t="shared" si="5"/>
        <v>19291.26316</v>
      </c>
      <c r="K32" s="8">
        <f t="shared" si="6"/>
        <v>372152834.2</v>
      </c>
      <c r="L32" s="8">
        <f t="shared" si="7"/>
        <v>698333573</v>
      </c>
    </row>
    <row r="33">
      <c r="B33" s="5">
        <v>19.0</v>
      </c>
      <c r="C33" s="5">
        <v>2018.0</v>
      </c>
      <c r="D33" s="5">
        <v>1604344.0</v>
      </c>
      <c r="E33" s="8">
        <f t="shared" si="1"/>
        <v>337544</v>
      </c>
      <c r="F33" s="8">
        <f t="shared" si="2"/>
        <v>-49763.52632</v>
      </c>
      <c r="G33" s="8">
        <f t="shared" si="3"/>
        <v>2476408551</v>
      </c>
      <c r="H33" s="5">
        <v>43724.0</v>
      </c>
      <c r="I33" s="8">
        <f t="shared" si="4"/>
        <v>41501</v>
      </c>
      <c r="J33" s="8">
        <f t="shared" si="5"/>
        <v>23848.26316</v>
      </c>
      <c r="K33" s="8">
        <f t="shared" si="6"/>
        <v>568739655.6</v>
      </c>
      <c r="L33" s="8">
        <f t="shared" si="7"/>
        <v>-1186773671</v>
      </c>
    </row>
    <row r="34">
      <c r="B34" s="7" t="s">
        <v>17</v>
      </c>
      <c r="C34" s="6">
        <f>B33</f>
        <v>19</v>
      </c>
      <c r="D34" s="9"/>
      <c r="E34" s="9"/>
      <c r="F34" s="9"/>
      <c r="G34" s="9"/>
      <c r="H34" s="9"/>
      <c r="I34" s="9"/>
      <c r="J34" s="9"/>
      <c r="K34" s="9"/>
      <c r="L34" s="9"/>
    </row>
    <row r="35">
      <c r="B35" s="6" t="s">
        <v>18</v>
      </c>
      <c r="C35" s="6">
        <f>$D$15+1/C34*SUM(E15:E33)</f>
        <v>1654107.526</v>
      </c>
      <c r="D35" s="9"/>
      <c r="E35" s="9"/>
      <c r="F35" s="9"/>
    </row>
    <row r="36">
      <c r="B36" s="6" t="s">
        <v>19</v>
      </c>
      <c r="C36" s="10">
        <f>$H$15+1/C34*SUM(I15:I33)</f>
        <v>19875.73684</v>
      </c>
      <c r="D36" s="9"/>
    </row>
    <row r="37">
      <c r="B37" s="6" t="s">
        <v>20</v>
      </c>
      <c r="C37" s="6">
        <f>C34-2</f>
        <v>17</v>
      </c>
      <c r="D37" s="9"/>
      <c r="E37" s="9"/>
      <c r="F37" s="9"/>
    </row>
    <row r="38">
      <c r="B38" s="11"/>
      <c r="C38" s="11"/>
    </row>
    <row r="39">
      <c r="B39" s="6" t="s">
        <v>21</v>
      </c>
      <c r="C39" s="12">
        <f>SUM(L15:L33)/SQRT(SUM(G15:G33)*SUM(K15:K33))</f>
        <v>0.7772240034</v>
      </c>
      <c r="E39" s="13" t="s">
        <v>22</v>
      </c>
      <c r="F39" s="14"/>
      <c r="G39" s="14"/>
      <c r="H39" s="14"/>
      <c r="I39" s="14"/>
      <c r="J39" s="14"/>
      <c r="K39" s="15"/>
    </row>
    <row r="40">
      <c r="B40" s="6" t="s">
        <v>23</v>
      </c>
      <c r="C40" s="10">
        <v>0.46</v>
      </c>
      <c r="E40" s="16"/>
      <c r="F40" s="17"/>
      <c r="G40" s="17"/>
      <c r="H40" s="17"/>
      <c r="I40" s="17"/>
      <c r="J40" s="17"/>
      <c r="K40" s="18"/>
    </row>
  </sheetData>
  <mergeCells count="7">
    <mergeCell ref="B2:G2"/>
    <mergeCell ref="B3:G3"/>
    <mergeCell ref="B5:G5"/>
    <mergeCell ref="B7:C7"/>
    <mergeCell ref="B8:G9"/>
    <mergeCell ref="B10:G11"/>
    <mergeCell ref="E39:K40"/>
  </mergeCells>
  <drawing r:id="rId1"/>
</worksheet>
</file>