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tchenko\Pictures\"/>
    </mc:Choice>
  </mc:AlternateContent>
  <bookViews>
    <workbookView xWindow="0" yWindow="0" windowWidth="23040" windowHeight="9408"/>
  </bookViews>
  <sheets>
    <sheet name="Лист1" sheetId="1" r:id="rId1"/>
  </sheets>
  <calcPr calcId="152511"/>
  <extLst>
    <ext uri="GoogleSheetsCustomDataVersion1">
      <go:sheetsCustomData xmlns:go="http://customooxmlschemas.google.com/" r:id="rId5" roundtripDataSignature="AMtx7mg95TOod1b+N6tdKBPqRfobk0XZtQ=="/>
    </ext>
  </extLst>
</workbook>
</file>

<file path=xl/calcChain.xml><?xml version="1.0" encoding="utf-8"?>
<calcChain xmlns="http://schemas.openxmlformats.org/spreadsheetml/2006/main">
  <c r="C50" i="1" l="1"/>
  <c r="C49" i="1"/>
  <c r="C47" i="1"/>
  <c r="C38" i="1"/>
  <c r="C40" i="1" s="1"/>
  <c r="C39" i="1"/>
  <c r="E19" i="1" s="1"/>
  <c r="F19" i="1" l="1"/>
  <c r="C41" i="1"/>
  <c r="H35" i="1" l="1"/>
  <c r="I35" i="1" s="1"/>
  <c r="H31" i="1"/>
  <c r="I31" i="1" s="1"/>
  <c r="H27" i="1"/>
  <c r="I27" i="1" s="1"/>
  <c r="H23" i="1"/>
  <c r="I23" i="1" s="1"/>
  <c r="H19" i="1"/>
  <c r="H36" i="1"/>
  <c r="I36" i="1" s="1"/>
  <c r="H20" i="1"/>
  <c r="I20" i="1" s="1"/>
  <c r="H34" i="1"/>
  <c r="I34" i="1" s="1"/>
  <c r="H30" i="1"/>
  <c r="I30" i="1" s="1"/>
  <c r="H26" i="1"/>
  <c r="I26" i="1" s="1"/>
  <c r="H22" i="1"/>
  <c r="I22" i="1" s="1"/>
  <c r="H33" i="1"/>
  <c r="I33" i="1" s="1"/>
  <c r="H29" i="1"/>
  <c r="I29" i="1" s="1"/>
  <c r="H25" i="1"/>
  <c r="I25" i="1" s="1"/>
  <c r="H21" i="1"/>
  <c r="I21" i="1" s="1"/>
  <c r="H37" i="1"/>
  <c r="I37" i="1" s="1"/>
  <c r="H32" i="1"/>
  <c r="I32" i="1" s="1"/>
  <c r="H28" i="1"/>
  <c r="I28" i="1" s="1"/>
  <c r="H24" i="1"/>
  <c r="I24" i="1" s="1"/>
  <c r="E37" i="1"/>
  <c r="E33" i="1"/>
  <c r="E29" i="1"/>
  <c r="E25" i="1"/>
  <c r="E21" i="1"/>
  <c r="E34" i="1"/>
  <c r="E30" i="1"/>
  <c r="E26" i="1"/>
  <c r="E22" i="1"/>
  <c r="E36" i="1"/>
  <c r="E32" i="1"/>
  <c r="E28" i="1"/>
  <c r="E24" i="1"/>
  <c r="E20" i="1"/>
  <c r="E31" i="1"/>
  <c r="E27" i="1"/>
  <c r="E23" i="1"/>
  <c r="E35" i="1"/>
  <c r="J20" i="1" l="1"/>
  <c r="I19" i="1"/>
  <c r="J19" i="1"/>
  <c r="F27" i="1"/>
  <c r="J27" i="1"/>
  <c r="F26" i="1"/>
  <c r="J26" i="1"/>
  <c r="F35" i="1"/>
  <c r="J35" i="1"/>
  <c r="F23" i="1"/>
  <c r="J23" i="1"/>
  <c r="F24" i="1"/>
  <c r="J24" i="1"/>
  <c r="F22" i="1"/>
  <c r="J22" i="1"/>
  <c r="J21" i="1"/>
  <c r="F21" i="1"/>
  <c r="J37" i="1"/>
  <c r="F37" i="1"/>
  <c r="F28" i="1"/>
  <c r="J28" i="1"/>
  <c r="F31" i="1"/>
  <c r="J31" i="1"/>
  <c r="F32" i="1"/>
  <c r="J32" i="1"/>
  <c r="J30" i="1"/>
  <c r="F30" i="1"/>
  <c r="J29" i="1"/>
  <c r="F29" i="1"/>
  <c r="J25" i="1"/>
  <c r="F25" i="1"/>
  <c r="F20" i="1"/>
  <c r="F36" i="1"/>
  <c r="J36" i="1"/>
  <c r="J34" i="1"/>
  <c r="F34" i="1"/>
  <c r="J33" i="1"/>
  <c r="F33" i="1"/>
  <c r="C43" i="1" l="1"/>
  <c r="C44" i="1" s="1"/>
</calcChain>
</file>

<file path=xl/sharedStrings.xml><?xml version="1.0" encoding="utf-8"?>
<sst xmlns="http://schemas.openxmlformats.org/spreadsheetml/2006/main" count="26" uniqueCount="26">
  <si>
    <t>xi - число родившихся человек в РФ в период 2000-2018 гг.</t>
  </si>
  <si>
    <t>yi - средняя номинальная заработная плана работников по полному кругу организаций в целом по экономике РФ в 2000-2018 гг</t>
  </si>
  <si>
    <t>При помощи коэффииента ранговой корреляции установить зависимость между числом родившихся человек и номинальной ЗП работников в период 2000-2018гг. Построить корреляционное поле.</t>
  </si>
  <si>
    <t>Сформулируем гипотезы:</t>
  </si>
  <si>
    <t>H0: Корреляция между средней номинальной ЗП и числом родившихся значимо отличается от нуля.</t>
  </si>
  <si>
    <t>H1: Корреляция между  средней номинальной ЗП и числом родившихся не отличается от нуля.</t>
  </si>
  <si>
    <t>№</t>
  </si>
  <si>
    <t>Год</t>
  </si>
  <si>
    <t>xi</t>
  </si>
  <si>
    <t>xi-~x</t>
  </si>
  <si>
    <t>(xi-~x)^2</t>
  </si>
  <si>
    <t>yi</t>
  </si>
  <si>
    <t>yi-~y</t>
  </si>
  <si>
    <t>(yi-~y)^2</t>
  </si>
  <si>
    <t>(xi-~x)*(yi-~y)</t>
  </si>
  <si>
    <t>n =</t>
  </si>
  <si>
    <t xml:space="preserve">~x = </t>
  </si>
  <si>
    <t>~y =</t>
  </si>
  <si>
    <t>n -2 =</t>
  </si>
  <si>
    <t>Т.к |tкрит.| &lt; |tв|, то можно сделать вывод, что существует взаимосвязи между средней номинальной ЗП и уровнем рождаемости при 5% уровне значимости</t>
  </si>
  <si>
    <t>r</t>
  </si>
  <si>
    <r>
      <rPr>
        <sz val="10"/>
        <color rgb="FFFFFFFF"/>
        <rFont val="Arial"/>
      </rPr>
      <t>t</t>
    </r>
    <r>
      <rPr>
        <b/>
        <sz val="10"/>
        <color rgb="FFFFFFFF"/>
        <rFont val="Arial"/>
      </rPr>
      <t>в</t>
    </r>
  </si>
  <si>
    <t>tкр</t>
  </si>
  <si>
    <t xml:space="preserve">mr </t>
  </si>
  <si>
    <t>tr</t>
  </si>
  <si>
    <t>r(пров)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</si>
</sst>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0" x14ac:knownFonts="1">
    <font>
      <sz val="10"/>
      <color rgb="FF000000"/>
      <name val="Arial"/>
    </font>
    <font>
      <sz val="12"/>
      <color rgb="FF000000"/>
      <name val="Arial"/>
    </font>
    <font>
      <sz val="12"/>
      <color rgb="FFFFFFFF"/>
      <name val="Arial"/>
    </font>
    <font>
      <sz val="10"/>
      <name val="Arial"/>
    </font>
    <font>
      <sz val="12"/>
      <color theme="1"/>
      <name val="Arial"/>
    </font>
    <font>
      <sz val="12"/>
      <color theme="0"/>
      <name val="Arial"/>
    </font>
    <font>
      <sz val="12"/>
      <color theme="0"/>
      <name val="Calibri"/>
    </font>
    <font>
      <sz val="10"/>
      <color theme="1"/>
      <name val="Arial"/>
    </font>
    <font>
      <sz val="10"/>
      <color rgb="FFFFFFFF"/>
      <name val="Arial"/>
    </font>
    <font>
      <b/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16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12" xfId="0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165" fontId="4" fillId="0" borderId="12" xfId="0" applyNumberFormat="1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7" fillId="0" borderId="0" xfId="0" applyFont="1"/>
    <xf numFmtId="0" fontId="7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2" fillId="2" borderId="4" xfId="0" applyFont="1" applyFill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11" xfId="0" applyFont="1" applyBorder="1"/>
    <xf numFmtId="0" fontId="5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ru-RU"/>
              <a:t>Корреляция между средней номинальной ЗП и числом родившихся людей в РФ с 2000 по 2018 гг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Степень рассеяния</c:v>
          </c:tx>
          <c:marker>
            <c:symbol val="circle"/>
            <c:size val="7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Лист1!$D$18:$D$37</c:f>
              <c:strCache>
                <c:ptCount val="20"/>
                <c:pt idx="0">
                  <c:v>xi</c:v>
                </c:pt>
                <c:pt idx="1">
                  <c:v>1266800</c:v>
                </c:pt>
                <c:pt idx="2">
                  <c:v>1311604</c:v>
                </c:pt>
                <c:pt idx="3">
                  <c:v>1396967</c:v>
                </c:pt>
                <c:pt idx="4">
                  <c:v>1477301</c:v>
                </c:pt>
                <c:pt idx="5">
                  <c:v>1502477</c:v>
                </c:pt>
                <c:pt idx="6">
                  <c:v>1457376</c:v>
                </c:pt>
                <c:pt idx="7">
                  <c:v>1479637</c:v>
                </c:pt>
                <c:pt idx="8">
                  <c:v>1610122</c:v>
                </c:pt>
                <c:pt idx="9">
                  <c:v>1713947</c:v>
                </c:pt>
                <c:pt idx="10">
                  <c:v>1761687</c:v>
                </c:pt>
                <c:pt idx="11">
                  <c:v>1788948</c:v>
                </c:pt>
                <c:pt idx="12">
                  <c:v>1796629</c:v>
                </c:pt>
                <c:pt idx="13">
                  <c:v>1902084</c:v>
                </c:pt>
                <c:pt idx="14">
                  <c:v>1895822</c:v>
                </c:pt>
                <c:pt idx="15">
                  <c:v>1942683</c:v>
                </c:pt>
                <c:pt idx="16">
                  <c:v>1940579</c:v>
                </c:pt>
                <c:pt idx="17">
                  <c:v>1888729</c:v>
                </c:pt>
                <c:pt idx="18">
                  <c:v>1690307</c:v>
                </c:pt>
                <c:pt idx="19">
                  <c:v>1604344</c:v>
                </c:pt>
              </c:strCache>
            </c:strRef>
          </c:xVal>
          <c:yVal>
            <c:numRef>
              <c:f>Лист1!$G$18:$G$37</c:f>
              <c:numCache>
                <c:formatCode>General</c:formatCode>
                <c:ptCount val="20"/>
                <c:pt idx="0">
                  <c:v>0</c:v>
                </c:pt>
                <c:pt idx="1">
                  <c:v>2223</c:v>
                </c:pt>
                <c:pt idx="2">
                  <c:v>3240</c:v>
                </c:pt>
                <c:pt idx="3">
                  <c:v>4360</c:v>
                </c:pt>
                <c:pt idx="4">
                  <c:v>5499</c:v>
                </c:pt>
                <c:pt idx="5">
                  <c:v>6740</c:v>
                </c:pt>
                <c:pt idx="6">
                  <c:v>8555</c:v>
                </c:pt>
                <c:pt idx="7">
                  <c:v>10634</c:v>
                </c:pt>
                <c:pt idx="8">
                  <c:v>13593</c:v>
                </c:pt>
                <c:pt idx="9">
                  <c:v>17290</c:v>
                </c:pt>
                <c:pt idx="10">
                  <c:v>18638</c:v>
                </c:pt>
                <c:pt idx="11">
                  <c:v>20952</c:v>
                </c:pt>
                <c:pt idx="12">
                  <c:v>23369</c:v>
                </c:pt>
                <c:pt idx="13">
                  <c:v>26629</c:v>
                </c:pt>
                <c:pt idx="14">
                  <c:v>29792</c:v>
                </c:pt>
                <c:pt idx="15">
                  <c:v>32495</c:v>
                </c:pt>
                <c:pt idx="16">
                  <c:v>34030</c:v>
                </c:pt>
                <c:pt idx="17">
                  <c:v>36709</c:v>
                </c:pt>
                <c:pt idx="18">
                  <c:v>39167</c:v>
                </c:pt>
                <c:pt idx="19">
                  <c:v>43724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7984"/>
        <c:axId val="189068936"/>
      </c:scatterChart>
      <c:valAx>
        <c:axId val="1900779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Xi - </a:t>
                </a:r>
                <a:r>
                  <a:rPr lang="ru-RU"/>
                  <a:t>число родившихся человек в РФ с 2000-2018 гг.			</a:t>
                </a:r>
              </a:p>
            </c:rich>
          </c:tx>
          <c:layout>
            <c:manualLayout>
              <c:xMode val="edge"/>
              <c:yMode val="edge"/>
              <c:x val="0.25183666464768828"/>
              <c:y val="0.948557451388268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9068936"/>
        <c:crosses val="autoZero"/>
        <c:crossBetween val="midCat"/>
      </c:valAx>
      <c:valAx>
        <c:axId val="189068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Yi - </a:t>
                </a:r>
                <a:r>
                  <a:rPr lang="ru-RU"/>
                  <a:t>средняя номинальная ЗП в РФ в 2000-2018 гг				</a:t>
                </a:r>
              </a:p>
            </c:rich>
          </c:tx>
          <c:layout>
            <c:manualLayout>
              <c:xMode val="edge"/>
              <c:yMode val="edge"/>
              <c:x val="1.3278215223097113E-2"/>
              <c:y val="9.8865478119935166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007798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85724</xdr:colOff>
      <xdr:row>7</xdr:row>
      <xdr:rowOff>152400</xdr:rowOff>
    </xdr:from>
    <xdr:ext cx="11102975" cy="6578600"/>
    <xdr:graphicFrame macro="">
      <xdr:nvGraphicFramePr>
        <xdr:cNvPr id="1064958327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7"/>
  <sheetViews>
    <sheetView tabSelected="1" topLeftCell="A21" zoomScale="60" zoomScaleNormal="60" workbookViewId="0">
      <selection activeCell="E49" sqref="E49:J50"/>
    </sheetView>
  </sheetViews>
  <sheetFormatPr defaultColWidth="14.44140625" defaultRowHeight="15" customHeight="1" x14ac:dyDescent="0.25"/>
  <cols>
    <col min="1" max="1" width="9" customWidth="1"/>
    <col min="2" max="2" width="15.88671875" customWidth="1"/>
    <col min="3" max="3" width="19" customWidth="1"/>
    <col min="4" max="4" width="13.5546875" customWidth="1"/>
    <col min="5" max="5" width="24.44140625" customWidth="1"/>
    <col min="6" max="6" width="17.6640625" customWidth="1"/>
    <col min="7" max="7" width="12.109375" customWidth="1"/>
    <col min="8" max="8" width="19" customWidth="1"/>
    <col min="9" max="9" width="20.44140625" customWidth="1"/>
    <col min="10" max="10" width="16.44140625" customWidth="1"/>
    <col min="11" max="11" width="14.44140625" customWidth="1"/>
    <col min="12" max="12" width="20.109375" customWidth="1"/>
  </cols>
  <sheetData>
    <row r="1" spans="1:25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1"/>
      <c r="B2" s="20" t="s">
        <v>0</v>
      </c>
      <c r="C2" s="21"/>
      <c r="D2" s="21"/>
      <c r="E2" s="21"/>
      <c r="F2" s="21"/>
      <c r="G2" s="21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"/>
      <c r="B3" s="23" t="s">
        <v>1</v>
      </c>
      <c r="C3" s="24"/>
      <c r="D3" s="24"/>
      <c r="E3" s="24"/>
      <c r="F3" s="24"/>
      <c r="G3" s="24"/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"/>
      <c r="B4" s="26"/>
      <c r="C4" s="27"/>
      <c r="D4" s="27"/>
      <c r="E4" s="27"/>
      <c r="F4" s="27"/>
      <c r="G4" s="27"/>
      <c r="H4" s="2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"/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23" t="s">
        <v>2</v>
      </c>
      <c r="C6" s="24"/>
      <c r="D6" s="24"/>
      <c r="E6" s="24"/>
      <c r="F6" s="24"/>
      <c r="G6" s="24"/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"/>
      <c r="B7" s="29"/>
      <c r="C7" s="30"/>
      <c r="D7" s="30"/>
      <c r="E7" s="30"/>
      <c r="F7" s="30"/>
      <c r="G7" s="30"/>
      <c r="H7" s="3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29"/>
      <c r="C8" s="30"/>
      <c r="D8" s="30"/>
      <c r="E8" s="30"/>
      <c r="F8" s="30"/>
      <c r="G8" s="30"/>
      <c r="H8" s="3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"/>
      <c r="B9" s="26"/>
      <c r="C9" s="27"/>
      <c r="D9" s="27"/>
      <c r="E9" s="27"/>
      <c r="F9" s="27"/>
      <c r="G9" s="27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"/>
      <c r="B10" s="3"/>
      <c r="C10" s="3"/>
      <c r="D10" s="3"/>
      <c r="E10" s="3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"/>
      <c r="B11" s="32" t="s">
        <v>3</v>
      </c>
      <c r="C11" s="21"/>
      <c r="D11" s="21"/>
      <c r="E11" s="2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33" t="s">
        <v>4</v>
      </c>
      <c r="C12" s="24"/>
      <c r="D12" s="24"/>
      <c r="E12" s="24"/>
      <c r="F12" s="24"/>
      <c r="G12" s="24"/>
      <c r="H12" s="2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26"/>
      <c r="C13" s="27"/>
      <c r="D13" s="27"/>
      <c r="E13" s="27"/>
      <c r="F13" s="27"/>
      <c r="G13" s="27"/>
      <c r="H13" s="2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34" t="s">
        <v>5</v>
      </c>
      <c r="C14" s="24"/>
      <c r="D14" s="24"/>
      <c r="E14" s="24"/>
      <c r="F14" s="24"/>
      <c r="G14" s="24"/>
      <c r="H14" s="2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26"/>
      <c r="C15" s="27"/>
      <c r="D15" s="27"/>
      <c r="E15" s="27"/>
      <c r="F15" s="27"/>
      <c r="G15" s="27"/>
      <c r="H15" s="2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3"/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4" t="s">
        <v>6</v>
      </c>
      <c r="C18" s="4" t="s">
        <v>7</v>
      </c>
      <c r="D18" s="5" t="s">
        <v>8</v>
      </c>
      <c r="E18" s="6" t="s">
        <v>9</v>
      </c>
      <c r="F18" s="6" t="s">
        <v>10</v>
      </c>
      <c r="G18" s="5" t="s">
        <v>11</v>
      </c>
      <c r="H18" s="6" t="s">
        <v>12</v>
      </c>
      <c r="I18" s="6" t="s">
        <v>13</v>
      </c>
      <c r="J18" s="6" t="s">
        <v>14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5.75" customHeight="1" x14ac:dyDescent="0.25">
      <c r="A19" s="1"/>
      <c r="B19" s="7">
        <v>1</v>
      </c>
      <c r="C19" s="7">
        <v>2000</v>
      </c>
      <c r="D19" s="8">
        <v>1266800</v>
      </c>
      <c r="E19" s="9">
        <f>D19-$C$39</f>
        <v>-387307.52631578944</v>
      </c>
      <c r="F19" s="7">
        <f>E19^2</f>
        <v>150007119940.85593</v>
      </c>
      <c r="G19" s="8">
        <v>2223</v>
      </c>
      <c r="H19" s="9">
        <f t="shared" ref="H19:H37" si="0">G19-$C$40</f>
        <v>-17652.736842105263</v>
      </c>
      <c r="I19" s="7">
        <f t="shared" ref="I19:I37" si="1">H19^2</f>
        <v>311619118.01662052</v>
      </c>
      <c r="J19" s="7">
        <f>E19*H19</f>
        <v>6837037839.0193901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5" ht="15.75" customHeight="1" x14ac:dyDescent="0.25">
      <c r="A20" s="1"/>
      <c r="B20" s="7">
        <v>2</v>
      </c>
      <c r="C20" s="7">
        <v>2001</v>
      </c>
      <c r="D20" s="7">
        <v>1311604</v>
      </c>
      <c r="E20" s="9">
        <f t="shared" ref="E20:E37" si="2">D20-$C$39</f>
        <v>-342503.52631578944</v>
      </c>
      <c r="F20" s="7">
        <f t="shared" ref="F20:F37" si="3">E20^2</f>
        <v>117308665538.75067</v>
      </c>
      <c r="G20" s="7">
        <v>3240</v>
      </c>
      <c r="H20" s="9">
        <f t="shared" si="0"/>
        <v>-16635.736842105263</v>
      </c>
      <c r="I20" s="7">
        <f t="shared" si="1"/>
        <v>276747740.27977842</v>
      </c>
      <c r="J20" s="7">
        <f>E20*H20</f>
        <v>5697798531.282548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5" ht="15.75" customHeight="1" x14ac:dyDescent="0.25">
      <c r="A21" s="1"/>
      <c r="B21" s="7">
        <v>3</v>
      </c>
      <c r="C21" s="7">
        <v>2002</v>
      </c>
      <c r="D21" s="7">
        <v>1396967</v>
      </c>
      <c r="E21" s="9">
        <f t="shared" si="2"/>
        <v>-257140.52631578944</v>
      </c>
      <c r="F21" s="7">
        <f t="shared" si="3"/>
        <v>66121250273.961197</v>
      </c>
      <c r="G21" s="7">
        <v>4360</v>
      </c>
      <c r="H21" s="9">
        <f t="shared" si="0"/>
        <v>-15515.736842105263</v>
      </c>
      <c r="I21" s="7">
        <f t="shared" si="1"/>
        <v>240738089.75346261</v>
      </c>
      <c r="J21" s="7">
        <f t="shared" ref="J21:J37" si="4">E21*H21</f>
        <v>3989724737.7562323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5" ht="15.75" customHeight="1" x14ac:dyDescent="0.25">
      <c r="A22" s="1"/>
      <c r="B22" s="7">
        <v>4</v>
      </c>
      <c r="C22" s="7">
        <v>2003</v>
      </c>
      <c r="D22" s="7">
        <v>1477301</v>
      </c>
      <c r="E22" s="9">
        <f t="shared" si="2"/>
        <v>-176806.52631578944</v>
      </c>
      <c r="F22" s="7">
        <f t="shared" si="3"/>
        <v>31260547747.855942</v>
      </c>
      <c r="G22" s="7">
        <v>5499</v>
      </c>
      <c r="H22" s="9">
        <f t="shared" si="0"/>
        <v>-14376.736842105263</v>
      </c>
      <c r="I22" s="7">
        <f t="shared" si="1"/>
        <v>206690562.22714683</v>
      </c>
      <c r="J22" s="7">
        <f t="shared" si="4"/>
        <v>2541900900.8088636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5" ht="15.75" customHeight="1" x14ac:dyDescent="0.25">
      <c r="A23" s="1"/>
      <c r="B23" s="7">
        <v>5</v>
      </c>
      <c r="C23" s="7">
        <v>2004</v>
      </c>
      <c r="D23" s="7">
        <v>1502477</v>
      </c>
      <c r="E23" s="9">
        <f t="shared" si="2"/>
        <v>-151630.52631578944</v>
      </c>
      <c r="F23" s="7">
        <f t="shared" si="3"/>
        <v>22991816510.803314</v>
      </c>
      <c r="G23" s="7">
        <v>6740</v>
      </c>
      <c r="H23" s="9">
        <f t="shared" si="0"/>
        <v>-13135.736842105263</v>
      </c>
      <c r="I23" s="7">
        <f t="shared" si="1"/>
        <v>172547582.38504156</v>
      </c>
      <c r="J23" s="7">
        <f t="shared" si="4"/>
        <v>1991778690.9141269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5" ht="15.75" customHeight="1" x14ac:dyDescent="0.25">
      <c r="A24" s="1"/>
      <c r="B24" s="7">
        <v>6</v>
      </c>
      <c r="C24" s="7">
        <v>2005</v>
      </c>
      <c r="D24" s="7">
        <v>1457376</v>
      </c>
      <c r="E24" s="9">
        <f t="shared" si="2"/>
        <v>-196731.52631578944</v>
      </c>
      <c r="F24" s="7">
        <f t="shared" si="3"/>
        <v>38703293446.540154</v>
      </c>
      <c r="G24" s="7">
        <v>8555</v>
      </c>
      <c r="H24" s="9">
        <f t="shared" si="0"/>
        <v>-11320.736842105263</v>
      </c>
      <c r="I24" s="7">
        <f t="shared" si="1"/>
        <v>128159082.64819945</v>
      </c>
      <c r="J24" s="7">
        <f t="shared" si="4"/>
        <v>2227145837.9667587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5" ht="15.75" customHeight="1" x14ac:dyDescent="0.25">
      <c r="A25" s="1"/>
      <c r="B25" s="7">
        <v>7</v>
      </c>
      <c r="C25" s="7">
        <v>2006</v>
      </c>
      <c r="D25" s="7">
        <v>1479637</v>
      </c>
      <c r="E25" s="9">
        <f t="shared" si="2"/>
        <v>-174470.52631578944</v>
      </c>
      <c r="F25" s="7">
        <f t="shared" si="3"/>
        <v>30439964552.908573</v>
      </c>
      <c r="G25" s="7">
        <v>10634</v>
      </c>
      <c r="H25" s="9">
        <f t="shared" si="0"/>
        <v>-9241.7368421052633</v>
      </c>
      <c r="I25" s="7">
        <f t="shared" si="1"/>
        <v>85409699.858725771</v>
      </c>
      <c r="J25" s="7">
        <f t="shared" si="4"/>
        <v>1612410690.9141271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5" ht="15.75" customHeight="1" x14ac:dyDescent="0.25">
      <c r="A26" s="1"/>
      <c r="B26" s="7">
        <v>8</v>
      </c>
      <c r="C26" s="7">
        <v>2007</v>
      </c>
      <c r="D26" s="7">
        <v>1610122</v>
      </c>
      <c r="E26" s="9">
        <f t="shared" si="2"/>
        <v>-43985.526315789437</v>
      </c>
      <c r="F26" s="7">
        <f t="shared" si="3"/>
        <v>1934726525.277005</v>
      </c>
      <c r="G26" s="7">
        <v>13593</v>
      </c>
      <c r="H26" s="9">
        <f t="shared" si="0"/>
        <v>-6282.7368421052633</v>
      </c>
      <c r="I26" s="7">
        <f t="shared" si="1"/>
        <v>39472782.227146819</v>
      </c>
      <c r="J26" s="7">
        <f t="shared" si="4"/>
        <v>276349486.70360088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5" ht="15.75" customHeight="1" x14ac:dyDescent="0.25">
      <c r="A27" s="1"/>
      <c r="B27" s="7">
        <v>9</v>
      </c>
      <c r="C27" s="7">
        <v>2008</v>
      </c>
      <c r="D27" s="7">
        <v>1713947</v>
      </c>
      <c r="E27" s="9">
        <f t="shared" si="2"/>
        <v>59839.473684210563</v>
      </c>
      <c r="F27" s="7">
        <f t="shared" si="3"/>
        <v>3580762610.8033285</v>
      </c>
      <c r="G27" s="7">
        <v>17290</v>
      </c>
      <c r="H27" s="9">
        <f t="shared" si="0"/>
        <v>-2585.7368421052633</v>
      </c>
      <c r="I27" s="7">
        <f t="shared" si="1"/>
        <v>6686035.0166205</v>
      </c>
      <c r="J27" s="7">
        <f t="shared" si="4"/>
        <v>-154729131.71745163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5" ht="15.75" customHeight="1" x14ac:dyDescent="0.25">
      <c r="A28" s="1"/>
      <c r="B28" s="7">
        <v>10</v>
      </c>
      <c r="C28" s="7">
        <v>2009</v>
      </c>
      <c r="D28" s="7">
        <v>1761687</v>
      </c>
      <c r="E28" s="9">
        <f t="shared" si="2"/>
        <v>107579.47368421056</v>
      </c>
      <c r="F28" s="7">
        <f t="shared" si="3"/>
        <v>11573343158.171753</v>
      </c>
      <c r="G28" s="7">
        <v>18638</v>
      </c>
      <c r="H28" s="9">
        <f t="shared" si="0"/>
        <v>-1237.7368421052633</v>
      </c>
      <c r="I28" s="7">
        <f t="shared" si="1"/>
        <v>1531992.4903047096</v>
      </c>
      <c r="J28" s="7">
        <f t="shared" si="4"/>
        <v>-133155078.03324106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5" ht="15.75" customHeight="1" x14ac:dyDescent="0.25">
      <c r="A29" s="1"/>
      <c r="B29" s="7">
        <v>11</v>
      </c>
      <c r="C29" s="7">
        <v>2010</v>
      </c>
      <c r="D29" s="7">
        <v>1788948</v>
      </c>
      <c r="E29" s="9">
        <f t="shared" si="2"/>
        <v>134840.47368421056</v>
      </c>
      <c r="F29" s="7">
        <f t="shared" si="3"/>
        <v>18181953343.382282</v>
      </c>
      <c r="G29" s="7">
        <v>20952</v>
      </c>
      <c r="H29" s="9">
        <f t="shared" si="0"/>
        <v>1076.2631578947367</v>
      </c>
      <c r="I29" s="7">
        <f t="shared" si="1"/>
        <v>1158342.3850415507</v>
      </c>
      <c r="J29" s="7">
        <f t="shared" si="4"/>
        <v>145123834.01939058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5" ht="15.75" customHeight="1" x14ac:dyDescent="0.25">
      <c r="A30" s="1"/>
      <c r="B30" s="7">
        <v>12</v>
      </c>
      <c r="C30" s="7">
        <v>2011</v>
      </c>
      <c r="D30" s="7">
        <v>1796629</v>
      </c>
      <c r="E30" s="9">
        <f t="shared" si="2"/>
        <v>142521.47368421056</v>
      </c>
      <c r="F30" s="7">
        <f t="shared" si="3"/>
        <v>20312370461.119125</v>
      </c>
      <c r="G30" s="7">
        <v>23369</v>
      </c>
      <c r="H30" s="9">
        <f t="shared" si="0"/>
        <v>3493.2631578947367</v>
      </c>
      <c r="I30" s="7">
        <f t="shared" si="1"/>
        <v>12202887.490304708</v>
      </c>
      <c r="J30" s="7">
        <f t="shared" si="4"/>
        <v>497865013.22991699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5" ht="15.75" customHeight="1" x14ac:dyDescent="0.25">
      <c r="A31" s="1"/>
      <c r="B31" s="7">
        <v>13</v>
      </c>
      <c r="C31" s="7">
        <v>2012</v>
      </c>
      <c r="D31" s="7">
        <v>1902084</v>
      </c>
      <c r="E31" s="9">
        <f t="shared" si="2"/>
        <v>247976.47368421056</v>
      </c>
      <c r="F31" s="7">
        <f t="shared" si="3"/>
        <v>61492331500.855972</v>
      </c>
      <c r="G31" s="7">
        <v>26629</v>
      </c>
      <c r="H31" s="9">
        <f t="shared" si="0"/>
        <v>6753.2631578947367</v>
      </c>
      <c r="I31" s="7">
        <f t="shared" si="1"/>
        <v>45606563.279778391</v>
      </c>
      <c r="J31" s="7">
        <f t="shared" si="4"/>
        <v>1674650383.756233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5" ht="15.75" customHeight="1" x14ac:dyDescent="0.25">
      <c r="A32" s="1"/>
      <c r="B32" s="7">
        <v>14</v>
      </c>
      <c r="C32" s="7">
        <v>2013</v>
      </c>
      <c r="D32" s="7">
        <v>1895822</v>
      </c>
      <c r="E32" s="9">
        <f t="shared" si="2"/>
        <v>241714.47368421056</v>
      </c>
      <c r="F32" s="7">
        <f t="shared" si="3"/>
        <v>58425886788.434921</v>
      </c>
      <c r="G32" s="7">
        <v>29792</v>
      </c>
      <c r="H32" s="9">
        <f t="shared" si="0"/>
        <v>9916.2631578947367</v>
      </c>
      <c r="I32" s="7">
        <f t="shared" si="1"/>
        <v>98332275.016620502</v>
      </c>
      <c r="J32" s="7">
        <f t="shared" si="4"/>
        <v>2396904330.1246543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5" ht="15.75" customHeight="1" x14ac:dyDescent="0.25">
      <c r="A33" s="1"/>
      <c r="B33" s="7">
        <v>15</v>
      </c>
      <c r="C33" s="7">
        <v>2014</v>
      </c>
      <c r="D33" s="7">
        <v>1942683</v>
      </c>
      <c r="E33" s="9">
        <f t="shared" si="2"/>
        <v>288575.47368421056</v>
      </c>
      <c r="F33" s="7">
        <f t="shared" si="3"/>
        <v>83275804012.066498</v>
      </c>
      <c r="G33" s="7">
        <v>32495</v>
      </c>
      <c r="H33" s="9">
        <f t="shared" si="0"/>
        <v>12619.263157894737</v>
      </c>
      <c r="I33" s="7">
        <f t="shared" si="1"/>
        <v>159245802.64819944</v>
      </c>
      <c r="J33" s="7">
        <f t="shared" si="4"/>
        <v>3641609843.3351803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5" ht="15.75" customHeight="1" x14ac:dyDescent="0.25">
      <c r="A34" s="1"/>
      <c r="B34" s="7">
        <v>16</v>
      </c>
      <c r="C34" s="7">
        <v>2015</v>
      </c>
      <c r="D34" s="7">
        <v>1940579</v>
      </c>
      <c r="E34" s="9">
        <f t="shared" si="2"/>
        <v>286471.47368421056</v>
      </c>
      <c r="F34" s="7">
        <f t="shared" si="3"/>
        <v>82065905234.803345</v>
      </c>
      <c r="G34" s="7">
        <v>34030</v>
      </c>
      <c r="H34" s="9">
        <f t="shared" si="0"/>
        <v>14154.263157894737</v>
      </c>
      <c r="I34" s="7">
        <f t="shared" si="1"/>
        <v>200343165.5429363</v>
      </c>
      <c r="J34" s="7">
        <f t="shared" si="4"/>
        <v>4054792625.7562332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5" ht="15.75" customHeight="1" x14ac:dyDescent="0.25">
      <c r="A35" s="1"/>
      <c r="B35" s="7">
        <v>17</v>
      </c>
      <c r="C35" s="7">
        <v>2016</v>
      </c>
      <c r="D35" s="7">
        <v>1888729</v>
      </c>
      <c r="E35" s="9">
        <f t="shared" si="2"/>
        <v>234621.47368421056</v>
      </c>
      <c r="F35" s="7">
        <f t="shared" si="3"/>
        <v>55047235913.75071</v>
      </c>
      <c r="G35" s="7">
        <v>36709</v>
      </c>
      <c r="H35" s="9">
        <f t="shared" si="0"/>
        <v>16833.263157894737</v>
      </c>
      <c r="I35" s="7">
        <f t="shared" si="1"/>
        <v>283358748.54293627</v>
      </c>
      <c r="J35" s="7">
        <f t="shared" si="4"/>
        <v>3949445009.0193911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5" ht="15.75" customHeight="1" x14ac:dyDescent="0.25">
      <c r="A36" s="1"/>
      <c r="B36" s="7">
        <v>18</v>
      </c>
      <c r="C36" s="7">
        <v>2017</v>
      </c>
      <c r="D36" s="7">
        <v>1690307</v>
      </c>
      <c r="E36" s="9">
        <f t="shared" si="2"/>
        <v>36199.473684210563</v>
      </c>
      <c r="F36" s="7">
        <f t="shared" si="3"/>
        <v>1310401895.0138531</v>
      </c>
      <c r="G36" s="7">
        <v>39167</v>
      </c>
      <c r="H36" s="9">
        <f t="shared" si="0"/>
        <v>19291.263157894737</v>
      </c>
      <c r="I36" s="7">
        <f t="shared" si="1"/>
        <v>372152834.2271468</v>
      </c>
      <c r="J36" s="7">
        <f t="shared" si="4"/>
        <v>698333573.0193913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5" ht="15.75" customHeight="1" x14ac:dyDescent="0.25">
      <c r="A37" s="1"/>
      <c r="B37" s="7">
        <v>19</v>
      </c>
      <c r="C37" s="7">
        <v>2018</v>
      </c>
      <c r="D37" s="7">
        <v>1604344</v>
      </c>
      <c r="E37" s="9">
        <f t="shared" si="2"/>
        <v>-49763.526315789437</v>
      </c>
      <c r="F37" s="7">
        <f t="shared" si="3"/>
        <v>2476408551.382268</v>
      </c>
      <c r="G37" s="7">
        <v>43724</v>
      </c>
      <c r="H37" s="9">
        <f t="shared" si="0"/>
        <v>23848.263157894737</v>
      </c>
      <c r="I37" s="7">
        <f t="shared" si="1"/>
        <v>568739655.64819944</v>
      </c>
      <c r="J37" s="7">
        <f t="shared" si="4"/>
        <v>-1186773671.2437663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5" ht="15.75" customHeight="1" x14ac:dyDescent="0.25">
      <c r="A38" s="1"/>
      <c r="B38" s="6" t="s">
        <v>15</v>
      </c>
      <c r="C38" s="8">
        <f>COUNT(D19:D37)</f>
        <v>19</v>
      </c>
      <c r="D38" s="10"/>
      <c r="E38" s="10"/>
      <c r="F38" s="10"/>
      <c r="G38" s="10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1" t="s">
        <v>16</v>
      </c>
      <c r="C39" s="12">
        <f>SUM(D19:D37)/$C$38</f>
        <v>1654107.5263157894</v>
      </c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6" t="s">
        <v>17</v>
      </c>
      <c r="C40" s="12">
        <f>SUM(G19:G37)/$C$38</f>
        <v>19875.736842105263</v>
      </c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3" t="s">
        <v>18</v>
      </c>
      <c r="C41" s="8">
        <f>C38-2</f>
        <v>17</v>
      </c>
      <c r="D41" s="10"/>
      <c r="E41" s="10"/>
      <c r="F41" s="10"/>
      <c r="G41" s="1"/>
      <c r="H41" s="1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6" t="s">
        <v>20</v>
      </c>
      <c r="C43" s="12">
        <f>SUM(J19:J37)/SQRT(SUM(F19:F37)*SUM(I19:I37))</f>
        <v>0.7772240034425244</v>
      </c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4" t="s">
        <v>21</v>
      </c>
      <c r="C44" s="15">
        <f>C43*SQRT(C41/(1-C43^2))</f>
        <v>5.0929027428643634</v>
      </c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3" t="s">
        <v>22</v>
      </c>
      <c r="C45" s="16">
        <v>1.74</v>
      </c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37"/>
      <c r="C46" s="35"/>
      <c r="D46" s="1"/>
      <c r="E46" s="36"/>
      <c r="F46" s="36"/>
      <c r="G46" s="36"/>
      <c r="H46" s="36"/>
      <c r="I46" s="36"/>
      <c r="J46" s="3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3" t="s">
        <v>25</v>
      </c>
      <c r="C47" s="12">
        <f>CORREL(D19:D37,G19:G37)</f>
        <v>0.7772240034425244</v>
      </c>
      <c r="D47" s="1"/>
      <c r="E47" s="36"/>
      <c r="F47" s="36"/>
      <c r="G47" s="36"/>
      <c r="H47" s="36"/>
      <c r="I47" s="36"/>
      <c r="J47" s="3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8"/>
      <c r="C48" s="1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5.75" customHeight="1" x14ac:dyDescent="0.25">
      <c r="A49" s="17"/>
      <c r="B49" s="14" t="s">
        <v>23</v>
      </c>
      <c r="C49" s="15">
        <f>(1-C47^2)/SQRT(C38-1)</f>
        <v>9.3319910327264333E-2</v>
      </c>
      <c r="D49" s="1"/>
      <c r="E49" s="23" t="s">
        <v>19</v>
      </c>
      <c r="F49" s="24"/>
      <c r="G49" s="24"/>
      <c r="H49" s="24"/>
      <c r="I49" s="24"/>
      <c r="J49" s="2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4" t="s">
        <v>24</v>
      </c>
      <c r="C50" s="15">
        <f>ABS(C47/C49)</f>
        <v>8.3285978385198973</v>
      </c>
      <c r="D50" s="1"/>
      <c r="E50" s="26"/>
      <c r="F50" s="27"/>
      <c r="G50" s="27"/>
      <c r="H50" s="27"/>
      <c r="I50" s="27"/>
      <c r="J50" s="2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 x14ac:dyDescent="0.25">
      <c r="A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 x14ac:dyDescent="0.25">
      <c r="A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5.75" customHeight="1" x14ac:dyDescent="0.25">
      <c r="A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5.75" customHeight="1" x14ac:dyDescent="0.25">
      <c r="A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5" customHeight="1" x14ac:dyDescent="0.25">
      <c r="A1007" s="1"/>
    </row>
  </sheetData>
  <mergeCells count="7">
    <mergeCell ref="B14:H15"/>
    <mergeCell ref="E49:J50"/>
    <mergeCell ref="B2:H2"/>
    <mergeCell ref="B3:H4"/>
    <mergeCell ref="B6:H9"/>
    <mergeCell ref="B11:E11"/>
    <mergeCell ref="B12:H1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Korotchenko</cp:lastModifiedBy>
  <dcterms:modified xsi:type="dcterms:W3CDTF">2020-06-04T13:43:42Z</dcterms:modified>
</cp:coreProperties>
</file>