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2.1" sheetId="1" r:id="rId4"/>
    <sheet state="visible" name="Задача 2.2" sheetId="2" r:id="rId5"/>
    <sheet state="visible" name="Задача 3.2" sheetId="3" r:id="rId6"/>
    <sheet state="visible" name="Задача 3.1" sheetId="4" r:id="rId7"/>
    <sheet state="visible" name="Задача 4.1" sheetId="5" r:id="rId8"/>
    <sheet state="visible" name="Задача 4.2" sheetId="6" r:id="rId9"/>
  </sheets>
  <definedNames/>
  <calcPr/>
</workbook>
</file>

<file path=xl/sharedStrings.xml><?xml version="1.0" encoding="utf-8"?>
<sst xmlns="http://schemas.openxmlformats.org/spreadsheetml/2006/main" count="117" uniqueCount="68">
  <si>
    <t>№ испытуемых</t>
  </si>
  <si>
    <t>X</t>
  </si>
  <si>
    <t>xi-x0</t>
  </si>
  <si>
    <t>xi-~x</t>
  </si>
  <si>
    <t>(xi-~x)^2</t>
  </si>
  <si>
    <t>Y</t>
  </si>
  <si>
    <t>yi-y0</t>
  </si>
  <si>
    <t>yi-~y</t>
  </si>
  <si>
    <t>(yi-~y)^2</t>
  </si>
  <si>
    <t>(xi-~x)*(yi-~y)</t>
  </si>
  <si>
    <t>n =</t>
  </si>
  <si>
    <t>~x =</t>
  </si>
  <si>
    <r>
      <rPr>
        <rFont val="Arial"/>
        <color theme="1"/>
        <sz val="12.0"/>
      </rPr>
      <t>Т.к |r</t>
    </r>
    <r>
      <rPr>
        <rFont val="Arial"/>
        <color theme="1"/>
        <sz val="8.0"/>
      </rPr>
      <t>крит</t>
    </r>
    <r>
      <rPr>
        <rFont val="Arial"/>
        <color theme="1"/>
        <sz val="12.0"/>
      </rPr>
      <t>.| &gt; |r</t>
    </r>
    <r>
      <rPr>
        <rFont val="Arial"/>
        <color theme="1"/>
        <sz val="8.0"/>
      </rPr>
      <t>xy</t>
    </r>
    <r>
      <rPr>
        <rFont val="Arial"/>
        <color theme="1"/>
        <sz val="12.0"/>
      </rPr>
      <t>|, то можно сделать вывод, что не существует взаимосвязи между времнем решения задач при 5% уровне значимости</t>
    </r>
  </si>
  <si>
    <t>~y =</t>
  </si>
  <si>
    <t>k =</t>
  </si>
  <si>
    <r>
      <rPr>
        <rFont val="Arial"/>
        <color theme="1"/>
      </rPr>
      <t>r</t>
    </r>
    <r>
      <rPr>
        <rFont val="Arial"/>
        <color theme="1"/>
        <sz val="6.0"/>
      </rPr>
      <t xml:space="preserve">xy </t>
    </r>
    <r>
      <rPr>
        <rFont val="Arial"/>
        <color theme="1"/>
      </rPr>
      <t xml:space="preserve">= </t>
    </r>
  </si>
  <si>
    <r>
      <rPr>
        <rFont val="Arial"/>
        <color theme="1"/>
      </rPr>
      <t>r</t>
    </r>
    <r>
      <rPr>
        <rFont val="Arial"/>
        <color theme="1"/>
        <sz val="6.0"/>
      </rPr>
      <t>крит</t>
    </r>
    <r>
      <rPr>
        <rFont val="Arial"/>
        <color theme="1"/>
      </rPr>
      <t xml:space="preserve"> =</t>
    </r>
  </si>
  <si>
    <t>Профессия</t>
  </si>
  <si>
    <t>Оценка преподавателя, xi</t>
  </si>
  <si>
    <t>Оценка студента, yi</t>
  </si>
  <si>
    <t>di</t>
  </si>
  <si>
    <t>di^2</t>
  </si>
  <si>
    <t>профессор</t>
  </si>
  <si>
    <t>врач</t>
  </si>
  <si>
    <t>учитель школы</t>
  </si>
  <si>
    <t>директор магазина</t>
  </si>
  <si>
    <t>бухгалтер</t>
  </si>
  <si>
    <t>банкир</t>
  </si>
  <si>
    <t>водитель</t>
  </si>
  <si>
    <t>журналист</t>
  </si>
  <si>
    <t>ди-джей</t>
  </si>
  <si>
    <t>программист</t>
  </si>
  <si>
    <t>n(n^2-1)</t>
  </si>
  <si>
    <r>
      <rPr>
        <rFont val="Arial"/>
        <color theme="1"/>
      </rPr>
      <t>t</t>
    </r>
    <r>
      <rPr>
        <rFont val="Arial"/>
        <color theme="1"/>
        <sz val="6.0"/>
      </rPr>
      <t>кр</t>
    </r>
  </si>
  <si>
    <t>r</t>
  </si>
  <si>
    <r>
      <rPr>
        <rFont val="Arial"/>
        <color theme="1"/>
      </rPr>
      <t>t</t>
    </r>
    <r>
      <rPr>
        <rFont val="Arial"/>
        <color theme="1"/>
        <sz val="6.0"/>
      </rPr>
      <t>расч</t>
    </r>
  </si>
  <si>
    <r>
      <rPr>
        <rFont val="Arial"/>
        <color theme="1"/>
      </rPr>
      <t>При условии, что t</t>
    </r>
    <r>
      <rPr>
        <rFont val="Arial"/>
        <color theme="1"/>
        <sz val="6.0"/>
      </rPr>
      <t>расч</t>
    </r>
    <r>
      <rPr>
        <rFont val="Arial"/>
        <color theme="1"/>
      </rPr>
      <t>&gt;t</t>
    </r>
    <r>
      <rPr>
        <rFont val="Arial"/>
        <color theme="1"/>
        <sz val="6.0"/>
      </rPr>
      <t>кр</t>
    </r>
    <r>
      <rPr>
        <rFont val="Arial"/>
        <color theme="1"/>
      </rPr>
      <t xml:space="preserve">, то можно сделать вывод, что связь между мнениями преподавателя и студента является статистически значимой при 5%-ном уровне значимости </t>
    </r>
  </si>
  <si>
    <t>xi</t>
  </si>
  <si>
    <t>yi</t>
  </si>
  <si>
    <t>zi</t>
  </si>
  <si>
    <r>
      <rPr>
        <rFont val="Arial"/>
        <color theme="1"/>
      </rPr>
      <t>Единственной парой, которая соответствует условию неравенства t</t>
    </r>
    <r>
      <rPr>
        <rFont val="Arial"/>
        <color theme="1"/>
        <sz val="6.0"/>
      </rPr>
      <t>расч</t>
    </r>
    <r>
      <rPr>
        <rFont val="Arial"/>
        <color theme="1"/>
      </rPr>
      <t>&gt;t</t>
    </r>
    <r>
      <rPr>
        <rFont val="Arial"/>
        <color theme="1"/>
        <sz val="6.0"/>
      </rPr>
      <t>кр</t>
    </r>
    <r>
      <rPr>
        <rFont val="Arial"/>
        <color theme="1"/>
      </rPr>
      <t>,  является пара атрибутов xi и zi, в которых t</t>
    </r>
    <r>
      <rPr>
        <rFont val="Arial"/>
        <color theme="1"/>
        <sz val="6.0"/>
      </rPr>
      <t>расч</t>
    </r>
    <r>
      <rPr>
        <rFont val="Arial"/>
        <color theme="1"/>
      </rPr>
      <t xml:space="preserve"> = 2,(3), при t</t>
    </r>
    <r>
      <rPr>
        <rFont val="Arial"/>
        <color theme="1"/>
        <sz val="6.0"/>
      </rPr>
      <t>кр</t>
    </r>
    <r>
      <rPr>
        <rFont val="Arial"/>
        <color theme="1"/>
      </rPr>
      <t xml:space="preserve"> =1,86</t>
    </r>
  </si>
  <si>
    <r>
      <rPr>
        <rFont val="Arial"/>
        <color theme="1"/>
      </rPr>
      <t>t</t>
    </r>
    <r>
      <rPr>
        <rFont val="Arial"/>
        <color theme="1"/>
        <sz val="6.0"/>
      </rPr>
      <t>кр</t>
    </r>
  </si>
  <si>
    <t>1. xi и yi</t>
  </si>
  <si>
    <t>r1</t>
  </si>
  <si>
    <t>t1</t>
  </si>
  <si>
    <t>2. xi и zi</t>
  </si>
  <si>
    <t>r2</t>
  </si>
  <si>
    <t>t2</t>
  </si>
  <si>
    <t xml:space="preserve">3. yi и zi </t>
  </si>
  <si>
    <t>r3</t>
  </si>
  <si>
    <t>t3</t>
  </si>
  <si>
    <t>Номера испытуемых</t>
  </si>
  <si>
    <t>Стаж (в мес).</t>
  </si>
  <si>
    <t>Время решения (в мин)</t>
  </si>
  <si>
    <r>
      <rPr>
        <rFont val="Arial"/>
        <color theme="1"/>
        <sz val="12.0"/>
      </rPr>
      <t>Т.к |r</t>
    </r>
    <r>
      <rPr>
        <rFont val="Arial"/>
        <color theme="1"/>
        <sz val="8.0"/>
      </rPr>
      <t>крит</t>
    </r>
    <r>
      <rPr>
        <rFont val="Arial"/>
        <color theme="1"/>
        <sz val="12.0"/>
      </rPr>
      <t>.| &lt; |r</t>
    </r>
    <r>
      <rPr>
        <rFont val="Arial"/>
        <color theme="1"/>
        <sz val="8.0"/>
      </rPr>
      <t>xy</t>
    </r>
    <r>
      <rPr>
        <rFont val="Arial"/>
        <color theme="1"/>
        <sz val="12.0"/>
      </rPr>
      <t>|, то можно сделать вывод, что существует связь между опытом работы (стажем) программиста и временем решения контрольной задачи при 5% уровне значимости</t>
    </r>
  </si>
  <si>
    <r>
      <rPr>
        <rFont val="Arial"/>
        <color theme="1"/>
      </rPr>
      <t>r</t>
    </r>
    <r>
      <rPr>
        <rFont val="Arial"/>
        <color theme="1"/>
        <sz val="6.0"/>
      </rPr>
      <t xml:space="preserve">xy </t>
    </r>
    <r>
      <rPr>
        <rFont val="Arial"/>
        <color theme="1"/>
      </rPr>
      <t xml:space="preserve">= </t>
    </r>
  </si>
  <si>
    <r>
      <rPr>
        <rFont val="Arial"/>
        <color theme="1"/>
      </rPr>
      <t>r</t>
    </r>
    <r>
      <rPr>
        <rFont val="Arial"/>
        <color theme="1"/>
        <sz val="6.0"/>
      </rPr>
      <t>крит</t>
    </r>
    <r>
      <rPr>
        <rFont val="Arial"/>
        <color theme="1"/>
      </rPr>
      <t xml:space="preserve"> =</t>
    </r>
  </si>
  <si>
    <t>№ п/п</t>
  </si>
  <si>
    <r>
      <rPr>
        <rFont val="Arial"/>
        <color theme="1"/>
      </rPr>
      <t>Данные по агрессивности X</t>
    </r>
    <r>
      <rPr>
        <rFont val="Arial"/>
        <color theme="1"/>
        <sz val="6.0"/>
      </rPr>
      <t>agr</t>
    </r>
  </si>
  <si>
    <r>
      <rPr>
        <rFont val="Arial"/>
        <color theme="1"/>
      </rPr>
      <t>Данные по IQ Y</t>
    </r>
    <r>
      <rPr>
        <rFont val="Arial"/>
        <color theme="1"/>
        <sz val="6.0"/>
      </rPr>
      <t>IQ</t>
    </r>
  </si>
  <si>
    <r>
      <rPr>
        <rFont val="Arial"/>
        <color theme="1"/>
        <sz val="12.0"/>
      </rPr>
      <t>Т.к |r</t>
    </r>
    <r>
      <rPr>
        <rFont val="Arial"/>
        <color theme="1"/>
        <sz val="6.0"/>
      </rPr>
      <t>крит</t>
    </r>
    <r>
      <rPr>
        <rFont val="Arial"/>
        <color theme="1"/>
        <sz val="12.0"/>
      </rPr>
      <t>.| &gt; |r</t>
    </r>
    <r>
      <rPr>
        <rFont val="Arial"/>
        <color theme="1"/>
        <sz val="6.0"/>
      </rPr>
      <t>xy</t>
    </r>
    <r>
      <rPr>
        <rFont val="Arial"/>
        <color theme="1"/>
        <sz val="12.0"/>
      </rPr>
      <t>|, то можно сделать вывод, что  связь между агрессией и уровнем IQ  не является статистически значимой при 5% уровне значимости.</t>
    </r>
  </si>
  <si>
    <r>
      <rPr>
        <rFont val="Arial"/>
        <color theme="1"/>
      </rPr>
      <t>r</t>
    </r>
    <r>
      <rPr>
        <rFont val="Arial"/>
        <color theme="1"/>
        <sz val="6.0"/>
      </rPr>
      <t xml:space="preserve">xy </t>
    </r>
    <r>
      <rPr>
        <rFont val="Arial"/>
        <color theme="1"/>
      </rPr>
      <t xml:space="preserve">= </t>
    </r>
  </si>
  <si>
    <r>
      <rPr>
        <rFont val="Arial"/>
        <color theme="1"/>
      </rPr>
      <t>r</t>
    </r>
    <r>
      <rPr>
        <rFont val="Arial"/>
        <color theme="1"/>
        <sz val="6.0"/>
      </rPr>
      <t>крит</t>
    </r>
    <r>
      <rPr>
        <rFont val="Arial"/>
        <color theme="1"/>
      </rPr>
      <t xml:space="preserve"> =</t>
    </r>
  </si>
  <si>
    <t>Число посетителей в сутки, X</t>
  </si>
  <si>
    <t>Усредненная позиция сайта в поисковой системе, Y</t>
  </si>
  <si>
    <r>
      <rPr>
        <rFont val="Arial"/>
        <color theme="1"/>
        <sz val="12.0"/>
      </rPr>
      <t>Т.к |r</t>
    </r>
    <r>
      <rPr>
        <rFont val="Arial"/>
        <color theme="1"/>
        <sz val="6.0"/>
      </rPr>
      <t>крит</t>
    </r>
    <r>
      <rPr>
        <rFont val="Arial"/>
        <color theme="1"/>
        <sz val="12.0"/>
      </rPr>
      <t>.| &gt; |r</t>
    </r>
    <r>
      <rPr>
        <rFont val="Arial"/>
        <color theme="1"/>
        <sz val="6.0"/>
      </rPr>
      <t>xy</t>
    </r>
    <r>
      <rPr>
        <rFont val="Arial"/>
        <color theme="1"/>
        <sz val="12.0"/>
      </rPr>
      <t>|, то можно сделать вывод, что не существует линейной связи между позицией сайта и числом посетитей при 5% уровне значимости.</t>
    </r>
  </si>
  <si>
    <r>
      <rPr>
        <rFont val="Arial"/>
        <color theme="1"/>
      </rPr>
      <t>r</t>
    </r>
    <r>
      <rPr>
        <rFont val="Arial"/>
        <color theme="1"/>
        <sz val="6.0"/>
      </rPr>
      <t xml:space="preserve">xy </t>
    </r>
    <r>
      <rPr>
        <rFont val="Arial"/>
        <color theme="1"/>
      </rPr>
      <t xml:space="preserve">= </t>
    </r>
  </si>
  <si>
    <r>
      <rPr>
        <rFont val="Arial"/>
        <color theme="1"/>
      </rPr>
      <t>r</t>
    </r>
    <r>
      <rPr>
        <rFont val="Arial"/>
        <color theme="1"/>
        <sz val="6.0"/>
      </rPr>
      <t>крит</t>
    </r>
    <r>
      <rPr>
        <rFont val="Arial"/>
        <color theme="1"/>
      </rPr>
      <t xml:space="preserve"> =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</si>
</sst>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"/>
    <numFmt numFmtId="166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2" fontId="2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166" xfId="0" applyAlignment="1" applyFont="1" applyNumberFormat="1">
      <alignment horizontal="center" readingOrder="0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Среднее время решения вербальных заданий Y относительно среднего времени решения наглядно-образных "X"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'Задача 2.1'!$G$2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xVal>
            <c:numRef>
              <c:f>'Задача 2.1'!$C$3:$C$12</c:f>
            </c:numRef>
          </c:xVal>
          <c:yVal>
            <c:numRef>
              <c:f>'Задача 2.1'!$G$3:$G$12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628691"/>
        <c:axId val="1310602589"/>
      </c:scatterChart>
      <c:valAx>
        <c:axId val="1793628691"/>
        <c:scaling>
          <c:orientation val="minMax"/>
          <c:max val="4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602589"/>
      </c:valAx>
      <c:valAx>
        <c:axId val="1310602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628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Оценка студента, yi относительно параметра "Оценка преподавателя, xi"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'Задача 2.2'!$D$2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xVal>
            <c:numRef>
              <c:f>'Задача 2.2'!$C$3:$C$12</c:f>
            </c:numRef>
          </c:xVal>
          <c:yVal>
            <c:numRef>
              <c:f>'Задача 2.2'!$D$3:$D$12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489864"/>
        <c:axId val="724526158"/>
      </c:scatterChart>
      <c:valAx>
        <c:axId val="1763489864"/>
        <c:scaling>
          <c:orientation val="minMax"/>
          <c:max val="1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Оценка преподавателя, 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526158"/>
      </c:valAx>
      <c:valAx>
        <c:axId val="724526158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Оценка студента, 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489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yi относительно параметра "xi"</a:t>
            </a:r>
          </a:p>
        </c:rich>
      </c:tx>
      <c:overlay val="0"/>
    </c:title>
    <c:plotArea>
      <c:layout>
        <c:manualLayout>
          <c:xMode val="edge"/>
          <c:yMode val="edge"/>
          <c:x val="0.08391344536043097"/>
          <c:y val="0.14868551587301604"/>
          <c:w val="0.8833244807463214"/>
          <c:h val="0.69646373785832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'Задача 3.2'!$B$13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A64D79"/>
              </a:solidFill>
              <a:ln cmpd="sng">
                <a:solidFill>
                  <a:srgbClr val="A64D79"/>
                </a:solidFill>
              </a:ln>
            </c:spPr>
          </c:marker>
          <c:xVal>
            <c:numRef>
              <c:f>'Задача 3.2'!$C$12:$L$12</c:f>
            </c:numRef>
          </c:xVal>
          <c:yVal>
            <c:numRef>
              <c:f>'Задача 3.2'!$C$13:$L$13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58361"/>
        <c:axId val="1017187105"/>
      </c:scatterChart>
      <c:valAx>
        <c:axId val="1002858361"/>
        <c:scaling>
          <c:orientation val="minMax"/>
          <c:max val="1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187105"/>
      </c:valAx>
      <c:valAx>
        <c:axId val="1017187105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858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zi относительно параметра "xi"</a:t>
            </a:r>
          </a:p>
        </c:rich>
      </c:tx>
      <c:overlay val="0"/>
    </c:title>
    <c:plotArea>
      <c:layout>
        <c:manualLayout>
          <c:xMode val="edge"/>
          <c:yMode val="edge"/>
          <c:x val="0.08991716398907382"/>
          <c:y val="0.1426325247079964"/>
          <c:w val="0.8799241987567081"/>
          <c:h val="0.7056261817596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'Задача 3.2'!$B$23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BF9000"/>
              </a:solidFill>
              <a:ln cmpd="sng">
                <a:solidFill>
                  <a:srgbClr val="BF9000"/>
                </a:solidFill>
              </a:ln>
            </c:spPr>
          </c:marker>
          <c:xVal>
            <c:numRef>
              <c:f>'Задача 3.2'!$C$22:$L$22</c:f>
            </c:numRef>
          </c:xVal>
          <c:yVal>
            <c:numRef>
              <c:f>'Задача 3.2'!$C$23:$L$23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78191"/>
        <c:axId val="1550946661"/>
      </c:scatterChart>
      <c:valAx>
        <c:axId val="563878191"/>
        <c:scaling>
          <c:orientation val="minMax"/>
          <c:max val="1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946661"/>
      </c:valAx>
      <c:valAx>
        <c:axId val="1550946661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878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zi относительно параметра "yi"</a:t>
            </a:r>
          </a:p>
        </c:rich>
      </c:tx>
      <c:overlay val="0"/>
    </c:title>
    <c:plotArea>
      <c:layout>
        <c:manualLayout>
          <c:xMode val="edge"/>
          <c:yMode val="edge"/>
          <c:x val="0.08414705845693404"/>
          <c:y val="0.1429222470238095"/>
          <c:w val="0.8853152154940559"/>
          <c:h val="0.7116695897108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'Задача 3.2'!$B$33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155CC"/>
              </a:solidFill>
              <a:ln cmpd="sng">
                <a:solidFill>
                  <a:srgbClr val="1155CC"/>
                </a:solidFill>
              </a:ln>
            </c:spPr>
          </c:marker>
          <c:xVal>
            <c:numRef>
              <c:f>'Задача 3.2'!$C$32:$L$32</c:f>
            </c:numRef>
          </c:xVal>
          <c:yVal>
            <c:numRef>
              <c:f>'Задача 3.2'!$C$33:$L$33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7244"/>
        <c:axId val="1491784019"/>
      </c:scatterChart>
      <c:valAx>
        <c:axId val="426227244"/>
        <c:scaling>
          <c:orientation val="minMax"/>
          <c:max val="1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784019"/>
      </c:valAx>
      <c:valAx>
        <c:axId val="1491784019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227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Время решения (в мин) относительно параметра "Стаж (в мес)."</a:t>
            </a:r>
          </a:p>
        </c:rich>
      </c:tx>
      <c:overlay val="0"/>
    </c:title>
    <c:plotArea>
      <c:layout>
        <c:manualLayout>
          <c:xMode val="edge"/>
          <c:yMode val="edge"/>
          <c:x val="0.06982066066838659"/>
          <c:y val="0.14276079136690642"/>
          <c:w val="0.8992626726649467"/>
          <c:h val="0.7223471223021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'Задача 3.1'!$G$2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741B47"/>
              </a:solidFill>
              <a:ln cmpd="sng">
                <a:solidFill>
                  <a:srgbClr val="741B47"/>
                </a:solidFill>
              </a:ln>
            </c:spPr>
          </c:marker>
          <c:xVal>
            <c:numRef>
              <c:f>'Задача 3.1'!$C$3:$C$12</c:f>
            </c:numRef>
          </c:xVal>
          <c:yVal>
            <c:numRef>
              <c:f>'Задача 3.1'!$G$3:$G$12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0041"/>
        <c:axId val="10575584"/>
      </c:scatterChart>
      <c:valAx>
        <c:axId val="25280041"/>
        <c:scaling>
          <c:orientation val="minMax"/>
          <c:max val="3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Стаж (в мес).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5584"/>
      </c:valAx>
      <c:valAx>
        <c:axId val="10575584"/>
        <c:scaling>
          <c:orientation val="minMax"/>
          <c:max val="2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 решения (в мин)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80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0</xdr:row>
      <xdr:rowOff>161925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933450</xdr:colOff>
      <xdr:row>4</xdr:row>
      <xdr:rowOff>19050</xdr:rowOff>
    </xdr:from>
    <xdr:ext cx="4124325" cy="24860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933450</xdr:colOff>
      <xdr:row>16</xdr:row>
      <xdr:rowOff>76200</xdr:rowOff>
    </xdr:from>
    <xdr:ext cx="4124325" cy="25527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933450</xdr:colOff>
      <xdr:row>28</xdr:row>
      <xdr:rowOff>190500</xdr:rowOff>
    </xdr:from>
    <xdr:ext cx="4124325" cy="24860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0</xdr:row>
      <xdr:rowOff>180975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2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4">
        <v>1.0</v>
      </c>
      <c r="C3" s="4">
        <v>19.0</v>
      </c>
      <c r="D3" s="4">
        <f t="shared" ref="D3:D12" si="1">C3-$C$4</f>
        <v>-13</v>
      </c>
      <c r="E3" s="4">
        <f t="shared" ref="E3:E12" si="2">C3-$C$14</f>
        <v>-16.7</v>
      </c>
      <c r="F3" s="4">
        <f t="shared" ref="F3:F12" si="3">E3^2</f>
        <v>278.89</v>
      </c>
      <c r="G3" s="4">
        <v>17.0</v>
      </c>
      <c r="H3" s="4">
        <f t="shared" ref="H3:H12" si="4">G3-$G$8</f>
        <v>-14</v>
      </c>
      <c r="I3" s="4">
        <f t="shared" ref="I3:I12" si="5">G3-$C$15</f>
        <v>-7.2</v>
      </c>
      <c r="J3" s="4">
        <f t="shared" ref="J3:J12" si="6">I3^2</f>
        <v>51.84</v>
      </c>
      <c r="K3" s="4">
        <f t="shared" ref="K3:K12" si="7">E3*I3</f>
        <v>120.24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4">
        <v>2.0</v>
      </c>
      <c r="C4" s="2">
        <v>32.0</v>
      </c>
      <c r="D4" s="4">
        <f t="shared" si="1"/>
        <v>0</v>
      </c>
      <c r="E4" s="4">
        <f t="shared" si="2"/>
        <v>-3.7</v>
      </c>
      <c r="F4" s="4">
        <f t="shared" si="3"/>
        <v>13.69</v>
      </c>
      <c r="G4" s="4">
        <v>7.0</v>
      </c>
      <c r="H4" s="4">
        <f t="shared" si="4"/>
        <v>-24</v>
      </c>
      <c r="I4" s="4">
        <f t="shared" si="5"/>
        <v>-17.2</v>
      </c>
      <c r="J4" s="4">
        <f t="shared" si="6"/>
        <v>295.84</v>
      </c>
      <c r="K4" s="4">
        <f t="shared" si="7"/>
        <v>63.64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4">
        <v>3.0</v>
      </c>
      <c r="C5" s="4">
        <v>33.0</v>
      </c>
      <c r="D5" s="4">
        <f t="shared" si="1"/>
        <v>1</v>
      </c>
      <c r="E5" s="4">
        <f t="shared" si="2"/>
        <v>-2.7</v>
      </c>
      <c r="F5" s="4">
        <f t="shared" si="3"/>
        <v>7.29</v>
      </c>
      <c r="G5" s="4">
        <v>17.0</v>
      </c>
      <c r="H5" s="4">
        <f t="shared" si="4"/>
        <v>-14</v>
      </c>
      <c r="I5" s="4">
        <f t="shared" si="5"/>
        <v>-7.2</v>
      </c>
      <c r="J5" s="4">
        <f t="shared" si="6"/>
        <v>51.84</v>
      </c>
      <c r="K5" s="4">
        <f t="shared" si="7"/>
        <v>19.44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4">
        <v>4.0</v>
      </c>
      <c r="C6" s="4">
        <v>44.0</v>
      </c>
      <c r="D6" s="4">
        <f t="shared" si="1"/>
        <v>12</v>
      </c>
      <c r="E6" s="4">
        <f t="shared" si="2"/>
        <v>8.3</v>
      </c>
      <c r="F6" s="4">
        <f t="shared" si="3"/>
        <v>68.89</v>
      </c>
      <c r="G6" s="4">
        <v>28.0</v>
      </c>
      <c r="H6" s="4">
        <f t="shared" si="4"/>
        <v>-3</v>
      </c>
      <c r="I6" s="4">
        <f t="shared" si="5"/>
        <v>3.8</v>
      </c>
      <c r="J6" s="4">
        <f t="shared" si="6"/>
        <v>14.44</v>
      </c>
      <c r="K6" s="4">
        <f t="shared" si="7"/>
        <v>31.54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4">
        <v>5.0</v>
      </c>
      <c r="C7" s="4">
        <v>28.0</v>
      </c>
      <c r="D7" s="4">
        <f t="shared" si="1"/>
        <v>-4</v>
      </c>
      <c r="E7" s="4">
        <f t="shared" si="2"/>
        <v>-7.7</v>
      </c>
      <c r="F7" s="4">
        <f t="shared" si="3"/>
        <v>59.29</v>
      </c>
      <c r="G7" s="4">
        <v>27.0</v>
      </c>
      <c r="H7" s="4">
        <f t="shared" si="4"/>
        <v>-4</v>
      </c>
      <c r="I7" s="4">
        <f t="shared" si="5"/>
        <v>2.8</v>
      </c>
      <c r="J7" s="4">
        <f t="shared" si="6"/>
        <v>7.84</v>
      </c>
      <c r="K7" s="4">
        <f t="shared" si="7"/>
        <v>-21.56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4">
        <v>6.0</v>
      </c>
      <c r="C8" s="4">
        <v>35.0</v>
      </c>
      <c r="D8" s="4">
        <f t="shared" si="1"/>
        <v>3</v>
      </c>
      <c r="E8" s="4">
        <f t="shared" si="2"/>
        <v>-0.7</v>
      </c>
      <c r="F8" s="4">
        <f t="shared" si="3"/>
        <v>0.49</v>
      </c>
      <c r="G8" s="2">
        <v>31.0</v>
      </c>
      <c r="H8" s="4">
        <f t="shared" si="4"/>
        <v>0</v>
      </c>
      <c r="I8" s="4">
        <f t="shared" si="5"/>
        <v>6.8</v>
      </c>
      <c r="J8" s="4">
        <f t="shared" si="6"/>
        <v>46.24</v>
      </c>
      <c r="K8" s="4">
        <f t="shared" si="7"/>
        <v>-4.76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4">
        <v>7.0</v>
      </c>
      <c r="C9" s="4">
        <v>39.0</v>
      </c>
      <c r="D9" s="4">
        <f t="shared" si="1"/>
        <v>7</v>
      </c>
      <c r="E9" s="4">
        <f t="shared" si="2"/>
        <v>3.3</v>
      </c>
      <c r="F9" s="4">
        <f t="shared" si="3"/>
        <v>10.89</v>
      </c>
      <c r="G9" s="4">
        <v>20.0</v>
      </c>
      <c r="H9" s="4">
        <f t="shared" si="4"/>
        <v>-11</v>
      </c>
      <c r="I9" s="4">
        <f t="shared" si="5"/>
        <v>-4.2</v>
      </c>
      <c r="J9" s="4">
        <f t="shared" si="6"/>
        <v>17.64</v>
      </c>
      <c r="K9" s="4">
        <f t="shared" si="7"/>
        <v>-13.86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4">
        <v>8.0</v>
      </c>
      <c r="C10" s="4">
        <v>39.0</v>
      </c>
      <c r="D10" s="4">
        <f t="shared" si="1"/>
        <v>7</v>
      </c>
      <c r="E10" s="4">
        <f t="shared" si="2"/>
        <v>3.3</v>
      </c>
      <c r="F10" s="4">
        <f t="shared" si="3"/>
        <v>10.89</v>
      </c>
      <c r="G10" s="4">
        <v>17.0</v>
      </c>
      <c r="H10" s="4">
        <f t="shared" si="4"/>
        <v>-14</v>
      </c>
      <c r="I10" s="4">
        <f t="shared" si="5"/>
        <v>-7.2</v>
      </c>
      <c r="J10" s="4">
        <f t="shared" si="6"/>
        <v>51.84</v>
      </c>
      <c r="K10" s="4">
        <f t="shared" si="7"/>
        <v>-23.76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4">
        <v>9.0</v>
      </c>
      <c r="C11" s="4">
        <v>44.0</v>
      </c>
      <c r="D11" s="4">
        <f t="shared" si="1"/>
        <v>12</v>
      </c>
      <c r="E11" s="4">
        <f t="shared" si="2"/>
        <v>8.3</v>
      </c>
      <c r="F11" s="4">
        <f t="shared" si="3"/>
        <v>68.89</v>
      </c>
      <c r="G11" s="4">
        <v>35.0</v>
      </c>
      <c r="H11" s="4">
        <f t="shared" si="4"/>
        <v>4</v>
      </c>
      <c r="I11" s="4">
        <f t="shared" si="5"/>
        <v>10.8</v>
      </c>
      <c r="J11" s="4">
        <f t="shared" si="6"/>
        <v>116.64</v>
      </c>
      <c r="K11" s="4">
        <f t="shared" si="7"/>
        <v>89.64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4">
        <v>10.0</v>
      </c>
      <c r="C12" s="4">
        <v>44.0</v>
      </c>
      <c r="D12" s="4">
        <f t="shared" si="1"/>
        <v>12</v>
      </c>
      <c r="E12" s="4">
        <f t="shared" si="2"/>
        <v>8.3</v>
      </c>
      <c r="F12" s="4">
        <f t="shared" si="3"/>
        <v>68.89</v>
      </c>
      <c r="G12" s="4">
        <v>43.0</v>
      </c>
      <c r="H12" s="4">
        <f t="shared" si="4"/>
        <v>12</v>
      </c>
      <c r="I12" s="4">
        <f t="shared" si="5"/>
        <v>18.8</v>
      </c>
      <c r="J12" s="4">
        <f t="shared" si="6"/>
        <v>353.44</v>
      </c>
      <c r="K12" s="4">
        <f t="shared" si="7"/>
        <v>156.04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2" t="s">
        <v>10</v>
      </c>
      <c r="C13" s="3">
        <v>10.0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3" t="s">
        <v>11</v>
      </c>
      <c r="C14" s="3">
        <f>$C$4+1/C13*SUM(D3:D12)</f>
        <v>35.7</v>
      </c>
      <c r="D14" s="1"/>
      <c r="E14" s="5" t="s">
        <v>12</v>
      </c>
      <c r="F14" s="6"/>
      <c r="G14" s="6"/>
      <c r="H14" s="6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3" t="s">
        <v>13</v>
      </c>
      <c r="C15" s="3">
        <f>$G$8+1/C13*SUM(H3:H12)</f>
        <v>24.2</v>
      </c>
      <c r="D15" s="1"/>
      <c r="E15" s="8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3" t="s">
        <v>14</v>
      </c>
      <c r="C16" s="3">
        <f>C13-2</f>
        <v>8</v>
      </c>
      <c r="D16" s="1"/>
      <c r="E16" s="8"/>
      <c r="I16" s="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D17" s="1"/>
      <c r="E17" s="10"/>
      <c r="F17" s="11"/>
      <c r="G17" s="11"/>
      <c r="H17" s="11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3" t="s">
        <v>15</v>
      </c>
      <c r="C18" s="13">
        <f>SUM(K3:K12)/SQRT(SUM(F3:F12)*SUM(J3:J12))</f>
        <v>0.5411897923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3" t="s">
        <v>16</v>
      </c>
      <c r="C19" s="3">
        <v>0.63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</sheetData>
  <mergeCells count="1">
    <mergeCell ref="E14:I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3" width="16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17</v>
      </c>
      <c r="C2" s="2" t="s">
        <v>18</v>
      </c>
      <c r="D2" s="2" t="s">
        <v>19</v>
      </c>
      <c r="E2" s="3" t="s">
        <v>20</v>
      </c>
      <c r="F2" s="3" t="s">
        <v>21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22</v>
      </c>
      <c r="C3" s="4">
        <v>3.0</v>
      </c>
      <c r="D3" s="4">
        <v>2.0</v>
      </c>
      <c r="E3" s="1">
        <f t="shared" ref="E3:E12" si="1">C3-D3</f>
        <v>1</v>
      </c>
      <c r="F3" s="1">
        <f t="shared" ref="F3:F12" si="2">E3^2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23</v>
      </c>
      <c r="C4" s="4">
        <v>1.0</v>
      </c>
      <c r="D4" s="4">
        <v>1.0</v>
      </c>
      <c r="E4" s="1">
        <f t="shared" si="1"/>
        <v>0</v>
      </c>
      <c r="F4" s="1">
        <f t="shared" si="2"/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24</v>
      </c>
      <c r="C5" s="4">
        <v>4.0</v>
      </c>
      <c r="D5" s="4">
        <v>7.0</v>
      </c>
      <c r="E5" s="1">
        <f t="shared" si="1"/>
        <v>-3</v>
      </c>
      <c r="F5" s="1">
        <f t="shared" si="2"/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25</v>
      </c>
      <c r="C6" s="4">
        <v>2.0</v>
      </c>
      <c r="D6" s="4">
        <v>4.0</v>
      </c>
      <c r="E6" s="1">
        <f t="shared" si="1"/>
        <v>-2</v>
      </c>
      <c r="F6" s="1">
        <f t="shared" si="2"/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26</v>
      </c>
      <c r="C7" s="4">
        <v>8.0</v>
      </c>
      <c r="D7" s="4">
        <v>5.0</v>
      </c>
      <c r="E7" s="1">
        <f t="shared" si="1"/>
        <v>3</v>
      </c>
      <c r="F7" s="1">
        <f t="shared" si="2"/>
        <v>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27</v>
      </c>
      <c r="C8" s="4">
        <v>6.0</v>
      </c>
      <c r="D8" s="4">
        <v>3.0</v>
      </c>
      <c r="E8" s="1">
        <f t="shared" si="1"/>
        <v>3</v>
      </c>
      <c r="F8" s="1">
        <f t="shared" si="2"/>
        <v>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28</v>
      </c>
      <c r="C9" s="4">
        <v>9.0</v>
      </c>
      <c r="D9" s="4">
        <v>9.0</v>
      </c>
      <c r="E9" s="1">
        <f t="shared" si="1"/>
        <v>0</v>
      </c>
      <c r="F9" s="1">
        <f t="shared" si="2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 t="s">
        <v>29</v>
      </c>
      <c r="C10" s="4">
        <v>5.0</v>
      </c>
      <c r="D10" s="4">
        <v>8.0</v>
      </c>
      <c r="E10" s="1">
        <f t="shared" si="1"/>
        <v>-3</v>
      </c>
      <c r="F10" s="1">
        <f t="shared" si="2"/>
        <v>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30</v>
      </c>
      <c r="C11" s="4">
        <v>10.0</v>
      </c>
      <c r="D11" s="4">
        <v>10.0</v>
      </c>
      <c r="E11" s="1">
        <f t="shared" si="1"/>
        <v>0</v>
      </c>
      <c r="F11" s="1">
        <f t="shared" si="2"/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" t="s">
        <v>31</v>
      </c>
      <c r="C12" s="4">
        <v>7.0</v>
      </c>
      <c r="D12" s="4">
        <v>6.0</v>
      </c>
      <c r="E12" s="1">
        <f t="shared" si="1"/>
        <v>1</v>
      </c>
      <c r="F12" s="1">
        <f t="shared" si="2"/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 t="s">
        <v>10</v>
      </c>
      <c r="C13" s="3">
        <v>10.0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 t="s">
        <v>32</v>
      </c>
      <c r="C14" s="1">
        <f>$C$13*($C$13^2-1)</f>
        <v>990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 t="s">
        <v>33</v>
      </c>
      <c r="C15" s="3">
        <v>1.86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 t="s">
        <v>34</v>
      </c>
      <c r="C17" s="14">
        <f>1-((6*SUM(F3:F12))/$C$14)</f>
        <v>0.7454545455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 t="s">
        <v>35</v>
      </c>
      <c r="C18" s="14">
        <f>ABS(C17)*SQRT(($C$13-2)/(1-C17^2))</f>
        <v>3.163218674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 t="s">
        <v>36</v>
      </c>
      <c r="C20" s="6"/>
      <c r="D20" s="6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8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8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/>
      <c r="C23" s="11"/>
      <c r="D23" s="11"/>
      <c r="E23" s="1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0:E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37</v>
      </c>
      <c r="C2" s="4">
        <v>1.0</v>
      </c>
      <c r="D2" s="4">
        <v>2.0</v>
      </c>
      <c r="E2" s="4">
        <v>3.0</v>
      </c>
      <c r="F2" s="4">
        <v>4.0</v>
      </c>
      <c r="G2" s="4">
        <v>5.0</v>
      </c>
      <c r="H2" s="4">
        <v>6.0</v>
      </c>
      <c r="I2" s="4">
        <v>7.0</v>
      </c>
      <c r="J2" s="4">
        <v>8.0</v>
      </c>
      <c r="K2" s="4">
        <v>9.0</v>
      </c>
      <c r="L2" s="4">
        <v>10.0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2" t="s">
        <v>38</v>
      </c>
      <c r="C3" s="4">
        <v>3.0</v>
      </c>
      <c r="D3" s="4">
        <v>10.0</v>
      </c>
      <c r="E3" s="4">
        <v>7.0</v>
      </c>
      <c r="F3" s="4">
        <v>2.0</v>
      </c>
      <c r="G3" s="4">
        <v>8.0</v>
      </c>
      <c r="H3" s="4">
        <v>5.0</v>
      </c>
      <c r="I3" s="4">
        <v>6.0</v>
      </c>
      <c r="J3" s="4">
        <v>9.0</v>
      </c>
      <c r="K3" s="4">
        <v>1.0</v>
      </c>
      <c r="L3" s="4">
        <v>4.0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2" t="s">
        <v>39</v>
      </c>
      <c r="C4" s="4">
        <v>6.0</v>
      </c>
      <c r="D4" s="4">
        <v>2.0</v>
      </c>
      <c r="E4" s="4">
        <v>1.0</v>
      </c>
      <c r="F4" s="4">
        <v>3.0</v>
      </c>
      <c r="G4" s="4">
        <v>9.0</v>
      </c>
      <c r="H4" s="4">
        <v>4.0</v>
      </c>
      <c r="I4" s="4">
        <v>5.0</v>
      </c>
      <c r="J4" s="4">
        <v>7.0</v>
      </c>
      <c r="K4" s="4">
        <v>10.0</v>
      </c>
      <c r="L4" s="4">
        <v>8.0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2" t="s">
        <v>10</v>
      </c>
      <c r="C6" s="3">
        <v>10.0</v>
      </c>
      <c r="D6" s="4"/>
      <c r="E6" s="15" t="s">
        <v>40</v>
      </c>
      <c r="F6" s="6"/>
      <c r="G6" s="6"/>
      <c r="H6" s="7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3" t="s">
        <v>32</v>
      </c>
      <c r="C7" s="1">
        <f>$C$6*($C$6^2-1)</f>
        <v>990</v>
      </c>
      <c r="D7" s="4"/>
      <c r="E7" s="8"/>
      <c r="H7" s="9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4"/>
      <c r="C8" s="4"/>
      <c r="D8" s="4"/>
      <c r="E8" s="8"/>
      <c r="H8" s="9"/>
      <c r="I8" s="4"/>
      <c r="J8" s="4"/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3" t="s">
        <v>41</v>
      </c>
      <c r="C9" s="3">
        <v>1.86</v>
      </c>
      <c r="D9" s="4"/>
      <c r="E9" s="10"/>
      <c r="F9" s="11"/>
      <c r="G9" s="11"/>
      <c r="H9" s="12"/>
      <c r="I9" s="4"/>
      <c r="J9" s="4"/>
      <c r="K9" s="4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4" t="s">
        <v>42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2" t="s">
        <v>37</v>
      </c>
      <c r="C12" s="4">
        <v>1.0</v>
      </c>
      <c r="D12" s="4">
        <v>2.0</v>
      </c>
      <c r="E12" s="4">
        <v>3.0</v>
      </c>
      <c r="F12" s="4">
        <v>4.0</v>
      </c>
      <c r="G12" s="4">
        <v>5.0</v>
      </c>
      <c r="H12" s="4">
        <v>6.0</v>
      </c>
      <c r="I12" s="4">
        <v>7.0</v>
      </c>
      <c r="J12" s="4">
        <v>8.0</v>
      </c>
      <c r="K12" s="4">
        <v>9.0</v>
      </c>
      <c r="L12" s="4">
        <v>10.0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" t="s">
        <v>38</v>
      </c>
      <c r="C13" s="4">
        <v>3.0</v>
      </c>
      <c r="D13" s="4">
        <v>10.0</v>
      </c>
      <c r="E13" s="4">
        <v>7.0</v>
      </c>
      <c r="F13" s="4">
        <v>2.0</v>
      </c>
      <c r="G13" s="4">
        <v>8.0</v>
      </c>
      <c r="H13" s="4">
        <v>5.0</v>
      </c>
      <c r="I13" s="4">
        <v>6.0</v>
      </c>
      <c r="J13" s="4">
        <v>9.0</v>
      </c>
      <c r="K13" s="4">
        <v>1.0</v>
      </c>
      <c r="L13" s="4">
        <v>4.0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4"/>
      <c r="C14" s="4"/>
      <c r="D14" s="4"/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3" t="s">
        <v>20</v>
      </c>
      <c r="C15" s="4">
        <f t="shared" ref="C15:L15" si="1">C12-C13</f>
        <v>-2</v>
      </c>
      <c r="D15" s="4">
        <f t="shared" si="1"/>
        <v>-8</v>
      </c>
      <c r="E15" s="4">
        <f t="shared" si="1"/>
        <v>-4</v>
      </c>
      <c r="F15" s="4">
        <f t="shared" si="1"/>
        <v>2</v>
      </c>
      <c r="G15" s="4">
        <f t="shared" si="1"/>
        <v>-3</v>
      </c>
      <c r="H15" s="4">
        <f t="shared" si="1"/>
        <v>1</v>
      </c>
      <c r="I15" s="4">
        <f t="shared" si="1"/>
        <v>1</v>
      </c>
      <c r="J15" s="4">
        <f t="shared" si="1"/>
        <v>-1</v>
      </c>
      <c r="K15" s="4">
        <f t="shared" si="1"/>
        <v>8</v>
      </c>
      <c r="L15" s="4">
        <f t="shared" si="1"/>
        <v>6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3" t="s">
        <v>21</v>
      </c>
      <c r="C16" s="4">
        <f t="shared" ref="C16:L16" si="2">C15^2</f>
        <v>4</v>
      </c>
      <c r="D16" s="4">
        <f t="shared" si="2"/>
        <v>64</v>
      </c>
      <c r="E16" s="4">
        <f t="shared" si="2"/>
        <v>16</v>
      </c>
      <c r="F16" s="4">
        <f t="shared" si="2"/>
        <v>4</v>
      </c>
      <c r="G16" s="4">
        <f t="shared" si="2"/>
        <v>9</v>
      </c>
      <c r="H16" s="4">
        <f t="shared" si="2"/>
        <v>1</v>
      </c>
      <c r="I16" s="4">
        <f t="shared" si="2"/>
        <v>1</v>
      </c>
      <c r="J16" s="4">
        <f t="shared" si="2"/>
        <v>1</v>
      </c>
      <c r="K16" s="4">
        <f t="shared" si="2"/>
        <v>64</v>
      </c>
      <c r="L16" s="4">
        <f t="shared" si="2"/>
        <v>36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3" t="s">
        <v>43</v>
      </c>
      <c r="C18" s="14">
        <f>1-(6*SUM(C16:L16))/$C$7</f>
        <v>-0.2121212121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3" t="s">
        <v>44</v>
      </c>
      <c r="C19" s="14">
        <f>ABS(C18)*SQRT(($C$6-2)/(1-C18^2))</f>
        <v>0.6139406135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4" t="s">
        <v>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2" t="s">
        <v>37</v>
      </c>
      <c r="C22" s="4">
        <v>1.0</v>
      </c>
      <c r="D22" s="4">
        <v>2.0</v>
      </c>
      <c r="E22" s="4">
        <v>3.0</v>
      </c>
      <c r="F22" s="4">
        <v>4.0</v>
      </c>
      <c r="G22" s="4">
        <v>5.0</v>
      </c>
      <c r="H22" s="4">
        <v>6.0</v>
      </c>
      <c r="I22" s="4">
        <v>7.0</v>
      </c>
      <c r="J22" s="4">
        <v>8.0</v>
      </c>
      <c r="K22" s="4">
        <v>9.0</v>
      </c>
      <c r="L22" s="4">
        <v>10.0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2" t="s">
        <v>39</v>
      </c>
      <c r="C23" s="4">
        <v>6.0</v>
      </c>
      <c r="D23" s="4">
        <v>2.0</v>
      </c>
      <c r="E23" s="4">
        <v>1.0</v>
      </c>
      <c r="F23" s="4">
        <v>3.0</v>
      </c>
      <c r="G23" s="4">
        <v>9.0</v>
      </c>
      <c r="H23" s="4">
        <v>4.0</v>
      </c>
      <c r="I23" s="4">
        <v>5.0</v>
      </c>
      <c r="J23" s="4">
        <v>7.0</v>
      </c>
      <c r="K23" s="4">
        <v>10.0</v>
      </c>
      <c r="L23" s="4">
        <v>8.0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3" t="s">
        <v>20</v>
      </c>
      <c r="C25" s="1">
        <f t="shared" ref="C25:L25" si="3">C22-C23</f>
        <v>-5</v>
      </c>
      <c r="D25" s="1">
        <f t="shared" si="3"/>
        <v>0</v>
      </c>
      <c r="E25" s="1">
        <f t="shared" si="3"/>
        <v>2</v>
      </c>
      <c r="F25" s="1">
        <f t="shared" si="3"/>
        <v>1</v>
      </c>
      <c r="G25" s="1">
        <f t="shared" si="3"/>
        <v>-4</v>
      </c>
      <c r="H25" s="1">
        <f t="shared" si="3"/>
        <v>2</v>
      </c>
      <c r="I25" s="1">
        <f t="shared" si="3"/>
        <v>2</v>
      </c>
      <c r="J25" s="1">
        <f t="shared" si="3"/>
        <v>1</v>
      </c>
      <c r="K25" s="1">
        <f t="shared" si="3"/>
        <v>-1</v>
      </c>
      <c r="L25" s="1">
        <f t="shared" si="3"/>
        <v>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3" t="s">
        <v>21</v>
      </c>
      <c r="C26" s="1">
        <f t="shared" ref="C26:L26" si="4">C25^2</f>
        <v>25</v>
      </c>
      <c r="D26" s="1">
        <f t="shared" si="4"/>
        <v>0</v>
      </c>
      <c r="E26" s="1">
        <f t="shared" si="4"/>
        <v>4</v>
      </c>
      <c r="F26" s="1">
        <f t="shared" si="4"/>
        <v>1</v>
      </c>
      <c r="G26" s="1">
        <f t="shared" si="4"/>
        <v>16</v>
      </c>
      <c r="H26" s="1">
        <f t="shared" si="4"/>
        <v>4</v>
      </c>
      <c r="I26" s="1">
        <f t="shared" si="4"/>
        <v>4</v>
      </c>
      <c r="J26" s="1">
        <f t="shared" si="4"/>
        <v>1</v>
      </c>
      <c r="K26" s="1">
        <f t="shared" si="4"/>
        <v>1</v>
      </c>
      <c r="L26" s="1">
        <f t="shared" si="4"/>
        <v>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3" t="s">
        <v>46</v>
      </c>
      <c r="C28" s="14">
        <f>1-(6*SUM(C26:L26))/$C$7</f>
        <v>0.6363636364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3" t="s">
        <v>47</v>
      </c>
      <c r="C29" s="14">
        <f>ABS(C28)*SQRT(($C$6-2)/(1-C28^2))</f>
        <v>2.333333333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4" t="s">
        <v>48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" t="s">
        <v>38</v>
      </c>
      <c r="C32" s="4">
        <v>3.0</v>
      </c>
      <c r="D32" s="4">
        <v>10.0</v>
      </c>
      <c r="E32" s="4">
        <v>7.0</v>
      </c>
      <c r="F32" s="4">
        <v>2.0</v>
      </c>
      <c r="G32" s="4">
        <v>8.0</v>
      </c>
      <c r="H32" s="4">
        <v>5.0</v>
      </c>
      <c r="I32" s="4">
        <v>6.0</v>
      </c>
      <c r="J32" s="4">
        <v>9.0</v>
      </c>
      <c r="K32" s="4">
        <v>1.0</v>
      </c>
      <c r="L32" s="4">
        <v>4.0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2" t="s">
        <v>39</v>
      </c>
      <c r="C33" s="4">
        <v>6.0</v>
      </c>
      <c r="D33" s="4">
        <v>2.0</v>
      </c>
      <c r="E33" s="4">
        <v>1.0</v>
      </c>
      <c r="F33" s="4">
        <v>3.0</v>
      </c>
      <c r="G33" s="4">
        <v>9.0</v>
      </c>
      <c r="H33" s="4">
        <v>4.0</v>
      </c>
      <c r="I33" s="4">
        <v>5.0</v>
      </c>
      <c r="J33" s="4">
        <v>7.0</v>
      </c>
      <c r="K33" s="4">
        <v>10.0</v>
      </c>
      <c r="L33" s="4">
        <v>8.0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3" t="s">
        <v>20</v>
      </c>
      <c r="C35" s="1">
        <f t="shared" ref="C35:L35" si="5">C32-C33</f>
        <v>-3</v>
      </c>
      <c r="D35" s="1">
        <f t="shared" si="5"/>
        <v>8</v>
      </c>
      <c r="E35" s="1">
        <f t="shared" si="5"/>
        <v>6</v>
      </c>
      <c r="F35" s="1">
        <f t="shared" si="5"/>
        <v>-1</v>
      </c>
      <c r="G35" s="1">
        <f t="shared" si="5"/>
        <v>-1</v>
      </c>
      <c r="H35" s="1">
        <f t="shared" si="5"/>
        <v>1</v>
      </c>
      <c r="I35" s="1">
        <f t="shared" si="5"/>
        <v>1</v>
      </c>
      <c r="J35" s="1">
        <f t="shared" si="5"/>
        <v>2</v>
      </c>
      <c r="K35" s="1">
        <f t="shared" si="5"/>
        <v>-9</v>
      </c>
      <c r="L35" s="1">
        <f t="shared" si="5"/>
        <v>-4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3" t="s">
        <v>21</v>
      </c>
      <c r="C36" s="1">
        <f t="shared" ref="C36:L36" si="6">C35^2</f>
        <v>9</v>
      </c>
      <c r="D36" s="1">
        <f t="shared" si="6"/>
        <v>64</v>
      </c>
      <c r="E36" s="1">
        <f t="shared" si="6"/>
        <v>36</v>
      </c>
      <c r="F36" s="1">
        <f t="shared" si="6"/>
        <v>1</v>
      </c>
      <c r="G36" s="1">
        <f t="shared" si="6"/>
        <v>1</v>
      </c>
      <c r="H36" s="1">
        <f t="shared" si="6"/>
        <v>1</v>
      </c>
      <c r="I36" s="1">
        <f t="shared" si="6"/>
        <v>1</v>
      </c>
      <c r="J36" s="1">
        <f t="shared" si="6"/>
        <v>4</v>
      </c>
      <c r="K36" s="1">
        <f t="shared" si="6"/>
        <v>81</v>
      </c>
      <c r="L36" s="1">
        <f t="shared" si="6"/>
        <v>16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3" t="s">
        <v>49</v>
      </c>
      <c r="C38" s="14">
        <f>1-(6*SUM(C36:L36))/$C$7</f>
        <v>-0.296969697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3" t="s">
        <v>50</v>
      </c>
      <c r="C39" s="14">
        <f>ABS(C38)*SQRT(($C$6-2)/(1-C38^2))</f>
        <v>0.8796404504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1">
    <mergeCell ref="E6:H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5.5"/>
    <col customWidth="1" min="3" max="6" width="13.75"/>
    <col customWidth="1" min="7" max="10" width="1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2" t="s">
        <v>51</v>
      </c>
      <c r="C2" s="2" t="s">
        <v>52</v>
      </c>
      <c r="D2" s="3" t="s">
        <v>2</v>
      </c>
      <c r="E2" s="3" t="s">
        <v>3</v>
      </c>
      <c r="F2" s="3" t="s">
        <v>4</v>
      </c>
      <c r="G2" s="2" t="s">
        <v>53</v>
      </c>
      <c r="H2" s="3" t="s">
        <v>6</v>
      </c>
      <c r="I2" s="3" t="s">
        <v>7</v>
      </c>
      <c r="J2" s="3" t="s">
        <v>8</v>
      </c>
      <c r="K2" s="3" t="s">
        <v>9</v>
      </c>
      <c r="L2" s="16"/>
      <c r="M2" s="16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4">
        <v>1.0</v>
      </c>
      <c r="C3" s="4">
        <v>32.0</v>
      </c>
      <c r="D3" s="4">
        <f t="shared" ref="D3:D12" si="1">C3-$C$4</f>
        <v>17</v>
      </c>
      <c r="E3" s="4">
        <f t="shared" ref="E3:E12" si="2">C3-$C$14</f>
        <v>10.1</v>
      </c>
      <c r="F3" s="4">
        <f t="shared" ref="F3:F12" si="3">E3^2</f>
        <v>102.01</v>
      </c>
      <c r="G3" s="4">
        <v>12.0</v>
      </c>
      <c r="H3" s="4">
        <f t="shared" ref="H3:H12" si="4">G3-$G$8</f>
        <v>3</v>
      </c>
      <c r="I3" s="4">
        <f t="shared" ref="I3:I12" si="5">G3-$C$15</f>
        <v>-4.1</v>
      </c>
      <c r="J3" s="4">
        <f t="shared" ref="J3:J12" si="6">I3^2</f>
        <v>16.81</v>
      </c>
      <c r="K3" s="4">
        <f t="shared" ref="K3:K12" si="7">E3*I3</f>
        <v>-41.41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4">
        <v>2.0</v>
      </c>
      <c r="C4" s="2">
        <v>15.0</v>
      </c>
      <c r="D4" s="4">
        <f t="shared" si="1"/>
        <v>0</v>
      </c>
      <c r="E4" s="4">
        <f t="shared" si="2"/>
        <v>-6.9</v>
      </c>
      <c r="F4" s="4">
        <f t="shared" si="3"/>
        <v>47.61</v>
      </c>
      <c r="G4" s="4">
        <v>24.0</v>
      </c>
      <c r="H4" s="4">
        <f t="shared" si="4"/>
        <v>15</v>
      </c>
      <c r="I4" s="4">
        <f t="shared" si="5"/>
        <v>7.9</v>
      </c>
      <c r="J4" s="4">
        <f t="shared" si="6"/>
        <v>62.41</v>
      </c>
      <c r="K4" s="4">
        <f t="shared" si="7"/>
        <v>-54.51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4">
        <v>3.0</v>
      </c>
      <c r="C5" s="4">
        <v>16.0</v>
      </c>
      <c r="D5" s="4">
        <f t="shared" si="1"/>
        <v>1</v>
      </c>
      <c r="E5" s="4">
        <f t="shared" si="2"/>
        <v>-5.9</v>
      </c>
      <c r="F5" s="4">
        <f t="shared" si="3"/>
        <v>34.81</v>
      </c>
      <c r="G5" s="4">
        <v>23.0</v>
      </c>
      <c r="H5" s="4">
        <f t="shared" si="4"/>
        <v>14</v>
      </c>
      <c r="I5" s="4">
        <f t="shared" si="5"/>
        <v>6.9</v>
      </c>
      <c r="J5" s="4">
        <f t="shared" si="6"/>
        <v>47.61</v>
      </c>
      <c r="K5" s="4">
        <f t="shared" si="7"/>
        <v>-40.71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4">
        <v>4.0</v>
      </c>
      <c r="C6" s="4">
        <v>18.0</v>
      </c>
      <c r="D6" s="4">
        <f t="shared" si="1"/>
        <v>3</v>
      </c>
      <c r="E6" s="4">
        <f t="shared" si="2"/>
        <v>-3.9</v>
      </c>
      <c r="F6" s="4">
        <f t="shared" si="3"/>
        <v>15.21</v>
      </c>
      <c r="G6" s="4">
        <v>21.0</v>
      </c>
      <c r="H6" s="4">
        <f t="shared" si="4"/>
        <v>12</v>
      </c>
      <c r="I6" s="4">
        <f t="shared" si="5"/>
        <v>4.9</v>
      </c>
      <c r="J6" s="4">
        <f t="shared" si="6"/>
        <v>24.01</v>
      </c>
      <c r="K6" s="4">
        <f t="shared" si="7"/>
        <v>-19.11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4">
        <v>5.0</v>
      </c>
      <c r="C7" s="4">
        <v>20.0</v>
      </c>
      <c r="D7" s="4">
        <f t="shared" si="1"/>
        <v>5</v>
      </c>
      <c r="E7" s="4">
        <f t="shared" si="2"/>
        <v>-1.9</v>
      </c>
      <c r="F7" s="4">
        <f t="shared" si="3"/>
        <v>3.61</v>
      </c>
      <c r="G7" s="4">
        <v>20.0</v>
      </c>
      <c r="H7" s="4">
        <f t="shared" si="4"/>
        <v>11</v>
      </c>
      <c r="I7" s="4">
        <f t="shared" si="5"/>
        <v>3.9</v>
      </c>
      <c r="J7" s="4">
        <f t="shared" si="6"/>
        <v>15.21</v>
      </c>
      <c r="K7" s="4">
        <f t="shared" si="7"/>
        <v>-7.41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4">
        <v>6.0</v>
      </c>
      <c r="C8" s="4">
        <v>28.0</v>
      </c>
      <c r="D8" s="4">
        <f t="shared" si="1"/>
        <v>13</v>
      </c>
      <c r="E8" s="4">
        <f t="shared" si="2"/>
        <v>6.1</v>
      </c>
      <c r="F8" s="4">
        <f t="shared" si="3"/>
        <v>37.21</v>
      </c>
      <c r="G8" s="2">
        <v>9.0</v>
      </c>
      <c r="H8" s="4">
        <f t="shared" si="4"/>
        <v>0</v>
      </c>
      <c r="I8" s="4">
        <f t="shared" si="5"/>
        <v>-7.1</v>
      </c>
      <c r="J8" s="4">
        <f t="shared" si="6"/>
        <v>50.41</v>
      </c>
      <c r="K8" s="4">
        <f t="shared" si="7"/>
        <v>-43.31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4">
        <v>7.0</v>
      </c>
      <c r="C9" s="4">
        <v>21.0</v>
      </c>
      <c r="D9" s="4">
        <f t="shared" si="1"/>
        <v>6</v>
      </c>
      <c r="E9" s="4">
        <f t="shared" si="2"/>
        <v>-0.9</v>
      </c>
      <c r="F9" s="4">
        <f t="shared" si="3"/>
        <v>0.81</v>
      </c>
      <c r="G9" s="4">
        <v>11.0</v>
      </c>
      <c r="H9" s="4">
        <f t="shared" si="4"/>
        <v>2</v>
      </c>
      <c r="I9" s="4">
        <f t="shared" si="5"/>
        <v>-5.1</v>
      </c>
      <c r="J9" s="4">
        <f t="shared" si="6"/>
        <v>26.01</v>
      </c>
      <c r="K9" s="4">
        <f t="shared" si="7"/>
        <v>4.59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4">
        <v>8.0</v>
      </c>
      <c r="C10" s="4">
        <v>29.0</v>
      </c>
      <c r="D10" s="4">
        <f t="shared" si="1"/>
        <v>14</v>
      </c>
      <c r="E10" s="4">
        <f t="shared" si="2"/>
        <v>7.1</v>
      </c>
      <c r="F10" s="4">
        <f t="shared" si="3"/>
        <v>50.41</v>
      </c>
      <c r="G10" s="4">
        <v>10.0</v>
      </c>
      <c r="H10" s="4">
        <f t="shared" si="4"/>
        <v>1</v>
      </c>
      <c r="I10" s="4">
        <f t="shared" si="5"/>
        <v>-6.1</v>
      </c>
      <c r="J10" s="4">
        <f t="shared" si="6"/>
        <v>37.21</v>
      </c>
      <c r="K10" s="4">
        <f t="shared" si="7"/>
        <v>-43.31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4">
        <v>9.0</v>
      </c>
      <c r="C11" s="4">
        <v>23.0</v>
      </c>
      <c r="D11" s="4">
        <f t="shared" si="1"/>
        <v>8</v>
      </c>
      <c r="E11" s="4">
        <f t="shared" si="2"/>
        <v>1.1</v>
      </c>
      <c r="F11" s="4">
        <f t="shared" si="3"/>
        <v>1.21</v>
      </c>
      <c r="G11" s="4">
        <v>15.0</v>
      </c>
      <c r="H11" s="4">
        <f t="shared" si="4"/>
        <v>6</v>
      </c>
      <c r="I11" s="4">
        <f t="shared" si="5"/>
        <v>-1.1</v>
      </c>
      <c r="J11" s="4">
        <f t="shared" si="6"/>
        <v>1.21</v>
      </c>
      <c r="K11" s="4">
        <f t="shared" si="7"/>
        <v>-1.21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4">
        <v>10.0</v>
      </c>
      <c r="C12" s="4">
        <v>17.0</v>
      </c>
      <c r="D12" s="4">
        <f t="shared" si="1"/>
        <v>2</v>
      </c>
      <c r="E12" s="4">
        <f t="shared" si="2"/>
        <v>-4.9</v>
      </c>
      <c r="F12" s="4">
        <f t="shared" si="3"/>
        <v>24.01</v>
      </c>
      <c r="G12" s="4">
        <v>16.0</v>
      </c>
      <c r="H12" s="4">
        <f t="shared" si="4"/>
        <v>7</v>
      </c>
      <c r="I12" s="4">
        <f t="shared" si="5"/>
        <v>-0.1</v>
      </c>
      <c r="J12" s="4">
        <f t="shared" si="6"/>
        <v>0.01</v>
      </c>
      <c r="K12" s="4">
        <f t="shared" si="7"/>
        <v>0.49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2" t="s">
        <v>10</v>
      </c>
      <c r="C13" s="3">
        <v>10.0</v>
      </c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3" t="s">
        <v>11</v>
      </c>
      <c r="C14" s="3">
        <f>$C$4+1/C13*SUM(D3:D12)</f>
        <v>21.9</v>
      </c>
      <c r="D14" s="1"/>
      <c r="E14" s="5" t="s">
        <v>54</v>
      </c>
      <c r="F14" s="6"/>
      <c r="G14" s="6"/>
      <c r="H14" s="6"/>
      <c r="I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3" t="s">
        <v>13</v>
      </c>
      <c r="C15" s="3">
        <f>$G$8+1/C13*SUM(H3:H12)</f>
        <v>16.1</v>
      </c>
      <c r="D15" s="1"/>
      <c r="E15" s="8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3" t="s">
        <v>14</v>
      </c>
      <c r="C16" s="3">
        <f>C13-2</f>
        <v>8</v>
      </c>
      <c r="D16" s="1"/>
      <c r="E16" s="8"/>
      <c r="I16" s="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D17" s="1"/>
      <c r="E17" s="10"/>
      <c r="F17" s="11"/>
      <c r="G17" s="11"/>
      <c r="H17" s="11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3" t="s">
        <v>55</v>
      </c>
      <c r="C18" s="13">
        <f>SUM(K3:K12)/SQRT(SUM(F3:F12)*SUM(J3:J12))</f>
        <v>-0.8241789905</v>
      </c>
      <c r="D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3" t="s">
        <v>56</v>
      </c>
      <c r="C19" s="3">
        <v>0.63</v>
      </c>
      <c r="D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6"/>
      <c r="F20" s="16"/>
      <c r="G20" s="16"/>
      <c r="H20" s="16"/>
      <c r="I20" s="1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E14:I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9.38"/>
    <col customWidth="1" min="3" max="7" width="15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2" t="s">
        <v>57</v>
      </c>
      <c r="C2" s="2" t="s">
        <v>58</v>
      </c>
      <c r="D2" s="3" t="s">
        <v>2</v>
      </c>
      <c r="E2" s="3" t="s">
        <v>3</v>
      </c>
      <c r="F2" s="3" t="s">
        <v>4</v>
      </c>
      <c r="G2" s="2" t="s">
        <v>59</v>
      </c>
      <c r="H2" s="3" t="s">
        <v>6</v>
      </c>
      <c r="I2" s="3" t="s">
        <v>7</v>
      </c>
      <c r="J2" s="3" t="s">
        <v>8</v>
      </c>
      <c r="K2" s="3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4">
        <v>1.0</v>
      </c>
      <c r="C3" s="4">
        <v>24.0</v>
      </c>
      <c r="D3" s="4">
        <f t="shared" ref="D3:D16" si="1">C3-$C$12</f>
        <v>6</v>
      </c>
      <c r="E3" s="17">
        <f t="shared" ref="E3:E16" si="2">C3-$C$19</f>
        <v>-0.5714285714</v>
      </c>
      <c r="F3" s="17">
        <f t="shared" ref="F3:F16" si="3">E3^2</f>
        <v>0.3265306122</v>
      </c>
      <c r="G3" s="4">
        <v>100.0</v>
      </c>
      <c r="H3" s="4">
        <f t="shared" ref="H3:H16" si="4">G3-$G$16</f>
        <v>14</v>
      </c>
      <c r="I3" s="17">
        <f t="shared" ref="I3:I16" si="5">G3-$C$20</f>
        <v>-10.64285714</v>
      </c>
      <c r="J3" s="17">
        <f t="shared" ref="J3:J16" si="6">I3^2</f>
        <v>113.2704082</v>
      </c>
      <c r="K3" s="18">
        <f t="shared" ref="K3:K16" si="7">E3*I3</f>
        <v>6.081632653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4">
        <v>2.0</v>
      </c>
      <c r="C4" s="4">
        <v>27.0</v>
      </c>
      <c r="D4" s="4">
        <f t="shared" si="1"/>
        <v>9</v>
      </c>
      <c r="E4" s="17">
        <f t="shared" si="2"/>
        <v>2.428571429</v>
      </c>
      <c r="F4" s="17">
        <f t="shared" si="3"/>
        <v>5.897959184</v>
      </c>
      <c r="G4" s="4">
        <v>115.0</v>
      </c>
      <c r="H4" s="4">
        <f t="shared" si="4"/>
        <v>29</v>
      </c>
      <c r="I4" s="17">
        <f t="shared" si="5"/>
        <v>4.357142857</v>
      </c>
      <c r="J4" s="17">
        <f t="shared" si="6"/>
        <v>18.98469388</v>
      </c>
      <c r="K4" s="18">
        <f t="shared" si="7"/>
        <v>10.58163265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4">
        <v>3.0</v>
      </c>
      <c r="C5" s="4">
        <v>26.0</v>
      </c>
      <c r="D5" s="4">
        <f t="shared" si="1"/>
        <v>8</v>
      </c>
      <c r="E5" s="17">
        <f t="shared" si="2"/>
        <v>1.428571429</v>
      </c>
      <c r="F5" s="17">
        <f t="shared" si="3"/>
        <v>2.040816327</v>
      </c>
      <c r="G5" s="4">
        <v>117.0</v>
      </c>
      <c r="H5" s="4">
        <f t="shared" si="4"/>
        <v>31</v>
      </c>
      <c r="I5" s="17">
        <f t="shared" si="5"/>
        <v>6.357142857</v>
      </c>
      <c r="J5" s="17">
        <f t="shared" si="6"/>
        <v>40.41326531</v>
      </c>
      <c r="K5" s="18">
        <f t="shared" si="7"/>
        <v>9.081632653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4">
        <v>4.0</v>
      </c>
      <c r="C6" s="4">
        <v>21.0</v>
      </c>
      <c r="D6" s="4">
        <f t="shared" si="1"/>
        <v>3</v>
      </c>
      <c r="E6" s="17">
        <f t="shared" si="2"/>
        <v>-3.571428571</v>
      </c>
      <c r="F6" s="17">
        <f t="shared" si="3"/>
        <v>12.75510204</v>
      </c>
      <c r="G6" s="4">
        <v>119.0</v>
      </c>
      <c r="H6" s="4">
        <f t="shared" si="4"/>
        <v>33</v>
      </c>
      <c r="I6" s="17">
        <f t="shared" si="5"/>
        <v>8.357142857</v>
      </c>
      <c r="J6" s="17">
        <f t="shared" si="6"/>
        <v>69.84183673</v>
      </c>
      <c r="K6" s="18">
        <f t="shared" si="7"/>
        <v>-29.84693878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4">
        <v>5.0</v>
      </c>
      <c r="C7" s="4">
        <v>20.0</v>
      </c>
      <c r="D7" s="4">
        <f t="shared" si="1"/>
        <v>2</v>
      </c>
      <c r="E7" s="17">
        <f t="shared" si="2"/>
        <v>-4.571428571</v>
      </c>
      <c r="F7" s="17">
        <f t="shared" si="3"/>
        <v>20.89795918</v>
      </c>
      <c r="G7" s="4">
        <v>134.0</v>
      </c>
      <c r="H7" s="4">
        <f t="shared" si="4"/>
        <v>48</v>
      </c>
      <c r="I7" s="17">
        <f t="shared" si="5"/>
        <v>23.35714286</v>
      </c>
      <c r="J7" s="17">
        <f t="shared" si="6"/>
        <v>545.5561224</v>
      </c>
      <c r="K7" s="18">
        <f t="shared" si="7"/>
        <v>-106.7755102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4">
        <v>6.0</v>
      </c>
      <c r="C8" s="4">
        <v>31.0</v>
      </c>
      <c r="D8" s="4">
        <f t="shared" si="1"/>
        <v>13</v>
      </c>
      <c r="E8" s="17">
        <f t="shared" si="2"/>
        <v>6.428571429</v>
      </c>
      <c r="F8" s="17">
        <f t="shared" si="3"/>
        <v>41.32653061</v>
      </c>
      <c r="G8" s="4">
        <v>94.0</v>
      </c>
      <c r="H8" s="4">
        <f t="shared" si="4"/>
        <v>8</v>
      </c>
      <c r="I8" s="17">
        <f t="shared" si="5"/>
        <v>-16.64285714</v>
      </c>
      <c r="J8" s="17">
        <f t="shared" si="6"/>
        <v>276.9846939</v>
      </c>
      <c r="K8" s="18">
        <f t="shared" si="7"/>
        <v>-106.9897959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4">
        <v>7.0</v>
      </c>
      <c r="C9" s="4">
        <v>26.0</v>
      </c>
      <c r="D9" s="4">
        <f t="shared" si="1"/>
        <v>8</v>
      </c>
      <c r="E9" s="17">
        <f t="shared" si="2"/>
        <v>1.428571429</v>
      </c>
      <c r="F9" s="17">
        <f t="shared" si="3"/>
        <v>2.040816327</v>
      </c>
      <c r="G9" s="4">
        <v>105.0</v>
      </c>
      <c r="H9" s="4">
        <f t="shared" si="4"/>
        <v>19</v>
      </c>
      <c r="I9" s="17">
        <f t="shared" si="5"/>
        <v>-5.642857143</v>
      </c>
      <c r="J9" s="17">
        <f t="shared" si="6"/>
        <v>31.84183673</v>
      </c>
      <c r="K9" s="18">
        <f t="shared" si="7"/>
        <v>-8.06122449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4">
        <v>8.0</v>
      </c>
      <c r="C10" s="4">
        <v>22.0</v>
      </c>
      <c r="D10" s="4">
        <f t="shared" si="1"/>
        <v>4</v>
      </c>
      <c r="E10" s="17">
        <f t="shared" si="2"/>
        <v>-2.571428571</v>
      </c>
      <c r="F10" s="17">
        <f t="shared" si="3"/>
        <v>6.612244898</v>
      </c>
      <c r="G10" s="4">
        <v>103.0</v>
      </c>
      <c r="H10" s="4">
        <f t="shared" si="4"/>
        <v>17</v>
      </c>
      <c r="I10" s="17">
        <f t="shared" si="5"/>
        <v>-7.642857143</v>
      </c>
      <c r="J10" s="17">
        <f t="shared" si="6"/>
        <v>58.41326531</v>
      </c>
      <c r="K10" s="18">
        <f t="shared" si="7"/>
        <v>19.65306122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4">
        <v>9.0</v>
      </c>
      <c r="C11" s="4">
        <v>20.0</v>
      </c>
      <c r="D11" s="4">
        <f t="shared" si="1"/>
        <v>2</v>
      </c>
      <c r="E11" s="17">
        <f t="shared" si="2"/>
        <v>-4.571428571</v>
      </c>
      <c r="F11" s="17">
        <f t="shared" si="3"/>
        <v>20.89795918</v>
      </c>
      <c r="G11" s="4">
        <v>111.0</v>
      </c>
      <c r="H11" s="4">
        <f t="shared" si="4"/>
        <v>25</v>
      </c>
      <c r="I11" s="17">
        <f t="shared" si="5"/>
        <v>0.3571428571</v>
      </c>
      <c r="J11" s="17">
        <f t="shared" si="6"/>
        <v>0.1275510204</v>
      </c>
      <c r="K11" s="18">
        <f t="shared" si="7"/>
        <v>-1.632653061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4">
        <v>10.0</v>
      </c>
      <c r="C12" s="2">
        <v>18.0</v>
      </c>
      <c r="D12" s="4">
        <f t="shared" si="1"/>
        <v>0</v>
      </c>
      <c r="E12" s="17">
        <f t="shared" si="2"/>
        <v>-6.571428571</v>
      </c>
      <c r="F12" s="17">
        <f t="shared" si="3"/>
        <v>43.18367347</v>
      </c>
      <c r="G12" s="4">
        <v>124.0</v>
      </c>
      <c r="H12" s="4">
        <f t="shared" si="4"/>
        <v>38</v>
      </c>
      <c r="I12" s="17">
        <f t="shared" si="5"/>
        <v>13.35714286</v>
      </c>
      <c r="J12" s="17">
        <f t="shared" si="6"/>
        <v>178.4132653</v>
      </c>
      <c r="K12" s="18">
        <f t="shared" si="7"/>
        <v>-87.7755102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4">
        <v>11.0</v>
      </c>
      <c r="C13" s="4">
        <v>30.0</v>
      </c>
      <c r="D13" s="4">
        <f t="shared" si="1"/>
        <v>12</v>
      </c>
      <c r="E13" s="17">
        <f t="shared" si="2"/>
        <v>5.428571429</v>
      </c>
      <c r="F13" s="17">
        <f t="shared" si="3"/>
        <v>29.46938776</v>
      </c>
      <c r="G13" s="4">
        <v>122.0</v>
      </c>
      <c r="H13" s="4">
        <f t="shared" si="4"/>
        <v>36</v>
      </c>
      <c r="I13" s="17">
        <f t="shared" si="5"/>
        <v>11.35714286</v>
      </c>
      <c r="J13" s="17">
        <f t="shared" si="6"/>
        <v>128.9846939</v>
      </c>
      <c r="K13" s="18">
        <f t="shared" si="7"/>
        <v>61.65306122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4">
        <v>12.0</v>
      </c>
      <c r="C14" s="4">
        <v>29.0</v>
      </c>
      <c r="D14" s="4">
        <f t="shared" si="1"/>
        <v>11</v>
      </c>
      <c r="E14" s="17">
        <f t="shared" si="2"/>
        <v>4.428571429</v>
      </c>
      <c r="F14" s="17">
        <f t="shared" si="3"/>
        <v>19.6122449</v>
      </c>
      <c r="G14" s="4">
        <v>109.0</v>
      </c>
      <c r="H14" s="4">
        <f t="shared" si="4"/>
        <v>23</v>
      </c>
      <c r="I14" s="17">
        <f t="shared" si="5"/>
        <v>-1.642857143</v>
      </c>
      <c r="J14" s="17">
        <f t="shared" si="6"/>
        <v>2.698979592</v>
      </c>
      <c r="K14" s="18">
        <f t="shared" si="7"/>
        <v>-7.275510204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4">
        <v>13.0</v>
      </c>
      <c r="C15" s="4">
        <v>24.0</v>
      </c>
      <c r="D15" s="4">
        <f t="shared" si="1"/>
        <v>6</v>
      </c>
      <c r="E15" s="17">
        <f t="shared" si="2"/>
        <v>-0.5714285714</v>
      </c>
      <c r="F15" s="17">
        <f t="shared" si="3"/>
        <v>0.3265306122</v>
      </c>
      <c r="G15" s="4">
        <v>110.0</v>
      </c>
      <c r="H15" s="4">
        <f t="shared" si="4"/>
        <v>24</v>
      </c>
      <c r="I15" s="17">
        <f t="shared" si="5"/>
        <v>-0.6428571429</v>
      </c>
      <c r="J15" s="17">
        <f t="shared" si="6"/>
        <v>0.4132653061</v>
      </c>
      <c r="K15" s="18">
        <f t="shared" si="7"/>
        <v>0.3673469388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4">
        <v>14.0</v>
      </c>
      <c r="C16" s="4">
        <v>26.0</v>
      </c>
      <c r="D16" s="4">
        <f t="shared" si="1"/>
        <v>8</v>
      </c>
      <c r="E16" s="17">
        <f t="shared" si="2"/>
        <v>1.428571429</v>
      </c>
      <c r="F16" s="17">
        <f t="shared" si="3"/>
        <v>2.040816327</v>
      </c>
      <c r="G16" s="2">
        <v>86.0</v>
      </c>
      <c r="H16" s="4">
        <f t="shared" si="4"/>
        <v>0</v>
      </c>
      <c r="I16" s="17">
        <f t="shared" si="5"/>
        <v>-24.64285714</v>
      </c>
      <c r="J16" s="17">
        <f t="shared" si="6"/>
        <v>607.2704082</v>
      </c>
      <c r="K16" s="18">
        <f t="shared" si="7"/>
        <v>-35.20408163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2" t="s">
        <v>10</v>
      </c>
      <c r="C17" s="3">
        <v>14.0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3" t="s">
        <v>11</v>
      </c>
      <c r="C19" s="3">
        <f>$C$12+1/C17*SUM(D3:D16)</f>
        <v>24.57142857</v>
      </c>
      <c r="D19" s="1"/>
      <c r="E19" s="5" t="s">
        <v>60</v>
      </c>
      <c r="F19" s="6"/>
      <c r="G19" s="6"/>
      <c r="H19" s="6"/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3" t="s">
        <v>13</v>
      </c>
      <c r="C20" s="3">
        <f>$G$16+1/C17*SUM(H3:H16)</f>
        <v>110.6428571</v>
      </c>
      <c r="D20" s="1"/>
      <c r="E20" s="8"/>
      <c r="I20" s="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3" t="s">
        <v>14</v>
      </c>
      <c r="C21" s="3">
        <f>C17-2</f>
        <v>12</v>
      </c>
      <c r="D21" s="1"/>
      <c r="E21" s="8"/>
      <c r="I21" s="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D22" s="1"/>
      <c r="E22" s="10"/>
      <c r="F22" s="11"/>
      <c r="G22" s="11"/>
      <c r="H22" s="11"/>
      <c r="I22" s="1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3" t="s">
        <v>61</v>
      </c>
      <c r="C23" s="13">
        <f>SUM(K3:K16)/SQRT(SUM(F3:F16)*SUM(J3:J16))</f>
        <v>-0.4210924255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3" t="s">
        <v>62</v>
      </c>
      <c r="C24" s="3">
        <v>0.53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1">
    <mergeCell ref="E19:I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9.38"/>
    <col customWidth="1" min="3" max="6" width="15.13"/>
    <col customWidth="1" min="7" max="7" width="20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2" t="s">
        <v>57</v>
      </c>
      <c r="C2" s="2" t="s">
        <v>63</v>
      </c>
      <c r="D2" s="3" t="s">
        <v>2</v>
      </c>
      <c r="E2" s="3" t="s">
        <v>3</v>
      </c>
      <c r="F2" s="3" t="s">
        <v>4</v>
      </c>
      <c r="G2" s="2" t="s">
        <v>64</v>
      </c>
      <c r="H2" s="3" t="s">
        <v>6</v>
      </c>
      <c r="I2" s="3" t="s">
        <v>7</v>
      </c>
      <c r="J2" s="3" t="s">
        <v>8</v>
      </c>
      <c r="K2" s="3" t="s">
        <v>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4">
        <v>1.0</v>
      </c>
      <c r="C3" s="4">
        <v>500.0</v>
      </c>
      <c r="D3" s="4">
        <f t="shared" ref="D3:D11" si="1">C3-$C$11</f>
        <v>495</v>
      </c>
      <c r="E3" s="17">
        <f t="shared" ref="E3:E11" si="2">C3-$C$14</f>
        <v>-798.3333333</v>
      </c>
      <c r="F3" s="17">
        <f t="shared" ref="F3:F11" si="3">E3^2</f>
        <v>637336.1111</v>
      </c>
      <c r="G3" s="4">
        <v>5.4</v>
      </c>
      <c r="H3" s="4">
        <f t="shared" ref="H3:H11" si="4">G3-$G$8</f>
        <v>4.4</v>
      </c>
      <c r="I3" s="17">
        <f t="shared" ref="I3:I11" si="5">G3-$C$15</f>
        <v>-0.08888888889</v>
      </c>
      <c r="J3" s="17">
        <f t="shared" ref="J3:J11" si="6">I3^2</f>
        <v>0.007901234568</v>
      </c>
      <c r="K3" s="18">
        <f t="shared" ref="K3:K11" si="7">E3*I3</f>
        <v>70.96296296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4">
        <v>2.0</v>
      </c>
      <c r="C4" s="4">
        <v>790.0</v>
      </c>
      <c r="D4" s="4">
        <f t="shared" si="1"/>
        <v>785</v>
      </c>
      <c r="E4" s="17">
        <f t="shared" si="2"/>
        <v>-508.3333333</v>
      </c>
      <c r="F4" s="17">
        <f t="shared" si="3"/>
        <v>258402.7778</v>
      </c>
      <c r="G4" s="4">
        <v>4.2</v>
      </c>
      <c r="H4" s="4">
        <f t="shared" si="4"/>
        <v>3.2</v>
      </c>
      <c r="I4" s="17">
        <f t="shared" si="5"/>
        <v>-1.288888889</v>
      </c>
      <c r="J4" s="17">
        <f t="shared" si="6"/>
        <v>1.661234568</v>
      </c>
      <c r="K4" s="18">
        <f t="shared" si="7"/>
        <v>655.1851852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4">
        <v>3.0</v>
      </c>
      <c r="C5" s="4">
        <v>870.0</v>
      </c>
      <c r="D5" s="4">
        <f t="shared" si="1"/>
        <v>865</v>
      </c>
      <c r="E5" s="17">
        <f t="shared" si="2"/>
        <v>-428.3333333</v>
      </c>
      <c r="F5" s="17">
        <f t="shared" si="3"/>
        <v>183469.4444</v>
      </c>
      <c r="G5" s="4">
        <v>4.0</v>
      </c>
      <c r="H5" s="4">
        <f t="shared" si="4"/>
        <v>3</v>
      </c>
      <c r="I5" s="17">
        <f t="shared" si="5"/>
        <v>-1.488888889</v>
      </c>
      <c r="J5" s="17">
        <f t="shared" si="6"/>
        <v>2.216790123</v>
      </c>
      <c r="K5" s="18">
        <f t="shared" si="7"/>
        <v>637.7407407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4">
        <v>4.0</v>
      </c>
      <c r="C6" s="4">
        <v>1500.0</v>
      </c>
      <c r="D6" s="4">
        <f t="shared" si="1"/>
        <v>1495</v>
      </c>
      <c r="E6" s="17">
        <f t="shared" si="2"/>
        <v>201.6666667</v>
      </c>
      <c r="F6" s="17">
        <f t="shared" si="3"/>
        <v>40669.44444</v>
      </c>
      <c r="G6" s="4">
        <v>3.4</v>
      </c>
      <c r="H6" s="4">
        <f t="shared" si="4"/>
        <v>2.4</v>
      </c>
      <c r="I6" s="17">
        <f t="shared" si="5"/>
        <v>-2.088888889</v>
      </c>
      <c r="J6" s="17">
        <f t="shared" si="6"/>
        <v>4.36345679</v>
      </c>
      <c r="K6" s="18">
        <f t="shared" si="7"/>
        <v>-421.2592593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4">
        <v>5.0</v>
      </c>
      <c r="C7" s="4">
        <v>2300.0</v>
      </c>
      <c r="D7" s="4">
        <f t="shared" si="1"/>
        <v>2295</v>
      </c>
      <c r="E7" s="17">
        <f t="shared" si="2"/>
        <v>1001.666667</v>
      </c>
      <c r="F7" s="17">
        <f t="shared" si="3"/>
        <v>1003336.111</v>
      </c>
      <c r="G7" s="4">
        <v>2.5</v>
      </c>
      <c r="H7" s="4">
        <f t="shared" si="4"/>
        <v>1.5</v>
      </c>
      <c r="I7" s="17">
        <f t="shared" si="5"/>
        <v>-2.988888889</v>
      </c>
      <c r="J7" s="17">
        <f t="shared" si="6"/>
        <v>8.93345679</v>
      </c>
      <c r="K7" s="18">
        <f t="shared" si="7"/>
        <v>-2993.87037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4">
        <v>6.0</v>
      </c>
      <c r="C8" s="4">
        <v>5600.0</v>
      </c>
      <c r="D8" s="4">
        <f t="shared" si="1"/>
        <v>5595</v>
      </c>
      <c r="E8" s="17">
        <f t="shared" si="2"/>
        <v>4301.666667</v>
      </c>
      <c r="F8" s="17">
        <f t="shared" si="3"/>
        <v>18504336.11</v>
      </c>
      <c r="G8" s="4">
        <v>1.0</v>
      </c>
      <c r="H8" s="4">
        <f t="shared" si="4"/>
        <v>0</v>
      </c>
      <c r="I8" s="17">
        <f t="shared" si="5"/>
        <v>-4.488888889</v>
      </c>
      <c r="J8" s="17">
        <f t="shared" si="6"/>
        <v>20.15012346</v>
      </c>
      <c r="K8" s="18">
        <f t="shared" si="7"/>
        <v>-19309.7037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4">
        <v>7.0</v>
      </c>
      <c r="C9" s="4">
        <v>100.0</v>
      </c>
      <c r="D9" s="4">
        <f t="shared" si="1"/>
        <v>95</v>
      </c>
      <c r="E9" s="17">
        <f t="shared" si="2"/>
        <v>-1198.333333</v>
      </c>
      <c r="F9" s="17">
        <f t="shared" si="3"/>
        <v>1436002.778</v>
      </c>
      <c r="G9" s="4">
        <v>6.1</v>
      </c>
      <c r="H9" s="4">
        <f t="shared" si="4"/>
        <v>5.1</v>
      </c>
      <c r="I9" s="17">
        <f t="shared" si="5"/>
        <v>0.6111111111</v>
      </c>
      <c r="J9" s="17">
        <f t="shared" si="6"/>
        <v>0.3734567901</v>
      </c>
      <c r="K9" s="18">
        <f t="shared" si="7"/>
        <v>-732.3148148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4">
        <v>8.0</v>
      </c>
      <c r="C10" s="4">
        <v>20.0</v>
      </c>
      <c r="D10" s="4">
        <f t="shared" si="1"/>
        <v>15</v>
      </c>
      <c r="E10" s="17">
        <f t="shared" si="2"/>
        <v>-1278.333333</v>
      </c>
      <c r="F10" s="17">
        <f t="shared" si="3"/>
        <v>1634136.111</v>
      </c>
      <c r="G10" s="4">
        <v>8.2</v>
      </c>
      <c r="H10" s="4">
        <f t="shared" si="4"/>
        <v>7.2</v>
      </c>
      <c r="I10" s="17">
        <f t="shared" si="5"/>
        <v>2.711111111</v>
      </c>
      <c r="J10" s="17">
        <f t="shared" si="6"/>
        <v>7.350123457</v>
      </c>
      <c r="K10" s="18">
        <f t="shared" si="7"/>
        <v>-3465.703704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4">
        <v>9.0</v>
      </c>
      <c r="C11" s="4">
        <v>5.0</v>
      </c>
      <c r="D11" s="4">
        <f t="shared" si="1"/>
        <v>0</v>
      </c>
      <c r="E11" s="17">
        <f t="shared" si="2"/>
        <v>-1293.333333</v>
      </c>
      <c r="F11" s="17">
        <f t="shared" si="3"/>
        <v>1672711.111</v>
      </c>
      <c r="G11" s="4">
        <v>14.6</v>
      </c>
      <c r="H11" s="4">
        <f t="shared" si="4"/>
        <v>13.6</v>
      </c>
      <c r="I11" s="17">
        <f t="shared" si="5"/>
        <v>9.111111111</v>
      </c>
      <c r="J11" s="17">
        <f t="shared" si="6"/>
        <v>83.01234568</v>
      </c>
      <c r="K11" s="18">
        <f t="shared" si="7"/>
        <v>-11783.7037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2" t="s">
        <v>10</v>
      </c>
      <c r="C12" s="3">
        <v>9.0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3" t="s">
        <v>11</v>
      </c>
      <c r="C14" s="13">
        <f>$C$11+1/C12*SUM(D3:D11)</f>
        <v>1298.333333</v>
      </c>
      <c r="D14" s="1"/>
      <c r="E14" s="5" t="s">
        <v>65</v>
      </c>
      <c r="F14" s="6"/>
      <c r="G14" s="6"/>
      <c r="H14" s="6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3" t="s">
        <v>13</v>
      </c>
      <c r="C15" s="13">
        <f>$G$8+1/C12*SUM(H3:H11)</f>
        <v>5.488888889</v>
      </c>
      <c r="D15" s="1"/>
      <c r="E15" s="8"/>
      <c r="I15" s="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3" t="s">
        <v>14</v>
      </c>
      <c r="C16" s="3">
        <f>C12-2</f>
        <v>7</v>
      </c>
      <c r="D16" s="1"/>
      <c r="E16" s="8"/>
      <c r="I16" s="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D17" s="1"/>
      <c r="E17" s="10"/>
      <c r="F17" s="11"/>
      <c r="G17" s="11"/>
      <c r="H17" s="11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3" t="s">
        <v>66</v>
      </c>
      <c r="C18" s="13">
        <f>SUM(K3:K11)/SQRT(SUM(F3:F11)*SUM(J3:J11))</f>
        <v>-0.6551184792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3" t="s">
        <v>67</v>
      </c>
      <c r="C19" s="3">
        <v>0.67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</sheetData>
  <mergeCells count="1">
    <mergeCell ref="E14:I17"/>
  </mergeCells>
  <drawing r:id="rId1"/>
</worksheet>
</file>