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</sheets>
  <definedNames/>
  <calcPr/>
</workbook>
</file>

<file path=xl/sharedStrings.xml><?xml version="1.0" encoding="utf-8"?>
<sst xmlns="http://schemas.openxmlformats.org/spreadsheetml/2006/main" count="67" uniqueCount="29">
  <si>
    <t>t</t>
  </si>
  <si>
    <t>y(t)</t>
  </si>
  <si>
    <t>y(t-1)</t>
  </si>
  <si>
    <t>y(t)-~y1</t>
  </si>
  <si>
    <t>y(t-1)-~y2</t>
  </si>
  <si>
    <t>(y(t) - y1)*( y(t -1) - y2 )</t>
  </si>
  <si>
    <t>(y(t) - y1)^2</t>
  </si>
  <si>
    <t>(y(t -1) - y2 )</t>
  </si>
  <si>
    <t>-</t>
  </si>
  <si>
    <t>n - 1=</t>
  </si>
  <si>
    <t>Сумма</t>
  </si>
  <si>
    <t>y1</t>
  </si>
  <si>
    <t>y2</t>
  </si>
  <si>
    <t>r1</t>
  </si>
  <si>
    <t>Полученное значение коэффициента автокорреляции и графическое изображение временного ряда позволяют сделать вывод о том, что ряд валового сбора винограда содержит тенденцию, близкую к линейной.</t>
  </si>
  <si>
    <t>№ п/п</t>
  </si>
  <si>
    <t>y</t>
  </si>
  <si>
    <t>y*t</t>
  </si>
  <si>
    <t>t^2</t>
  </si>
  <si>
    <t>Ср.знач</t>
  </si>
  <si>
    <t>n =</t>
  </si>
  <si>
    <t>b</t>
  </si>
  <si>
    <t>a</t>
  </si>
  <si>
    <t>^(y(t))=226,9167-10,85t</t>
  </si>
  <si>
    <t>Таким образом, в среднем ежегодно валовый сбор винограда во всех
категориях хозяйств за 1992-2000 гг. снижался на 10,85 тыс. тонн.</t>
  </si>
  <si>
    <t>Задание индивидуальное под номером 7.</t>
  </si>
  <si>
    <t>Полученное значение коэффициента автокорреляции и графическое изображение временного ряда позволяют сделать вывод о том, что ряд сбора подсолнечников содержит тенденцию, близкую к линейной.</t>
  </si>
  <si>
    <t>^(y(t))=126,8772-2,65t</t>
  </si>
  <si>
    <t>Таким образом, в среднем ежегодно сбор подсолнечников за 1980-1998 гг. снижался на 2,65 у.ед.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</si>
</sst>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"/>
    <numFmt numFmtId="166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2" fillId="2" fontId="1" numFmtId="0" xfId="0" applyAlignment="1" applyBorder="1" applyFont="1">
      <alignment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0" fillId="0" fontId="1" numFmtId="165" xfId="0" applyAlignment="1" applyFont="1" applyNumberFormat="1">
      <alignment horizontal="center" shrinkToFit="0" vertical="center" wrapText="1"/>
    </xf>
    <xf borderId="1" fillId="0" fontId="1" numFmtId="165" xfId="0" applyAlignment="1" applyBorder="1" applyFont="1" applyNumberFormat="1">
      <alignment horizontal="center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1" fillId="0" fontId="1" numFmtId="1" xfId="0" applyAlignment="1" applyBorder="1" applyFont="1" applyNumberFormat="1">
      <alignment horizontal="center" shrinkToFit="0" vertical="center" wrapText="1"/>
    </xf>
    <xf borderId="10" fillId="2" fontId="1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0" fillId="2" fontId="1" numFmtId="0" xfId="0" applyAlignment="1" applyBorder="1" applyFont="1">
      <alignment readingOrder="0" shrinkToFit="0" vertical="center" wrapText="1"/>
    </xf>
    <xf borderId="12" fillId="0" fontId="2" numFmtId="0" xfId="0" applyBorder="1" applyFont="1"/>
    <xf borderId="0" fillId="0" fontId="1" numFmtId="166" xfId="0" applyAlignment="1" applyFont="1" applyNumberFormat="1">
      <alignment horizontal="center" shrinkToFit="0" vertical="center" wrapText="1"/>
    </xf>
    <xf borderId="1" fillId="0" fontId="1" numFmtId="166" xfId="0" applyAlignment="1" applyBorder="1" applyFont="1" applyNumberFormat="1">
      <alignment horizontal="center" shrinkToFit="0" vertical="center" wrapText="1"/>
    </xf>
    <xf borderId="1" fillId="0" fontId="1" numFmtId="2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584350542325372"/>
          <c:y val="0.06617250673854451"/>
          <c:w val="0.8932398279100797"/>
          <c:h val="0.7977088948787062"/>
        </c:manualLayout>
      </c:layout>
      <c:lineChart>
        <c:varyColors val="0"/>
        <c:ser>
          <c:idx val="0"/>
          <c:order val="0"/>
          <c:tx>
            <c:strRef>
              <c:f>'Задание 1'!$C$3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'Задание 1'!$B$4:$B$11</c:f>
            </c:strRef>
          </c:cat>
          <c:val>
            <c:numRef>
              <c:f>'Задание 1'!$C$4:$C$11</c:f>
              <c:numCache/>
            </c:numRef>
          </c:val>
          <c:smooth val="0"/>
        </c:ser>
        <c:axId val="1040327597"/>
        <c:axId val="763035682"/>
      </c:lineChart>
      <c:catAx>
        <c:axId val="1040327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год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3035682"/>
      </c:catAx>
      <c:valAx>
        <c:axId val="763035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виноград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3275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980708151441736"/>
          <c:y val="0.06617250673854451"/>
          <c:w val="0.899276251818916"/>
          <c:h val="0.803099730458221"/>
        </c:manualLayout>
      </c:layout>
      <c:lineChart>
        <c:varyColors val="0"/>
        <c:ser>
          <c:idx val="0"/>
          <c:order val="0"/>
          <c:tx>
            <c:strRef>
              <c:f>'Задание 2'!$C$4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'Задание 2'!$B$5:$B$23</c:f>
            </c:strRef>
          </c:cat>
          <c:val>
            <c:numRef>
              <c:f>'Задание 2'!$C$5:$C$23</c:f>
              <c:numCache/>
            </c:numRef>
          </c:val>
          <c:smooth val="0"/>
        </c:ser>
        <c:axId val="1499686605"/>
        <c:axId val="1173315921"/>
      </c:lineChart>
      <c:catAx>
        <c:axId val="1499686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год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315921"/>
      </c:catAx>
      <c:valAx>
        <c:axId val="1173315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 подсолнечника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686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209550</xdr:colOff>
      <xdr:row>0</xdr:row>
      <xdr:rowOff>171450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190500</xdr:colOff>
      <xdr:row>2</xdr:row>
      <xdr:rowOff>180975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7" max="7" width="18.8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1">
        <v>1992.0</v>
      </c>
      <c r="C3" s="1">
        <v>246.0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1">
        <v>1993.0</v>
      </c>
      <c r="C4" s="1">
        <v>229.0</v>
      </c>
      <c r="D4" s="1">
        <v>246.0</v>
      </c>
      <c r="E4" s="2">
        <f t="shared" ref="E4:E11" si="2">C4-$C$14</f>
        <v>65.5</v>
      </c>
      <c r="F4" s="2">
        <f t="shared" ref="F4:F11" si="3">D4-$C$15</f>
        <v>71.75</v>
      </c>
      <c r="G4" s="2">
        <f t="shared" ref="G4:G11" si="4">E4*F4</f>
        <v>4699.625</v>
      </c>
      <c r="H4" s="2">
        <f t="shared" ref="H4:I4" si="1">E4^2</f>
        <v>4290.25</v>
      </c>
      <c r="I4" s="2">
        <f t="shared" si="1"/>
        <v>5148.0625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1">
        <v>1994.0</v>
      </c>
      <c r="C5" s="1">
        <v>152.0</v>
      </c>
      <c r="D5" s="1">
        <v>229.0</v>
      </c>
      <c r="E5" s="2">
        <f t="shared" si="2"/>
        <v>-11.5</v>
      </c>
      <c r="F5" s="2">
        <f t="shared" si="3"/>
        <v>54.75</v>
      </c>
      <c r="G5" s="2">
        <f t="shared" si="4"/>
        <v>-629.625</v>
      </c>
      <c r="H5" s="2">
        <f t="shared" ref="H5:I5" si="5">E5^2</f>
        <v>132.25</v>
      </c>
      <c r="I5" s="2">
        <f t="shared" si="5"/>
        <v>2997.5625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1">
        <v>1995.0</v>
      </c>
      <c r="C6" s="1">
        <v>155.0</v>
      </c>
      <c r="D6" s="1">
        <v>152.0</v>
      </c>
      <c r="E6" s="2">
        <f t="shared" si="2"/>
        <v>-8.5</v>
      </c>
      <c r="F6" s="2">
        <f t="shared" si="3"/>
        <v>-22.25</v>
      </c>
      <c r="G6" s="2">
        <f t="shared" si="4"/>
        <v>189.125</v>
      </c>
      <c r="H6" s="2">
        <f t="shared" ref="H6:I6" si="6">E6^2</f>
        <v>72.25</v>
      </c>
      <c r="I6" s="2">
        <f t="shared" si="6"/>
        <v>495.0625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1">
        <v>1996.0</v>
      </c>
      <c r="C7" s="1">
        <v>190.0</v>
      </c>
      <c r="D7" s="1">
        <v>155.0</v>
      </c>
      <c r="E7" s="2">
        <f t="shared" si="2"/>
        <v>26.5</v>
      </c>
      <c r="F7" s="2">
        <f t="shared" si="3"/>
        <v>-19.25</v>
      </c>
      <c r="G7" s="2">
        <f t="shared" si="4"/>
        <v>-510.125</v>
      </c>
      <c r="H7" s="2">
        <f t="shared" ref="H7:I7" si="7">E7^2</f>
        <v>702.25</v>
      </c>
      <c r="I7" s="2">
        <f t="shared" si="7"/>
        <v>370.5625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">
        <v>1997.0</v>
      </c>
      <c r="C8" s="1">
        <v>160.0</v>
      </c>
      <c r="D8" s="1">
        <v>190.0</v>
      </c>
      <c r="E8" s="2">
        <f t="shared" si="2"/>
        <v>-3.5</v>
      </c>
      <c r="F8" s="2">
        <f t="shared" si="3"/>
        <v>15.75</v>
      </c>
      <c r="G8" s="2">
        <f t="shared" si="4"/>
        <v>-55.125</v>
      </c>
      <c r="H8" s="2">
        <f t="shared" ref="H8:I8" si="8">E8^2</f>
        <v>12.25</v>
      </c>
      <c r="I8" s="2">
        <f t="shared" si="8"/>
        <v>248.0625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1">
        <v>1998.0</v>
      </c>
      <c r="C9" s="1">
        <v>107.0</v>
      </c>
      <c r="D9" s="1">
        <v>160.0</v>
      </c>
      <c r="E9" s="2">
        <f t="shared" si="2"/>
        <v>-56.5</v>
      </c>
      <c r="F9" s="2">
        <f t="shared" si="3"/>
        <v>-14.25</v>
      </c>
      <c r="G9" s="2">
        <f t="shared" si="4"/>
        <v>805.125</v>
      </c>
      <c r="H9" s="2">
        <f t="shared" ref="H9:I9" si="9">E9^2</f>
        <v>3192.25</v>
      </c>
      <c r="I9" s="2">
        <f t="shared" si="9"/>
        <v>203.0625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">
        <v>1999.0</v>
      </c>
      <c r="C10" s="1">
        <v>155.0</v>
      </c>
      <c r="D10" s="1">
        <v>107.0</v>
      </c>
      <c r="E10" s="2">
        <f t="shared" si="2"/>
        <v>-8.5</v>
      </c>
      <c r="F10" s="2">
        <f t="shared" si="3"/>
        <v>-67.25</v>
      </c>
      <c r="G10" s="2">
        <f t="shared" si="4"/>
        <v>571.625</v>
      </c>
      <c r="H10" s="2">
        <f t="shared" ref="H10:I10" si="10">E10^2</f>
        <v>72.25</v>
      </c>
      <c r="I10" s="2">
        <f t="shared" si="10"/>
        <v>4522.5625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">
        <v>2000.0</v>
      </c>
      <c r="C11" s="1">
        <v>160.0</v>
      </c>
      <c r="D11" s="1">
        <v>155.0</v>
      </c>
      <c r="E11" s="2">
        <f t="shared" si="2"/>
        <v>-3.5</v>
      </c>
      <c r="F11" s="2">
        <f t="shared" si="3"/>
        <v>-19.25</v>
      </c>
      <c r="G11" s="2">
        <f t="shared" si="4"/>
        <v>67.375</v>
      </c>
      <c r="H11" s="2">
        <f t="shared" ref="H11:I11" si="11">E11^2</f>
        <v>12.25</v>
      </c>
      <c r="I11" s="2">
        <f t="shared" si="11"/>
        <v>370.5625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3" t="s">
        <v>9</v>
      </c>
      <c r="C12" s="4">
        <v>8.0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3" t="s">
        <v>10</v>
      </c>
      <c r="C13" s="4">
        <f t="shared" ref="C13:D13" si="12">SUM(C4:C11)</f>
        <v>1308</v>
      </c>
      <c r="D13" s="5">
        <f t="shared" si="12"/>
        <v>1394</v>
      </c>
      <c r="E13" s="2"/>
      <c r="F13" s="2"/>
      <c r="G13" s="5">
        <f t="shared" ref="G13:I13" si="13">SUM(G4:G11)</f>
        <v>5138</v>
      </c>
      <c r="H13" s="5">
        <f t="shared" si="13"/>
        <v>8486</v>
      </c>
      <c r="I13" s="5">
        <f t="shared" si="13"/>
        <v>14355.5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3" t="s">
        <v>11</v>
      </c>
      <c r="C14" s="4">
        <f>C13/C12</f>
        <v>163.5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3" t="s">
        <v>12</v>
      </c>
      <c r="C15" s="4">
        <f>D13/C12</f>
        <v>174.25</v>
      </c>
      <c r="D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3" t="s">
        <v>13</v>
      </c>
      <c r="C16" s="6">
        <f>G13/SQRT(H13*I13)</f>
        <v>0.4655147266</v>
      </c>
      <c r="D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7" t="s">
        <v>14</v>
      </c>
      <c r="C18" s="8"/>
      <c r="D18" s="8"/>
      <c r="E18" s="8"/>
      <c r="F18" s="9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10"/>
      <c r="F19" s="1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12"/>
      <c r="C20" s="13"/>
      <c r="D20" s="13"/>
      <c r="E20" s="13"/>
      <c r="F20" s="1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3" t="s">
        <v>15</v>
      </c>
      <c r="C22" s="3" t="s">
        <v>16</v>
      </c>
      <c r="D22" s="3" t="s">
        <v>0</v>
      </c>
      <c r="E22" s="3" t="s">
        <v>17</v>
      </c>
      <c r="F22" s="3" t="s">
        <v>18</v>
      </c>
      <c r="G22" s="3" t="s">
        <v>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1">
        <v>1.0</v>
      </c>
      <c r="C23" s="1">
        <v>246.0</v>
      </c>
      <c r="D23" s="1">
        <v>1.0</v>
      </c>
      <c r="E23" s="2">
        <f t="shared" ref="E23:E31" si="14">C23*D23</f>
        <v>246</v>
      </c>
      <c r="F23" s="2">
        <f t="shared" ref="F23:F31" si="15">D23^2</f>
        <v>1</v>
      </c>
      <c r="G23" s="15">
        <f t="shared" ref="G23:G31" si="16">$C$36+$C$35*D23</f>
        <v>216.0666667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1">
        <v>2.0</v>
      </c>
      <c r="C24" s="1">
        <v>229.0</v>
      </c>
      <c r="D24" s="1">
        <v>2.0</v>
      </c>
      <c r="E24" s="2">
        <f t="shared" si="14"/>
        <v>458</v>
      </c>
      <c r="F24" s="2">
        <f t="shared" si="15"/>
        <v>4</v>
      </c>
      <c r="G24" s="15">
        <f t="shared" si="16"/>
        <v>205.2166667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1">
        <v>3.0</v>
      </c>
      <c r="C25" s="1">
        <v>152.0</v>
      </c>
      <c r="D25" s="1">
        <v>3.0</v>
      </c>
      <c r="E25" s="2">
        <f t="shared" si="14"/>
        <v>456</v>
      </c>
      <c r="F25" s="2">
        <f t="shared" si="15"/>
        <v>9</v>
      </c>
      <c r="G25" s="15">
        <f t="shared" si="16"/>
        <v>194.3666667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1">
        <v>4.0</v>
      </c>
      <c r="C26" s="1">
        <v>155.0</v>
      </c>
      <c r="D26" s="1">
        <v>4.0</v>
      </c>
      <c r="E26" s="2">
        <f t="shared" si="14"/>
        <v>620</v>
      </c>
      <c r="F26" s="2">
        <f t="shared" si="15"/>
        <v>16</v>
      </c>
      <c r="G26" s="15">
        <f t="shared" si="16"/>
        <v>183.5166667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1">
        <v>5.0</v>
      </c>
      <c r="C27" s="1">
        <v>190.0</v>
      </c>
      <c r="D27" s="1">
        <v>5.0</v>
      </c>
      <c r="E27" s="2">
        <f t="shared" si="14"/>
        <v>950</v>
      </c>
      <c r="F27" s="2">
        <f t="shared" si="15"/>
        <v>25</v>
      </c>
      <c r="G27" s="15">
        <f t="shared" si="16"/>
        <v>172.6666667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1">
        <v>6.0</v>
      </c>
      <c r="C28" s="1">
        <v>160.0</v>
      </c>
      <c r="D28" s="1">
        <v>6.0</v>
      </c>
      <c r="E28" s="2">
        <f t="shared" si="14"/>
        <v>960</v>
      </c>
      <c r="F28" s="2">
        <f t="shared" si="15"/>
        <v>36</v>
      </c>
      <c r="G28" s="15">
        <f t="shared" si="16"/>
        <v>161.8166667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1">
        <v>7.0</v>
      </c>
      <c r="C29" s="1">
        <v>107.0</v>
      </c>
      <c r="D29" s="1">
        <v>7.0</v>
      </c>
      <c r="E29" s="2">
        <f t="shared" si="14"/>
        <v>749</v>
      </c>
      <c r="F29" s="2">
        <f t="shared" si="15"/>
        <v>49</v>
      </c>
      <c r="G29" s="15">
        <f t="shared" si="16"/>
        <v>150.9666667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1">
        <v>8.0</v>
      </c>
      <c r="C30" s="1">
        <v>155.0</v>
      </c>
      <c r="D30" s="1">
        <v>8.0</v>
      </c>
      <c r="E30" s="2">
        <f t="shared" si="14"/>
        <v>1240</v>
      </c>
      <c r="F30" s="2">
        <f t="shared" si="15"/>
        <v>64</v>
      </c>
      <c r="G30" s="15">
        <f t="shared" si="16"/>
        <v>140.1166667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1">
        <v>9.0</v>
      </c>
      <c r="C31" s="1">
        <v>160.0</v>
      </c>
      <c r="D31" s="1">
        <v>9.0</v>
      </c>
      <c r="E31" s="2">
        <f t="shared" si="14"/>
        <v>1440</v>
      </c>
      <c r="F31" s="2">
        <f t="shared" si="15"/>
        <v>81</v>
      </c>
      <c r="G31" s="15">
        <f t="shared" si="16"/>
        <v>129.2666667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3" t="s">
        <v>10</v>
      </c>
      <c r="C32" s="5">
        <f t="shared" ref="C32:G32" si="17">SUM(C23:C31)</f>
        <v>1554</v>
      </c>
      <c r="D32" s="5">
        <f t="shared" si="17"/>
        <v>45</v>
      </c>
      <c r="E32" s="5">
        <f t="shared" si="17"/>
        <v>7119</v>
      </c>
      <c r="F32" s="5">
        <f t="shared" si="17"/>
        <v>285</v>
      </c>
      <c r="G32" s="16">
        <f t="shared" si="17"/>
        <v>1554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3" t="s">
        <v>19</v>
      </c>
      <c r="C33" s="17">
        <f t="shared" ref="C33:F33" si="18">C32/$C$34</f>
        <v>172.6666667</v>
      </c>
      <c r="D33" s="18">
        <f t="shared" si="18"/>
        <v>5</v>
      </c>
      <c r="E33" s="18">
        <f t="shared" si="18"/>
        <v>791</v>
      </c>
      <c r="F33" s="17">
        <f t="shared" si="18"/>
        <v>31.66666667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3" t="s">
        <v>20</v>
      </c>
      <c r="C34" s="4">
        <f>B31</f>
        <v>9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3" t="s">
        <v>21</v>
      </c>
      <c r="C35" s="4">
        <f>(E33-C33*D33)/(F33-D33^2)</f>
        <v>-10.85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3" t="s">
        <v>22</v>
      </c>
      <c r="C36" s="6">
        <f>C33-C35*D33</f>
        <v>226.9166667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19" t="s">
        <v>23</v>
      </c>
      <c r="C38" s="20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1" t="s">
        <v>24</v>
      </c>
      <c r="C40" s="22"/>
      <c r="D40" s="22"/>
      <c r="E40" s="22"/>
      <c r="F40" s="20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B18:F20"/>
    <mergeCell ref="B38:C38"/>
    <mergeCell ref="B40:F4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7" max="7" width="18.8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19" t="s">
        <v>25</v>
      </c>
      <c r="C2" s="22"/>
      <c r="D2" s="20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1">
        <v>1980.0</v>
      </c>
      <c r="C5" s="1">
        <v>109.0</v>
      </c>
      <c r="D5" s="1" t="s">
        <v>8</v>
      </c>
      <c r="E5" s="1" t="s">
        <v>8</v>
      </c>
      <c r="F5" s="2" t="s">
        <v>8</v>
      </c>
      <c r="G5" s="2" t="s">
        <v>8</v>
      </c>
      <c r="H5" s="2" t="s">
        <v>8</v>
      </c>
      <c r="I5" s="2" t="s">
        <v>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1">
        <v>1981.0</v>
      </c>
      <c r="C6" s="1">
        <v>102.0</v>
      </c>
      <c r="D6" s="1">
        <f t="shared" ref="D6:D23" si="2">C5</f>
        <v>109</v>
      </c>
      <c r="E6" s="23">
        <f t="shared" ref="E6:E17" si="3">C6-$C$26</f>
        <v>-3.944444444</v>
      </c>
      <c r="F6" s="23">
        <f t="shared" ref="F6:F23" si="4">D6-$C$27</f>
        <v>6.666666667</v>
      </c>
      <c r="G6" s="23">
        <f t="shared" ref="G6:G23" si="5">E6*F6</f>
        <v>-26.2962963</v>
      </c>
      <c r="H6" s="23">
        <f t="shared" ref="H6:I6" si="1">E6^2</f>
        <v>15.55864198</v>
      </c>
      <c r="I6" s="23">
        <f t="shared" si="1"/>
        <v>44.44444444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1">
        <v>1982.0</v>
      </c>
      <c r="C7" s="1">
        <v>115.0</v>
      </c>
      <c r="D7" s="1">
        <f t="shared" si="2"/>
        <v>102</v>
      </c>
      <c r="E7" s="23">
        <f t="shared" si="3"/>
        <v>9.055555556</v>
      </c>
      <c r="F7" s="23">
        <f t="shared" si="4"/>
        <v>-0.3333333333</v>
      </c>
      <c r="G7" s="23">
        <f t="shared" si="5"/>
        <v>-3.018518519</v>
      </c>
      <c r="H7" s="23">
        <f t="shared" ref="H7:I7" si="6">E7^2</f>
        <v>82.00308642</v>
      </c>
      <c r="I7" s="23">
        <f t="shared" si="6"/>
        <v>0.1111111111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">
        <v>1983.0</v>
      </c>
      <c r="C8" s="1">
        <v>117.0</v>
      </c>
      <c r="D8" s="1">
        <f t="shared" si="2"/>
        <v>115</v>
      </c>
      <c r="E8" s="23">
        <f t="shared" si="3"/>
        <v>11.05555556</v>
      </c>
      <c r="F8" s="23">
        <f t="shared" si="4"/>
        <v>12.66666667</v>
      </c>
      <c r="G8" s="23">
        <f t="shared" si="5"/>
        <v>140.037037</v>
      </c>
      <c r="H8" s="23">
        <f t="shared" ref="H8:I8" si="7">E8^2</f>
        <v>122.2253086</v>
      </c>
      <c r="I8" s="23">
        <f t="shared" si="7"/>
        <v>160.4444444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1">
        <v>1984.0</v>
      </c>
      <c r="C9" s="1">
        <v>112.0</v>
      </c>
      <c r="D9" s="1">
        <f t="shared" si="2"/>
        <v>117</v>
      </c>
      <c r="E9" s="23">
        <f t="shared" si="3"/>
        <v>6.055555556</v>
      </c>
      <c r="F9" s="23">
        <f t="shared" si="4"/>
        <v>14.66666667</v>
      </c>
      <c r="G9" s="23">
        <f t="shared" si="5"/>
        <v>88.81481481</v>
      </c>
      <c r="H9" s="23">
        <f t="shared" ref="H9:I9" si="8">E9^2</f>
        <v>36.66975309</v>
      </c>
      <c r="I9" s="23">
        <f t="shared" si="8"/>
        <v>215.1111111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">
        <v>1985.0</v>
      </c>
      <c r="C10" s="1">
        <v>111.0</v>
      </c>
      <c r="D10" s="1">
        <f t="shared" si="2"/>
        <v>112</v>
      </c>
      <c r="E10" s="23">
        <f t="shared" si="3"/>
        <v>5.055555556</v>
      </c>
      <c r="F10" s="23">
        <f t="shared" si="4"/>
        <v>9.666666667</v>
      </c>
      <c r="G10" s="23">
        <f t="shared" si="5"/>
        <v>48.87037037</v>
      </c>
      <c r="H10" s="23">
        <f t="shared" ref="H10:I10" si="9">E10^2</f>
        <v>25.55864198</v>
      </c>
      <c r="I10" s="23">
        <f t="shared" si="9"/>
        <v>93.44444444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">
        <v>1986.0</v>
      </c>
      <c r="C11" s="1">
        <v>105.0</v>
      </c>
      <c r="D11" s="1">
        <f t="shared" si="2"/>
        <v>111</v>
      </c>
      <c r="E11" s="23">
        <f t="shared" si="3"/>
        <v>-0.9444444444</v>
      </c>
      <c r="F11" s="23">
        <f t="shared" si="4"/>
        <v>8.666666667</v>
      </c>
      <c r="G11" s="23">
        <f t="shared" si="5"/>
        <v>-8.185185185</v>
      </c>
      <c r="H11" s="23">
        <f t="shared" ref="H11:I11" si="10">E11^2</f>
        <v>0.8919753086</v>
      </c>
      <c r="I11" s="23">
        <f t="shared" si="10"/>
        <v>75.11111111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">
        <v>1987.0</v>
      </c>
      <c r="C12" s="1">
        <v>129.0</v>
      </c>
      <c r="D12" s="1">
        <f t="shared" si="2"/>
        <v>105</v>
      </c>
      <c r="E12" s="23">
        <f t="shared" si="3"/>
        <v>23.05555556</v>
      </c>
      <c r="F12" s="23">
        <f t="shared" si="4"/>
        <v>2.666666667</v>
      </c>
      <c r="G12" s="23">
        <f t="shared" si="5"/>
        <v>61.48148148</v>
      </c>
      <c r="H12" s="23">
        <f t="shared" ref="H12:I12" si="11">E12^2</f>
        <v>531.558642</v>
      </c>
      <c r="I12" s="23">
        <f t="shared" si="11"/>
        <v>7.111111111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">
        <v>1988.0</v>
      </c>
      <c r="C13" s="1">
        <v>99.0</v>
      </c>
      <c r="D13" s="1">
        <f t="shared" si="2"/>
        <v>129</v>
      </c>
      <c r="E13" s="23">
        <f t="shared" si="3"/>
        <v>-6.944444444</v>
      </c>
      <c r="F13" s="23">
        <f t="shared" si="4"/>
        <v>26.66666667</v>
      </c>
      <c r="G13" s="23">
        <f t="shared" si="5"/>
        <v>-185.1851852</v>
      </c>
      <c r="H13" s="23">
        <f t="shared" ref="H13:I13" si="12">E13^2</f>
        <v>48.22530864</v>
      </c>
      <c r="I13" s="23">
        <f t="shared" si="12"/>
        <v>711.1111111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1">
        <v>1989.0</v>
      </c>
      <c r="C14" s="1">
        <v>113.0</v>
      </c>
      <c r="D14" s="1">
        <f t="shared" si="2"/>
        <v>99</v>
      </c>
      <c r="E14" s="23">
        <f t="shared" si="3"/>
        <v>7.055555556</v>
      </c>
      <c r="F14" s="23">
        <f t="shared" si="4"/>
        <v>-3.333333333</v>
      </c>
      <c r="G14" s="23">
        <f t="shared" si="5"/>
        <v>-23.51851852</v>
      </c>
      <c r="H14" s="23">
        <f t="shared" ref="H14:I14" si="13">E14^2</f>
        <v>49.7808642</v>
      </c>
      <c r="I14" s="23">
        <f t="shared" si="13"/>
        <v>11.11111111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1">
        <v>1990.0</v>
      </c>
      <c r="C15" s="1">
        <v>125.0</v>
      </c>
      <c r="D15" s="1">
        <f t="shared" si="2"/>
        <v>113</v>
      </c>
      <c r="E15" s="23">
        <f t="shared" si="3"/>
        <v>19.05555556</v>
      </c>
      <c r="F15" s="23">
        <f t="shared" si="4"/>
        <v>10.66666667</v>
      </c>
      <c r="G15" s="23">
        <f t="shared" si="5"/>
        <v>203.2592593</v>
      </c>
      <c r="H15" s="23">
        <f t="shared" ref="H15:I15" si="14">E15^2</f>
        <v>363.1141975</v>
      </c>
      <c r="I15" s="23">
        <f t="shared" si="14"/>
        <v>113.7777778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1">
        <v>1991.0</v>
      </c>
      <c r="C16" s="1">
        <v>109.0</v>
      </c>
      <c r="D16" s="1">
        <f t="shared" si="2"/>
        <v>125</v>
      </c>
      <c r="E16" s="23">
        <f t="shared" si="3"/>
        <v>3.055555556</v>
      </c>
      <c r="F16" s="23">
        <f t="shared" si="4"/>
        <v>22.66666667</v>
      </c>
      <c r="G16" s="23">
        <f t="shared" si="5"/>
        <v>69.25925926</v>
      </c>
      <c r="H16" s="23">
        <f t="shared" ref="H16:I16" si="15">E16^2</f>
        <v>9.336419753</v>
      </c>
      <c r="I16" s="23">
        <f t="shared" si="15"/>
        <v>513.7777778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1">
        <v>1992.0</v>
      </c>
      <c r="C17" s="1">
        <v>90.0</v>
      </c>
      <c r="D17" s="1">
        <f t="shared" si="2"/>
        <v>109</v>
      </c>
      <c r="E17" s="23">
        <f t="shared" si="3"/>
        <v>-15.94444444</v>
      </c>
      <c r="F17" s="23">
        <f t="shared" si="4"/>
        <v>6.666666667</v>
      </c>
      <c r="G17" s="23">
        <f t="shared" si="5"/>
        <v>-106.2962963</v>
      </c>
      <c r="H17" s="23">
        <f t="shared" ref="H17:I17" si="16">E17^2</f>
        <v>254.2253086</v>
      </c>
      <c r="I17" s="23">
        <f t="shared" si="16"/>
        <v>44.44444444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1">
        <v>1993.0</v>
      </c>
      <c r="C18" s="1">
        <v>123.0</v>
      </c>
      <c r="D18" s="1">
        <f t="shared" si="2"/>
        <v>90</v>
      </c>
      <c r="E18" s="23">
        <f t="shared" ref="E18:E20" si="18">C17-$C$26</f>
        <v>-15.94444444</v>
      </c>
      <c r="F18" s="23">
        <f t="shared" si="4"/>
        <v>-12.33333333</v>
      </c>
      <c r="G18" s="23">
        <f t="shared" si="5"/>
        <v>196.6481481</v>
      </c>
      <c r="H18" s="23">
        <f t="shared" ref="H18:I18" si="17">E18^2</f>
        <v>254.2253086</v>
      </c>
      <c r="I18" s="23">
        <f t="shared" si="17"/>
        <v>152.1111111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1">
        <v>1994.0</v>
      </c>
      <c r="C19" s="1">
        <v>89.0</v>
      </c>
      <c r="D19" s="1">
        <f t="shared" si="2"/>
        <v>123</v>
      </c>
      <c r="E19" s="23">
        <f t="shared" si="18"/>
        <v>17.05555556</v>
      </c>
      <c r="F19" s="23">
        <f t="shared" si="4"/>
        <v>20.66666667</v>
      </c>
      <c r="G19" s="23">
        <f t="shared" si="5"/>
        <v>352.4814815</v>
      </c>
      <c r="H19" s="23">
        <f t="shared" ref="H19:I19" si="19">E19^2</f>
        <v>290.8919753</v>
      </c>
      <c r="I19" s="23">
        <f t="shared" si="19"/>
        <v>427.1111111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1">
        <v>1995.0</v>
      </c>
      <c r="C20" s="1">
        <v>82.0</v>
      </c>
      <c r="D20" s="1">
        <f t="shared" si="2"/>
        <v>89</v>
      </c>
      <c r="E20" s="23">
        <f t="shared" si="18"/>
        <v>-16.94444444</v>
      </c>
      <c r="F20" s="23">
        <f t="shared" si="4"/>
        <v>-13.33333333</v>
      </c>
      <c r="G20" s="23">
        <f t="shared" si="5"/>
        <v>225.9259259</v>
      </c>
      <c r="H20" s="23">
        <f t="shared" ref="H20:I20" si="20">E20^2</f>
        <v>287.1141975</v>
      </c>
      <c r="I20" s="23">
        <f t="shared" si="20"/>
        <v>177.7777778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1">
        <v>1996.0</v>
      </c>
      <c r="C21" s="1">
        <v>54.0</v>
      </c>
      <c r="D21" s="1">
        <f t="shared" si="2"/>
        <v>82</v>
      </c>
      <c r="E21" s="23">
        <f t="shared" ref="E21:E23" si="22">C21-$C$26</f>
        <v>-51.94444444</v>
      </c>
      <c r="F21" s="23">
        <f t="shared" si="4"/>
        <v>-20.33333333</v>
      </c>
      <c r="G21" s="23">
        <f t="shared" si="5"/>
        <v>1056.203704</v>
      </c>
      <c r="H21" s="23">
        <f t="shared" ref="H21:I21" si="21">E21^2</f>
        <v>2698.225309</v>
      </c>
      <c r="I21" s="23">
        <f t="shared" si="21"/>
        <v>413.4444444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1">
        <v>1997.0</v>
      </c>
      <c r="C22" s="1">
        <v>58.0</v>
      </c>
      <c r="D22" s="1">
        <f t="shared" si="2"/>
        <v>54</v>
      </c>
      <c r="E22" s="23">
        <f t="shared" si="22"/>
        <v>-47.94444444</v>
      </c>
      <c r="F22" s="23">
        <f t="shared" si="4"/>
        <v>-48.33333333</v>
      </c>
      <c r="G22" s="23">
        <f t="shared" si="5"/>
        <v>2317.314815</v>
      </c>
      <c r="H22" s="23">
        <f t="shared" ref="H22:I22" si="23">E22^2</f>
        <v>2298.669753</v>
      </c>
      <c r="I22" s="23">
        <f t="shared" si="23"/>
        <v>2336.111111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1">
        <v>1998.0</v>
      </c>
      <c r="C23" s="1">
        <v>65.0</v>
      </c>
      <c r="D23" s="1">
        <f t="shared" si="2"/>
        <v>58</v>
      </c>
      <c r="E23" s="23">
        <f t="shared" si="22"/>
        <v>-40.94444444</v>
      </c>
      <c r="F23" s="23">
        <f t="shared" si="4"/>
        <v>-44.33333333</v>
      </c>
      <c r="G23" s="23">
        <f t="shared" si="5"/>
        <v>1815.203704</v>
      </c>
      <c r="H23" s="23">
        <f t="shared" ref="H23:I23" si="24">E23^2</f>
        <v>1676.447531</v>
      </c>
      <c r="I23" s="23">
        <f t="shared" si="24"/>
        <v>1965.444444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3" t="s">
        <v>9</v>
      </c>
      <c r="C24" s="4">
        <f>COUNT(B5:B23)-1</f>
        <v>18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3" t="s">
        <v>10</v>
      </c>
      <c r="C25" s="4">
        <f>SUM(C5:C23)</f>
        <v>1907</v>
      </c>
      <c r="D25" s="5">
        <f>SUM(D6:D23)</f>
        <v>1842</v>
      </c>
      <c r="E25" s="2"/>
      <c r="F25" s="2"/>
      <c r="G25" s="24">
        <f t="shared" ref="G25:I25" si="25">SUM(G6:G23)</f>
        <v>6223</v>
      </c>
      <c r="H25" s="24">
        <f t="shared" si="25"/>
        <v>9044.722222</v>
      </c>
      <c r="I25" s="24">
        <f t="shared" si="25"/>
        <v>7462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3" t="s">
        <v>11</v>
      </c>
      <c r="C26" s="6">
        <f>C25/C24</f>
        <v>105.9444444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3" t="s">
        <v>12</v>
      </c>
      <c r="C27" s="6">
        <f>D25/C24</f>
        <v>102.3333333</v>
      </c>
      <c r="D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3" t="s">
        <v>13</v>
      </c>
      <c r="C28" s="6">
        <f>G25/SQRT(H25*I25)</f>
        <v>0.7574859151</v>
      </c>
      <c r="D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7" t="s">
        <v>26</v>
      </c>
      <c r="C30" s="8"/>
      <c r="D30" s="8"/>
      <c r="E30" s="8"/>
      <c r="F30" s="9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10"/>
      <c r="F31" s="1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12"/>
      <c r="C32" s="13"/>
      <c r="D32" s="13"/>
      <c r="E32" s="13"/>
      <c r="F32" s="1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3" t="s">
        <v>15</v>
      </c>
      <c r="C34" s="3" t="s">
        <v>16</v>
      </c>
      <c r="D34" s="3" t="s">
        <v>0</v>
      </c>
      <c r="E34" s="3" t="s">
        <v>17</v>
      </c>
      <c r="F34" s="3" t="s">
        <v>18</v>
      </c>
      <c r="G34" s="3" t="s">
        <v>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1">
        <v>1.0</v>
      </c>
      <c r="C35" s="1">
        <v>109.0</v>
      </c>
      <c r="D35" s="1">
        <v>1.0</v>
      </c>
      <c r="E35" s="2">
        <f t="shared" ref="E35:E53" si="26">C35*D35</f>
        <v>109</v>
      </c>
      <c r="F35" s="2">
        <f t="shared" ref="F35:F53" si="27">D35^2</f>
        <v>1</v>
      </c>
      <c r="G35" s="15">
        <f t="shared" ref="G35:G53" si="28">$C$58+$C$57*D35</f>
        <v>124.2263158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1">
        <v>2.0</v>
      </c>
      <c r="C36" s="1">
        <v>102.0</v>
      </c>
      <c r="D36" s="1">
        <v>2.0</v>
      </c>
      <c r="E36" s="2">
        <f t="shared" si="26"/>
        <v>204</v>
      </c>
      <c r="F36" s="2">
        <f t="shared" si="27"/>
        <v>4</v>
      </c>
      <c r="G36" s="15">
        <f t="shared" si="28"/>
        <v>121.5754386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1">
        <v>3.0</v>
      </c>
      <c r="C37" s="1">
        <v>115.0</v>
      </c>
      <c r="D37" s="1">
        <v>3.0</v>
      </c>
      <c r="E37" s="2">
        <f t="shared" si="26"/>
        <v>345</v>
      </c>
      <c r="F37" s="2">
        <f t="shared" si="27"/>
        <v>9</v>
      </c>
      <c r="G37" s="15">
        <f t="shared" si="28"/>
        <v>118.9245614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1">
        <v>4.0</v>
      </c>
      <c r="C38" s="1">
        <v>117.0</v>
      </c>
      <c r="D38" s="1">
        <v>4.0</v>
      </c>
      <c r="E38" s="2">
        <f t="shared" si="26"/>
        <v>468</v>
      </c>
      <c r="F38" s="2">
        <f t="shared" si="27"/>
        <v>16</v>
      </c>
      <c r="G38" s="15">
        <f t="shared" si="28"/>
        <v>116.2736842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1">
        <v>5.0</v>
      </c>
      <c r="C39" s="1">
        <v>112.0</v>
      </c>
      <c r="D39" s="1">
        <v>5.0</v>
      </c>
      <c r="E39" s="2">
        <f t="shared" si="26"/>
        <v>560</v>
      </c>
      <c r="F39" s="2">
        <f t="shared" si="27"/>
        <v>25</v>
      </c>
      <c r="G39" s="15">
        <f t="shared" si="28"/>
        <v>113.622807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1">
        <v>6.0</v>
      </c>
      <c r="C40" s="1">
        <v>111.0</v>
      </c>
      <c r="D40" s="1">
        <v>6.0</v>
      </c>
      <c r="E40" s="2">
        <f t="shared" si="26"/>
        <v>666</v>
      </c>
      <c r="F40" s="2">
        <f t="shared" si="27"/>
        <v>36</v>
      </c>
      <c r="G40" s="15">
        <f t="shared" si="28"/>
        <v>110.9719298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1">
        <v>7.0</v>
      </c>
      <c r="C41" s="1">
        <v>105.0</v>
      </c>
      <c r="D41" s="1">
        <v>7.0</v>
      </c>
      <c r="E41" s="2">
        <f t="shared" si="26"/>
        <v>735</v>
      </c>
      <c r="F41" s="2">
        <f t="shared" si="27"/>
        <v>49</v>
      </c>
      <c r="G41" s="15">
        <f t="shared" si="28"/>
        <v>108.3210526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1">
        <v>8.0</v>
      </c>
      <c r="C42" s="1">
        <v>129.0</v>
      </c>
      <c r="D42" s="1">
        <v>8.0</v>
      </c>
      <c r="E42" s="2">
        <f t="shared" si="26"/>
        <v>1032</v>
      </c>
      <c r="F42" s="2">
        <f t="shared" si="27"/>
        <v>64</v>
      </c>
      <c r="G42" s="15">
        <f t="shared" si="28"/>
        <v>105.6701754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1">
        <v>9.0</v>
      </c>
      <c r="C43" s="1">
        <v>99.0</v>
      </c>
      <c r="D43" s="1">
        <v>9.0</v>
      </c>
      <c r="E43" s="2">
        <f t="shared" si="26"/>
        <v>891</v>
      </c>
      <c r="F43" s="2">
        <f t="shared" si="27"/>
        <v>81</v>
      </c>
      <c r="G43" s="15">
        <f t="shared" si="28"/>
        <v>103.0192982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1">
        <v>10.0</v>
      </c>
      <c r="C44" s="1">
        <v>113.0</v>
      </c>
      <c r="D44" s="1">
        <v>10.0</v>
      </c>
      <c r="E44" s="2">
        <f t="shared" si="26"/>
        <v>1130</v>
      </c>
      <c r="F44" s="2">
        <f t="shared" si="27"/>
        <v>100</v>
      </c>
      <c r="G44" s="15">
        <f t="shared" si="28"/>
        <v>100.3684211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1">
        <v>11.0</v>
      </c>
      <c r="C45" s="1">
        <v>125.0</v>
      </c>
      <c r="D45" s="1">
        <v>11.0</v>
      </c>
      <c r="E45" s="2">
        <f t="shared" si="26"/>
        <v>1375</v>
      </c>
      <c r="F45" s="2">
        <f t="shared" si="27"/>
        <v>121</v>
      </c>
      <c r="G45" s="15">
        <f t="shared" si="28"/>
        <v>97.71754386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1">
        <v>12.0</v>
      </c>
      <c r="C46" s="1">
        <v>109.0</v>
      </c>
      <c r="D46" s="1">
        <v>12.0</v>
      </c>
      <c r="E46" s="2">
        <f t="shared" si="26"/>
        <v>1308</v>
      </c>
      <c r="F46" s="2">
        <f t="shared" si="27"/>
        <v>144</v>
      </c>
      <c r="G46" s="15">
        <f t="shared" si="28"/>
        <v>95.06666667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1">
        <v>13.0</v>
      </c>
      <c r="C47" s="1">
        <v>90.0</v>
      </c>
      <c r="D47" s="1">
        <v>13.0</v>
      </c>
      <c r="E47" s="2">
        <f t="shared" si="26"/>
        <v>1170</v>
      </c>
      <c r="F47" s="2">
        <f t="shared" si="27"/>
        <v>169</v>
      </c>
      <c r="G47" s="15">
        <f t="shared" si="28"/>
        <v>92.41578947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1">
        <v>14.0</v>
      </c>
      <c r="C48" s="1">
        <v>123.0</v>
      </c>
      <c r="D48" s="1">
        <v>14.0</v>
      </c>
      <c r="E48" s="2">
        <f t="shared" si="26"/>
        <v>1722</v>
      </c>
      <c r="F48" s="2">
        <f t="shared" si="27"/>
        <v>196</v>
      </c>
      <c r="G48" s="15">
        <f t="shared" si="28"/>
        <v>89.76491228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1">
        <v>15.0</v>
      </c>
      <c r="C49" s="1">
        <v>89.0</v>
      </c>
      <c r="D49" s="1">
        <v>15.0</v>
      </c>
      <c r="E49" s="2">
        <f t="shared" si="26"/>
        <v>1335</v>
      </c>
      <c r="F49" s="2">
        <f t="shared" si="27"/>
        <v>225</v>
      </c>
      <c r="G49" s="15">
        <f t="shared" si="28"/>
        <v>87.11403509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1">
        <v>16.0</v>
      </c>
      <c r="C50" s="1">
        <v>82.0</v>
      </c>
      <c r="D50" s="1">
        <v>16.0</v>
      </c>
      <c r="E50" s="2">
        <f t="shared" si="26"/>
        <v>1312</v>
      </c>
      <c r="F50" s="2">
        <f t="shared" si="27"/>
        <v>256</v>
      </c>
      <c r="G50" s="15">
        <f t="shared" si="28"/>
        <v>84.46315789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1">
        <v>17.0</v>
      </c>
      <c r="C51" s="1">
        <v>54.0</v>
      </c>
      <c r="D51" s="1">
        <v>17.0</v>
      </c>
      <c r="E51" s="2">
        <f t="shared" si="26"/>
        <v>918</v>
      </c>
      <c r="F51" s="2">
        <f t="shared" si="27"/>
        <v>289</v>
      </c>
      <c r="G51" s="15">
        <f t="shared" si="28"/>
        <v>81.8122807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1">
        <v>18.0</v>
      </c>
      <c r="C52" s="1">
        <v>58.0</v>
      </c>
      <c r="D52" s="1">
        <v>18.0</v>
      </c>
      <c r="E52" s="2">
        <f t="shared" si="26"/>
        <v>1044</v>
      </c>
      <c r="F52" s="2">
        <f t="shared" si="27"/>
        <v>324</v>
      </c>
      <c r="G52" s="15">
        <f t="shared" si="28"/>
        <v>79.16140351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1">
        <v>19.0</v>
      </c>
      <c r="C53" s="1">
        <v>65.0</v>
      </c>
      <c r="D53" s="1">
        <v>19.0</v>
      </c>
      <c r="E53" s="2">
        <f t="shared" si="26"/>
        <v>1235</v>
      </c>
      <c r="F53" s="2">
        <f t="shared" si="27"/>
        <v>361</v>
      </c>
      <c r="G53" s="15">
        <f t="shared" si="28"/>
        <v>76.51052632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3" t="s">
        <v>10</v>
      </c>
      <c r="C54" s="5">
        <f t="shared" ref="C54:G54" si="29">SUM(C35:C53)</f>
        <v>1907</v>
      </c>
      <c r="D54" s="5">
        <f t="shared" si="29"/>
        <v>190</v>
      </c>
      <c r="E54" s="5">
        <f t="shared" si="29"/>
        <v>17559</v>
      </c>
      <c r="F54" s="5">
        <f t="shared" si="29"/>
        <v>2470</v>
      </c>
      <c r="G54" s="16">
        <f t="shared" si="29"/>
        <v>1907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3" t="s">
        <v>19</v>
      </c>
      <c r="C55" s="17">
        <f t="shared" ref="C55:F55" si="30">C54/$C$56</f>
        <v>100.3684211</v>
      </c>
      <c r="D55" s="18">
        <f t="shared" si="30"/>
        <v>10</v>
      </c>
      <c r="E55" s="18">
        <f t="shared" si="30"/>
        <v>924.1578947</v>
      </c>
      <c r="F55" s="18">
        <f t="shared" si="30"/>
        <v>130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3" t="s">
        <v>20</v>
      </c>
      <c r="C56" s="4">
        <f>COUNT(B35:B53)</f>
        <v>19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3" t="s">
        <v>21</v>
      </c>
      <c r="C57" s="25">
        <f>(E55-C55*D55)/(F55-D55^2)</f>
        <v>-2.650877193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3" t="s">
        <v>22</v>
      </c>
      <c r="C58" s="6">
        <f>C55-C57*D55</f>
        <v>126.877193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19" t="s">
        <v>27</v>
      </c>
      <c r="C60" s="20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1" t="s">
        <v>28</v>
      </c>
      <c r="C62" s="22"/>
      <c r="D62" s="22"/>
      <c r="E62" s="22"/>
      <c r="F62" s="20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</sheetData>
  <mergeCells count="4">
    <mergeCell ref="B2:D2"/>
    <mergeCell ref="B30:F32"/>
    <mergeCell ref="B60:C60"/>
    <mergeCell ref="B62:F62"/>
  </mergeCells>
  <drawing r:id="rId1"/>
</worksheet>
</file>