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echoo\Desktop\"/>
    </mc:Choice>
  </mc:AlternateContent>
  <xr:revisionPtr revIDLastSave="0" documentId="13_ncr:1_{F0915D77-66B2-431F-9D15-15125593DA6E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Задача 2.1" sheetId="1" r:id="rId1"/>
    <sheet name="Задача 2.2" sheetId="2" r:id="rId2"/>
    <sheet name="Задача 3.1" sheetId="4" r:id="rId3"/>
    <sheet name="Задача 3.2" sheetId="3" r:id="rId4"/>
    <sheet name="Задача 4.1" sheetId="5" r:id="rId5"/>
    <sheet name="Задача 4.2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6" l="1"/>
  <c r="H11" i="6"/>
  <c r="D11" i="6"/>
  <c r="H10" i="6"/>
  <c r="D10" i="6"/>
  <c r="H9" i="6"/>
  <c r="D9" i="6"/>
  <c r="H8" i="6"/>
  <c r="D8" i="6"/>
  <c r="H7" i="6"/>
  <c r="D7" i="6"/>
  <c r="H6" i="6"/>
  <c r="D6" i="6"/>
  <c r="H5" i="6"/>
  <c r="D5" i="6"/>
  <c r="H4" i="6"/>
  <c r="C15" i="6" s="1"/>
  <c r="D4" i="6"/>
  <c r="H3" i="6"/>
  <c r="D3" i="6"/>
  <c r="C14" i="6" s="1"/>
  <c r="C21" i="5"/>
  <c r="H16" i="5"/>
  <c r="D16" i="5"/>
  <c r="H15" i="5"/>
  <c r="D15" i="5"/>
  <c r="H14" i="5"/>
  <c r="D14" i="5"/>
  <c r="H13" i="5"/>
  <c r="D13" i="5"/>
  <c r="H12" i="5"/>
  <c r="D12" i="5"/>
  <c r="H11" i="5"/>
  <c r="D11" i="5"/>
  <c r="H10" i="5"/>
  <c r="D10" i="5"/>
  <c r="H9" i="5"/>
  <c r="D9" i="5"/>
  <c r="H8" i="5"/>
  <c r="D8" i="5"/>
  <c r="H7" i="5"/>
  <c r="D7" i="5"/>
  <c r="H6" i="5"/>
  <c r="D6" i="5"/>
  <c r="H5" i="5"/>
  <c r="D5" i="5"/>
  <c r="H4" i="5"/>
  <c r="D4" i="5"/>
  <c r="H3" i="5"/>
  <c r="C20" i="5" s="1"/>
  <c r="D3" i="5"/>
  <c r="C19" i="5" s="1"/>
  <c r="C16" i="4"/>
  <c r="H12" i="4"/>
  <c r="D12" i="4"/>
  <c r="H11" i="4"/>
  <c r="D11" i="4"/>
  <c r="H10" i="4"/>
  <c r="D10" i="4"/>
  <c r="H9" i="4"/>
  <c r="D9" i="4"/>
  <c r="H8" i="4"/>
  <c r="D8" i="4"/>
  <c r="H7" i="4"/>
  <c r="C15" i="4" s="1"/>
  <c r="D7" i="4"/>
  <c r="H6" i="4"/>
  <c r="D6" i="4"/>
  <c r="H5" i="4"/>
  <c r="D5" i="4"/>
  <c r="H4" i="4"/>
  <c r="D4" i="4"/>
  <c r="H3" i="4"/>
  <c r="D3" i="4"/>
  <c r="C14" i="4" s="1"/>
  <c r="L36" i="3"/>
  <c r="G36" i="3"/>
  <c r="F36" i="3"/>
  <c r="D36" i="3"/>
  <c r="L35" i="3"/>
  <c r="K35" i="3"/>
  <c r="K36" i="3" s="1"/>
  <c r="J35" i="3"/>
  <c r="J36" i="3" s="1"/>
  <c r="I35" i="3"/>
  <c r="I36" i="3" s="1"/>
  <c r="H35" i="3"/>
  <c r="H36" i="3" s="1"/>
  <c r="G35" i="3"/>
  <c r="F35" i="3"/>
  <c r="E35" i="3"/>
  <c r="E36" i="3" s="1"/>
  <c r="D35" i="3"/>
  <c r="C35" i="3"/>
  <c r="C36" i="3" s="1"/>
  <c r="L26" i="3"/>
  <c r="J26" i="3"/>
  <c r="E26" i="3"/>
  <c r="D26" i="3"/>
  <c r="L25" i="3"/>
  <c r="K25" i="3"/>
  <c r="K26" i="3" s="1"/>
  <c r="J25" i="3"/>
  <c r="I25" i="3"/>
  <c r="I26" i="3" s="1"/>
  <c r="H25" i="3"/>
  <c r="H26" i="3" s="1"/>
  <c r="G25" i="3"/>
  <c r="G26" i="3" s="1"/>
  <c r="F25" i="3"/>
  <c r="F26" i="3" s="1"/>
  <c r="E25" i="3"/>
  <c r="D25" i="3"/>
  <c r="C25" i="3"/>
  <c r="C26" i="3" s="1"/>
  <c r="K16" i="3"/>
  <c r="J16" i="3"/>
  <c r="H16" i="3"/>
  <c r="C16" i="3"/>
  <c r="L15" i="3"/>
  <c r="L16" i="3" s="1"/>
  <c r="K15" i="3"/>
  <c r="J15" i="3"/>
  <c r="I15" i="3"/>
  <c r="I16" i="3" s="1"/>
  <c r="H15" i="3"/>
  <c r="G15" i="3"/>
  <c r="G16" i="3" s="1"/>
  <c r="F15" i="3"/>
  <c r="F16" i="3" s="1"/>
  <c r="E15" i="3"/>
  <c r="E16" i="3" s="1"/>
  <c r="D15" i="3"/>
  <c r="D16" i="3" s="1"/>
  <c r="C18" i="3" s="1"/>
  <c r="C19" i="3" s="1"/>
  <c r="C15" i="3"/>
  <c r="C7" i="3"/>
  <c r="C38" i="3" s="1"/>
  <c r="C39" i="3" s="1"/>
  <c r="C14" i="2"/>
  <c r="E12" i="2"/>
  <c r="F12" i="2" s="1"/>
  <c r="F11" i="2"/>
  <c r="E11" i="2"/>
  <c r="E10" i="2"/>
  <c r="F10" i="2" s="1"/>
  <c r="E9" i="2"/>
  <c r="F9" i="2" s="1"/>
  <c r="E8" i="2"/>
  <c r="F8" i="2" s="1"/>
  <c r="F7" i="2"/>
  <c r="E7" i="2"/>
  <c r="E6" i="2"/>
  <c r="F6" i="2" s="1"/>
  <c r="E5" i="2"/>
  <c r="F5" i="2" s="1"/>
  <c r="E4" i="2"/>
  <c r="F4" i="2" s="1"/>
  <c r="F3" i="2"/>
  <c r="E3" i="2"/>
  <c r="C16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C15" i="1" s="1"/>
  <c r="D3" i="1"/>
  <c r="C14" i="1" s="1"/>
  <c r="I15" i="5" l="1"/>
  <c r="J15" i="5" s="1"/>
  <c r="I7" i="5"/>
  <c r="J7" i="5" s="1"/>
  <c r="I16" i="5"/>
  <c r="J16" i="5" s="1"/>
  <c r="I8" i="5"/>
  <c r="J8" i="5" s="1"/>
  <c r="I9" i="5"/>
  <c r="J9" i="5" s="1"/>
  <c r="I11" i="5"/>
  <c r="J11" i="5" s="1"/>
  <c r="I3" i="5"/>
  <c r="J3" i="5" s="1"/>
  <c r="I12" i="5"/>
  <c r="J12" i="5" s="1"/>
  <c r="I4" i="5"/>
  <c r="J4" i="5" s="1"/>
  <c r="I13" i="5"/>
  <c r="J13" i="5" s="1"/>
  <c r="I5" i="5"/>
  <c r="J5" i="5" s="1"/>
  <c r="I10" i="5"/>
  <c r="J10" i="5" s="1"/>
  <c r="I14" i="5"/>
  <c r="J14" i="5" s="1"/>
  <c r="I6" i="5"/>
  <c r="J6" i="5" s="1"/>
  <c r="E10" i="4"/>
  <c r="E11" i="4"/>
  <c r="E3" i="4"/>
  <c r="E12" i="4"/>
  <c r="E4" i="4"/>
  <c r="E6" i="4"/>
  <c r="E7" i="4"/>
  <c r="E8" i="4"/>
  <c r="E5" i="4"/>
  <c r="E9" i="4"/>
  <c r="I6" i="4"/>
  <c r="J6" i="4" s="1"/>
  <c r="I7" i="4"/>
  <c r="J7" i="4" s="1"/>
  <c r="I9" i="4"/>
  <c r="J9" i="4" s="1"/>
  <c r="I10" i="4"/>
  <c r="J10" i="4" s="1"/>
  <c r="I11" i="4"/>
  <c r="J11" i="4" s="1"/>
  <c r="I3" i="4"/>
  <c r="J3" i="4" s="1"/>
  <c r="I8" i="4"/>
  <c r="J8" i="4" s="1"/>
  <c r="I12" i="4"/>
  <c r="J12" i="4" s="1"/>
  <c r="I4" i="4"/>
  <c r="J4" i="4" s="1"/>
  <c r="I5" i="4"/>
  <c r="J5" i="4" s="1"/>
  <c r="E7" i="1"/>
  <c r="E8" i="1"/>
  <c r="E9" i="1"/>
  <c r="E10" i="1"/>
  <c r="E3" i="1"/>
  <c r="E11" i="1"/>
  <c r="E12" i="1"/>
  <c r="E4" i="1"/>
  <c r="E6" i="1"/>
  <c r="E5" i="1"/>
  <c r="E10" i="6"/>
  <c r="E11" i="6"/>
  <c r="E3" i="6"/>
  <c r="E4" i="6"/>
  <c r="E6" i="6"/>
  <c r="E7" i="6"/>
  <c r="E8" i="6"/>
  <c r="E5" i="6"/>
  <c r="E9" i="6"/>
  <c r="E12" i="5"/>
  <c r="E4" i="5"/>
  <c r="E13" i="5"/>
  <c r="E5" i="5"/>
  <c r="E14" i="5"/>
  <c r="E6" i="5"/>
  <c r="E16" i="5"/>
  <c r="E8" i="5"/>
  <c r="E9" i="5"/>
  <c r="E7" i="5"/>
  <c r="E10" i="5"/>
  <c r="E15" i="5"/>
  <c r="E11" i="5"/>
  <c r="E3" i="5"/>
  <c r="I12" i="1"/>
  <c r="J12" i="1" s="1"/>
  <c r="I10" i="1"/>
  <c r="J10" i="1" s="1"/>
  <c r="I11" i="1"/>
  <c r="J11" i="1" s="1"/>
  <c r="I4" i="1"/>
  <c r="J4" i="1" s="1"/>
  <c r="I5" i="1"/>
  <c r="J5" i="1" s="1"/>
  <c r="I6" i="1"/>
  <c r="J6" i="1" s="1"/>
  <c r="I9" i="1"/>
  <c r="J9" i="1" s="1"/>
  <c r="I7" i="1"/>
  <c r="J7" i="1" s="1"/>
  <c r="I3" i="1"/>
  <c r="J3" i="1" s="1"/>
  <c r="I8" i="1"/>
  <c r="J8" i="1" s="1"/>
  <c r="I5" i="6"/>
  <c r="J5" i="6" s="1"/>
  <c r="I6" i="6"/>
  <c r="J6" i="6" s="1"/>
  <c r="I7" i="6"/>
  <c r="J7" i="6" s="1"/>
  <c r="I9" i="6"/>
  <c r="J9" i="6" s="1"/>
  <c r="I10" i="6"/>
  <c r="J10" i="6" s="1"/>
  <c r="I11" i="6"/>
  <c r="J11" i="6" s="1"/>
  <c r="I3" i="6"/>
  <c r="J3" i="6" s="1"/>
  <c r="I8" i="6"/>
  <c r="J8" i="6" s="1"/>
  <c r="I4" i="6"/>
  <c r="J4" i="6" s="1"/>
  <c r="C17" i="2"/>
  <c r="C18" i="2" s="1"/>
  <c r="C28" i="3"/>
  <c r="C29" i="3" s="1"/>
  <c r="F7" i="5" l="1"/>
  <c r="K7" i="5"/>
  <c r="F3" i="6"/>
  <c r="K3" i="6"/>
  <c r="F3" i="1"/>
  <c r="K3" i="1"/>
  <c r="F5" i="4"/>
  <c r="K5" i="4"/>
  <c r="K10" i="4"/>
  <c r="F10" i="4"/>
  <c r="K4" i="5"/>
  <c r="F4" i="5"/>
  <c r="K9" i="5"/>
  <c r="F9" i="5"/>
  <c r="K12" i="5"/>
  <c r="F12" i="5"/>
  <c r="F11" i="6"/>
  <c r="K11" i="6"/>
  <c r="F10" i="1"/>
  <c r="K10" i="1"/>
  <c r="K8" i="4"/>
  <c r="F8" i="4"/>
  <c r="K10" i="5"/>
  <c r="F10" i="5"/>
  <c r="K11" i="4"/>
  <c r="F11" i="4"/>
  <c r="F8" i="5"/>
  <c r="K8" i="5"/>
  <c r="K10" i="6"/>
  <c r="F10" i="6"/>
  <c r="F7" i="4"/>
  <c r="K7" i="4"/>
  <c r="F16" i="5"/>
  <c r="K16" i="5"/>
  <c r="F5" i="6"/>
  <c r="K5" i="6"/>
  <c r="K5" i="1"/>
  <c r="F5" i="1"/>
  <c r="F8" i="1"/>
  <c r="K8" i="1"/>
  <c r="F6" i="4"/>
  <c r="K6" i="4"/>
  <c r="F11" i="1"/>
  <c r="K11" i="1"/>
  <c r="F9" i="1"/>
  <c r="K9" i="1"/>
  <c r="K8" i="6"/>
  <c r="F8" i="6"/>
  <c r="K6" i="1"/>
  <c r="F6" i="1"/>
  <c r="K7" i="1"/>
  <c r="F7" i="1"/>
  <c r="F4" i="4"/>
  <c r="K4" i="4"/>
  <c r="F4" i="6"/>
  <c r="K4" i="6"/>
  <c r="K9" i="6"/>
  <c r="F9" i="6"/>
  <c r="K3" i="5"/>
  <c r="F3" i="5"/>
  <c r="K7" i="6"/>
  <c r="F7" i="6"/>
  <c r="F12" i="4"/>
  <c r="K12" i="4"/>
  <c r="F13" i="5"/>
  <c r="K13" i="5"/>
  <c r="K9" i="4"/>
  <c r="F9" i="4"/>
  <c r="F6" i="5"/>
  <c r="K6" i="5"/>
  <c r="K11" i="5"/>
  <c r="F11" i="5"/>
  <c r="F14" i="5"/>
  <c r="K14" i="5"/>
  <c r="K4" i="1"/>
  <c r="F4" i="1"/>
  <c r="F15" i="5"/>
  <c r="K15" i="5"/>
  <c r="F5" i="5"/>
  <c r="K5" i="5"/>
  <c r="F6" i="6"/>
  <c r="K6" i="6"/>
  <c r="K12" i="1"/>
  <c r="F12" i="1"/>
  <c r="K3" i="4"/>
  <c r="F3" i="4"/>
  <c r="C18" i="1" l="1"/>
  <c r="C18" i="4"/>
  <c r="C18" i="6"/>
  <c r="C23" i="5"/>
</calcChain>
</file>

<file path=xl/sharedStrings.xml><?xml version="1.0" encoding="utf-8"?>
<sst xmlns="http://schemas.openxmlformats.org/spreadsheetml/2006/main" count="117" uniqueCount="68">
  <si>
    <t>№ испытуемых</t>
  </si>
  <si>
    <t>X</t>
  </si>
  <si>
    <t>xi-x0</t>
  </si>
  <si>
    <t>xi-~x</t>
  </si>
  <si>
    <t>(xi-~x)^2</t>
  </si>
  <si>
    <t>Y</t>
  </si>
  <si>
    <t>yi-y0</t>
  </si>
  <si>
    <t>yi-~y</t>
  </si>
  <si>
    <t>(yi-~y)^2</t>
  </si>
  <si>
    <t>(xi-~x)*(yi-~y)</t>
  </si>
  <si>
    <t>n =</t>
  </si>
  <si>
    <t>~x =</t>
  </si>
  <si>
    <r>
      <rPr>
        <sz val="12"/>
        <color theme="1"/>
        <rFont val="Arial"/>
      </rPr>
      <t>Т.к |r</t>
    </r>
    <r>
      <rPr>
        <sz val="8"/>
        <color theme="1"/>
        <rFont val="Arial"/>
      </rPr>
      <t>крит</t>
    </r>
    <r>
      <rPr>
        <sz val="12"/>
        <color theme="1"/>
        <rFont val="Arial"/>
      </rPr>
      <t>.| &gt; |r</t>
    </r>
    <r>
      <rPr>
        <sz val="8"/>
        <color theme="1"/>
        <rFont val="Arial"/>
      </rPr>
      <t>xy</t>
    </r>
    <r>
      <rPr>
        <sz val="12"/>
        <color theme="1"/>
        <rFont val="Arial"/>
      </rPr>
      <t>|, то можно сделать вывод, что не существует взаимосвязи между времнем решения задач при 5% уровне значимости</t>
    </r>
  </si>
  <si>
    <t>~y =</t>
  </si>
  <si>
    <t>k =</t>
  </si>
  <si>
    <r>
      <rPr>
        <sz val="10"/>
        <color theme="1"/>
        <rFont val="Arial"/>
      </rPr>
      <t>r</t>
    </r>
    <r>
      <rPr>
        <sz val="6"/>
        <color theme="1"/>
        <rFont val="Arial"/>
      </rPr>
      <t xml:space="preserve">xy </t>
    </r>
    <r>
      <rPr>
        <sz val="10"/>
        <color theme="1"/>
        <rFont val="Arial"/>
      </rPr>
      <t xml:space="preserve">= </t>
    </r>
  </si>
  <si>
    <r>
      <rPr>
        <sz val="10"/>
        <color theme="1"/>
        <rFont val="Arial"/>
      </rPr>
      <t>r</t>
    </r>
    <r>
      <rPr>
        <sz val="6"/>
        <color theme="1"/>
        <rFont val="Arial"/>
      </rPr>
      <t>крит</t>
    </r>
    <r>
      <rPr>
        <sz val="10"/>
        <color theme="1"/>
        <rFont val="Arial"/>
      </rPr>
      <t xml:space="preserve"> =</t>
    </r>
  </si>
  <si>
    <t>Профессия</t>
  </si>
  <si>
    <t>Оценка преподавателя, xi</t>
  </si>
  <si>
    <t>Оценка студента, yi</t>
  </si>
  <si>
    <t>di</t>
  </si>
  <si>
    <t>di^2</t>
  </si>
  <si>
    <t>профессор</t>
  </si>
  <si>
    <t>врач</t>
  </si>
  <si>
    <t>учитель школы</t>
  </si>
  <si>
    <t>директор магазина</t>
  </si>
  <si>
    <t>бухгалтер</t>
  </si>
  <si>
    <t>банкир</t>
  </si>
  <si>
    <t>водитель</t>
  </si>
  <si>
    <t>журналист</t>
  </si>
  <si>
    <t>ди-джей</t>
  </si>
  <si>
    <t>программист</t>
  </si>
  <si>
    <t>n(n^2-1)</t>
  </si>
  <si>
    <r>
      <rPr>
        <sz val="10"/>
        <color theme="1"/>
        <rFont val="Arial"/>
      </rPr>
      <t>t</t>
    </r>
    <r>
      <rPr>
        <sz val="6"/>
        <color theme="1"/>
        <rFont val="Arial"/>
      </rPr>
      <t>кр</t>
    </r>
  </si>
  <si>
    <t>r</t>
  </si>
  <si>
    <r>
      <rPr>
        <sz val="10"/>
        <color theme="1"/>
        <rFont val="Arial"/>
      </rPr>
      <t>t</t>
    </r>
    <r>
      <rPr>
        <sz val="6"/>
        <color theme="1"/>
        <rFont val="Arial"/>
      </rPr>
      <t>расч</t>
    </r>
  </si>
  <si>
    <r>
      <rPr>
        <sz val="10"/>
        <color theme="1"/>
        <rFont val="Arial"/>
      </rPr>
      <t>При условии, что t</t>
    </r>
    <r>
      <rPr>
        <sz val="6"/>
        <color theme="1"/>
        <rFont val="Arial"/>
      </rPr>
      <t>расч</t>
    </r>
    <r>
      <rPr>
        <sz val="10"/>
        <color theme="1"/>
        <rFont val="Arial"/>
      </rPr>
      <t>&gt;t</t>
    </r>
    <r>
      <rPr>
        <sz val="6"/>
        <color theme="1"/>
        <rFont val="Arial"/>
      </rPr>
      <t>кр</t>
    </r>
    <r>
      <rPr>
        <sz val="10"/>
        <color theme="1"/>
        <rFont val="Arial"/>
      </rPr>
      <t xml:space="preserve">, то можно сделать вывод, что связь между мнениями преподавателя и студента является статистически значимой при 5%-ном уровне значимости </t>
    </r>
  </si>
  <si>
    <t>xi</t>
  </si>
  <si>
    <t>yi</t>
  </si>
  <si>
    <t>zi</t>
  </si>
  <si>
    <r>
      <rPr>
        <sz val="10"/>
        <color theme="1"/>
        <rFont val="Arial"/>
      </rPr>
      <t>Единственной парой, которая соответствует условию неравенства t</t>
    </r>
    <r>
      <rPr>
        <sz val="6"/>
        <color theme="1"/>
        <rFont val="Arial"/>
      </rPr>
      <t>расч</t>
    </r>
    <r>
      <rPr>
        <sz val="10"/>
        <color theme="1"/>
        <rFont val="Arial"/>
      </rPr>
      <t>&gt;t</t>
    </r>
    <r>
      <rPr>
        <sz val="6"/>
        <color theme="1"/>
        <rFont val="Arial"/>
      </rPr>
      <t>кр</t>
    </r>
    <r>
      <rPr>
        <sz val="10"/>
        <color theme="1"/>
        <rFont val="Arial"/>
      </rPr>
      <t>,  является пара атрибутов xi и zi, в которых t</t>
    </r>
    <r>
      <rPr>
        <sz val="6"/>
        <color theme="1"/>
        <rFont val="Arial"/>
      </rPr>
      <t>расч</t>
    </r>
    <r>
      <rPr>
        <sz val="10"/>
        <color theme="1"/>
        <rFont val="Arial"/>
      </rPr>
      <t xml:space="preserve"> = 2,(3), при t</t>
    </r>
    <r>
      <rPr>
        <sz val="6"/>
        <color theme="1"/>
        <rFont val="Arial"/>
      </rPr>
      <t>кр</t>
    </r>
    <r>
      <rPr>
        <sz val="10"/>
        <color theme="1"/>
        <rFont val="Arial"/>
      </rPr>
      <t xml:space="preserve"> =1,86</t>
    </r>
  </si>
  <si>
    <r>
      <rPr>
        <sz val="10"/>
        <color theme="1"/>
        <rFont val="Arial"/>
      </rPr>
      <t>t</t>
    </r>
    <r>
      <rPr>
        <sz val="6"/>
        <color theme="1"/>
        <rFont val="Arial"/>
      </rPr>
      <t>кр</t>
    </r>
  </si>
  <si>
    <t>1. xi и yi</t>
  </si>
  <si>
    <t>r1</t>
  </si>
  <si>
    <t>t1</t>
  </si>
  <si>
    <t>2. xi и zi</t>
  </si>
  <si>
    <t>r2</t>
  </si>
  <si>
    <t>t2</t>
  </si>
  <si>
    <t xml:space="preserve">3. yi и zi </t>
  </si>
  <si>
    <t>r3</t>
  </si>
  <si>
    <t>t3</t>
  </si>
  <si>
    <t>Номера испытуемых</t>
  </si>
  <si>
    <t>Стаж (в мес).</t>
  </si>
  <si>
    <t>Время решения (в мин)</t>
  </si>
  <si>
    <r>
      <rPr>
        <sz val="12"/>
        <color theme="1"/>
        <rFont val="Arial"/>
      </rPr>
      <t>Т.к |r</t>
    </r>
    <r>
      <rPr>
        <sz val="8"/>
        <color theme="1"/>
        <rFont val="Arial"/>
      </rPr>
      <t>крит</t>
    </r>
    <r>
      <rPr>
        <sz val="12"/>
        <color theme="1"/>
        <rFont val="Arial"/>
      </rPr>
      <t>.| &lt; |r</t>
    </r>
    <r>
      <rPr>
        <sz val="8"/>
        <color theme="1"/>
        <rFont val="Arial"/>
      </rPr>
      <t>xy</t>
    </r>
    <r>
      <rPr>
        <sz val="12"/>
        <color theme="1"/>
        <rFont val="Arial"/>
      </rPr>
      <t>|, то можно сделать вывод, что существует связь между опытом работы (стажем) программиста и временем решения контрольной задачи при 5% уровне значимости</t>
    </r>
  </si>
  <si>
    <r>
      <rPr>
        <sz val="10"/>
        <color theme="1"/>
        <rFont val="Arial"/>
      </rPr>
      <t>r</t>
    </r>
    <r>
      <rPr>
        <sz val="6"/>
        <color theme="1"/>
        <rFont val="Arial"/>
      </rPr>
      <t xml:space="preserve">xy </t>
    </r>
    <r>
      <rPr>
        <sz val="10"/>
        <color theme="1"/>
        <rFont val="Arial"/>
      </rPr>
      <t xml:space="preserve">= </t>
    </r>
  </si>
  <si>
    <r>
      <rPr>
        <sz val="10"/>
        <color theme="1"/>
        <rFont val="Arial"/>
      </rPr>
      <t>r</t>
    </r>
    <r>
      <rPr>
        <sz val="6"/>
        <color theme="1"/>
        <rFont val="Arial"/>
      </rPr>
      <t>крит</t>
    </r>
    <r>
      <rPr>
        <sz val="10"/>
        <color theme="1"/>
        <rFont val="Arial"/>
      </rPr>
      <t xml:space="preserve"> =</t>
    </r>
  </si>
  <si>
    <t>№ п/п</t>
  </si>
  <si>
    <r>
      <rPr>
        <sz val="10"/>
        <color theme="1"/>
        <rFont val="Arial"/>
      </rPr>
      <t>Данные по агрессивности X</t>
    </r>
    <r>
      <rPr>
        <sz val="6"/>
        <color theme="1"/>
        <rFont val="Arial"/>
      </rPr>
      <t>agr</t>
    </r>
  </si>
  <si>
    <r>
      <rPr>
        <sz val="10"/>
        <color theme="1"/>
        <rFont val="Arial"/>
      </rPr>
      <t>Данные по IQ Y</t>
    </r>
    <r>
      <rPr>
        <sz val="6"/>
        <color theme="1"/>
        <rFont val="Arial"/>
      </rPr>
      <t>IQ</t>
    </r>
  </si>
  <si>
    <r>
      <rPr>
        <sz val="12"/>
        <color theme="1"/>
        <rFont val="Arial"/>
      </rPr>
      <t>Т.к |r</t>
    </r>
    <r>
      <rPr>
        <sz val="6"/>
        <color theme="1"/>
        <rFont val="Arial"/>
      </rPr>
      <t>крит</t>
    </r>
    <r>
      <rPr>
        <sz val="12"/>
        <color theme="1"/>
        <rFont val="Arial"/>
      </rPr>
      <t>.| &gt; |r</t>
    </r>
    <r>
      <rPr>
        <sz val="6"/>
        <color theme="1"/>
        <rFont val="Arial"/>
      </rPr>
      <t>xy</t>
    </r>
    <r>
      <rPr>
        <sz val="12"/>
        <color theme="1"/>
        <rFont val="Arial"/>
      </rPr>
      <t>|, то можно сделать вывод, что  связь между агрессией и уровнем IQ  не является статистически значимой при 5% уровне значимости.</t>
    </r>
  </si>
  <si>
    <r>
      <rPr>
        <sz val="10"/>
        <color theme="1"/>
        <rFont val="Arial"/>
      </rPr>
      <t>r</t>
    </r>
    <r>
      <rPr>
        <sz val="6"/>
        <color theme="1"/>
        <rFont val="Arial"/>
      </rPr>
      <t xml:space="preserve">xy </t>
    </r>
    <r>
      <rPr>
        <sz val="10"/>
        <color theme="1"/>
        <rFont val="Arial"/>
      </rPr>
      <t xml:space="preserve">= </t>
    </r>
  </si>
  <si>
    <r>
      <rPr>
        <sz val="10"/>
        <color theme="1"/>
        <rFont val="Arial"/>
      </rPr>
      <t>r</t>
    </r>
    <r>
      <rPr>
        <sz val="6"/>
        <color theme="1"/>
        <rFont val="Arial"/>
      </rPr>
      <t>крит</t>
    </r>
    <r>
      <rPr>
        <sz val="10"/>
        <color theme="1"/>
        <rFont val="Arial"/>
      </rPr>
      <t xml:space="preserve"> =</t>
    </r>
  </si>
  <si>
    <t>Число посетителей в сутки, X</t>
  </si>
  <si>
    <t>Усредненная позиция сайта в поисковой системе, Y</t>
  </si>
  <si>
    <r>
      <rPr>
        <sz val="12"/>
        <color theme="1"/>
        <rFont val="Arial"/>
      </rPr>
      <t>Т.к |r</t>
    </r>
    <r>
      <rPr>
        <sz val="6"/>
        <color theme="1"/>
        <rFont val="Arial"/>
      </rPr>
      <t>крит</t>
    </r>
    <r>
      <rPr>
        <sz val="12"/>
        <color theme="1"/>
        <rFont val="Arial"/>
      </rPr>
      <t>.| &gt; |r</t>
    </r>
    <r>
      <rPr>
        <sz val="6"/>
        <color theme="1"/>
        <rFont val="Arial"/>
      </rPr>
      <t>xy</t>
    </r>
    <r>
      <rPr>
        <sz val="12"/>
        <color theme="1"/>
        <rFont val="Arial"/>
      </rPr>
      <t>|, то можно сделать вывод, что не существует линейной связи между позицией сайта и числом посетитей при 5% уровне значимости.</t>
    </r>
  </si>
  <si>
    <r>
      <rPr>
        <sz val="10"/>
        <color theme="1"/>
        <rFont val="Arial"/>
      </rPr>
      <t>r</t>
    </r>
    <r>
      <rPr>
        <sz val="6"/>
        <color theme="1"/>
        <rFont val="Arial"/>
      </rPr>
      <t xml:space="preserve">xy </t>
    </r>
    <r>
      <rPr>
        <sz val="10"/>
        <color theme="1"/>
        <rFont val="Arial"/>
      </rPr>
      <t xml:space="preserve">= </t>
    </r>
  </si>
  <si>
    <r>
      <rPr>
        <sz val="10"/>
        <color theme="1"/>
        <rFont val="Arial"/>
      </rPr>
      <t>r</t>
    </r>
    <r>
      <rPr>
        <sz val="6"/>
        <color theme="1"/>
        <rFont val="Arial"/>
      </rPr>
      <t>крит</t>
    </r>
    <r>
      <rPr>
        <sz val="10"/>
        <color theme="1"/>
        <rFont val="Arial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</si>
</sst>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2"/>
      <color theme="1"/>
      <name val="Arial"/>
    </font>
    <font>
      <sz val="10"/>
      <name val="Arial"/>
    </font>
    <font>
      <sz val="8"/>
      <color theme="1"/>
      <name val="Arial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66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 applyFont="1" applyAlignme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2" borderId="2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ru-RU" sz="1600" b="0">
                <a:solidFill>
                  <a:srgbClr val="757575"/>
                </a:solidFill>
                <a:latin typeface="+mn-lt"/>
              </a:rPr>
              <a:t>Среднее время решения вербальных заданий </a:t>
            </a:r>
            <a:r>
              <a:rPr lang="en-US" sz="1600" b="0">
                <a:solidFill>
                  <a:srgbClr val="757575"/>
                </a:solidFill>
                <a:latin typeface="+mn-lt"/>
              </a:rPr>
              <a:t>Y </a:t>
            </a:r>
            <a:r>
              <a:rPr lang="ru-RU" sz="1600" b="0">
                <a:solidFill>
                  <a:srgbClr val="757575"/>
                </a:solidFill>
                <a:latin typeface="+mn-lt"/>
              </a:rPr>
              <a:t>относительно среднего времени решения наглядно-образных "</a:t>
            </a:r>
            <a:r>
              <a:rPr lang="en-US" sz="1600" b="0">
                <a:solidFill>
                  <a:srgbClr val="757575"/>
                </a:solidFill>
                <a:latin typeface="+mn-lt"/>
              </a:rPr>
              <a:t>X"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2.1'!$G$2</c:f>
              <c:strCache>
                <c:ptCount val="1"/>
                <c:pt idx="0">
                  <c:v>Y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A64D79"/>
              </a:solidFill>
              <a:ln cmpd="sng">
                <a:solidFill>
                  <a:srgbClr val="A64D79"/>
                </a:solidFill>
              </a:ln>
            </c:spPr>
          </c:marker>
          <c:xVal>
            <c:numRef>
              <c:f>'Задача 2.1'!$C$3:$C$12</c:f>
              <c:numCache>
                <c:formatCode>General</c:formatCode>
                <c:ptCount val="10"/>
                <c:pt idx="0">
                  <c:v>19</c:v>
                </c:pt>
                <c:pt idx="1">
                  <c:v>32</c:v>
                </c:pt>
                <c:pt idx="2">
                  <c:v>33</c:v>
                </c:pt>
                <c:pt idx="3">
                  <c:v>44</c:v>
                </c:pt>
                <c:pt idx="4">
                  <c:v>28</c:v>
                </c:pt>
                <c:pt idx="5">
                  <c:v>35</c:v>
                </c:pt>
                <c:pt idx="6">
                  <c:v>39</c:v>
                </c:pt>
                <c:pt idx="7">
                  <c:v>39</c:v>
                </c:pt>
                <c:pt idx="8">
                  <c:v>44</c:v>
                </c:pt>
                <c:pt idx="9">
                  <c:v>44</c:v>
                </c:pt>
              </c:numCache>
            </c:numRef>
          </c:xVal>
          <c:yVal>
            <c:numRef>
              <c:f>'Задача 2.1'!$G$3:$G$12</c:f>
              <c:numCache>
                <c:formatCode>General</c:formatCode>
                <c:ptCount val="10"/>
                <c:pt idx="0">
                  <c:v>17</c:v>
                </c:pt>
                <c:pt idx="1">
                  <c:v>7</c:v>
                </c:pt>
                <c:pt idx="2">
                  <c:v>17</c:v>
                </c:pt>
                <c:pt idx="3">
                  <c:v>28</c:v>
                </c:pt>
                <c:pt idx="4">
                  <c:v>27</c:v>
                </c:pt>
                <c:pt idx="5">
                  <c:v>31</c:v>
                </c:pt>
                <c:pt idx="6">
                  <c:v>20</c:v>
                </c:pt>
                <c:pt idx="7">
                  <c:v>17</c:v>
                </c:pt>
                <c:pt idx="8">
                  <c:v>35</c:v>
                </c:pt>
                <c:pt idx="9">
                  <c:v>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C9-48CE-8D03-F3A7C8455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128975"/>
        <c:axId val="1924913823"/>
      </c:scatterChart>
      <c:valAx>
        <c:axId val="1710128975"/>
        <c:scaling>
          <c:orientation val="minMax"/>
          <c:max val="46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924913823"/>
        <c:crosses val="autoZero"/>
        <c:crossBetween val="midCat"/>
      </c:valAx>
      <c:valAx>
        <c:axId val="19249138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71012897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ru-RU" sz="1600" b="0">
                <a:solidFill>
                  <a:srgbClr val="757575"/>
                </a:solidFill>
                <a:latin typeface="+mn-lt"/>
              </a:rPr>
              <a:t>Оценка студента, </a:t>
            </a:r>
            <a:r>
              <a:rPr lang="en-US" sz="1600" b="0">
                <a:solidFill>
                  <a:srgbClr val="757575"/>
                </a:solidFill>
                <a:latin typeface="+mn-lt"/>
              </a:rPr>
              <a:t>yi </a:t>
            </a:r>
            <a:r>
              <a:rPr lang="ru-RU" sz="1600" b="0">
                <a:solidFill>
                  <a:srgbClr val="757575"/>
                </a:solidFill>
                <a:latin typeface="+mn-lt"/>
              </a:rPr>
              <a:t>относительно параметра "Оценка преподавателя, </a:t>
            </a:r>
            <a:r>
              <a:rPr lang="en-US" sz="1600" b="0">
                <a:solidFill>
                  <a:srgbClr val="757575"/>
                </a:solidFill>
                <a:latin typeface="+mn-lt"/>
              </a:rPr>
              <a:t>xi"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2.2'!$D$2</c:f>
              <c:strCache>
                <c:ptCount val="1"/>
                <c:pt idx="0">
                  <c:v>Оценка студента, yi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A64D79"/>
              </a:solidFill>
              <a:ln cmpd="sng">
                <a:solidFill>
                  <a:srgbClr val="A64D79"/>
                </a:solidFill>
              </a:ln>
            </c:spPr>
          </c:marker>
          <c:xVal>
            <c:numRef>
              <c:f>'Задача 2.2'!$C$3:$C$12</c:f>
              <c:numCache>
                <c:formatCode>General</c:formatCode>
                <c:ptCount val="10"/>
                <c:pt idx="0">
                  <c:v>3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8</c:v>
                </c:pt>
                <c:pt idx="5">
                  <c:v>6</c:v>
                </c:pt>
                <c:pt idx="6">
                  <c:v>9</c:v>
                </c:pt>
                <c:pt idx="7">
                  <c:v>5</c:v>
                </c:pt>
                <c:pt idx="8">
                  <c:v>10</c:v>
                </c:pt>
                <c:pt idx="9">
                  <c:v>7</c:v>
                </c:pt>
              </c:numCache>
            </c:numRef>
          </c:xVal>
          <c:yVal>
            <c:numRef>
              <c:f>'Задача 2.2'!$D$3:$D$12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7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9</c:v>
                </c:pt>
                <c:pt idx="7">
                  <c:v>8</c:v>
                </c:pt>
                <c:pt idx="8">
                  <c:v>10</c:v>
                </c:pt>
                <c:pt idx="9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F4-4965-BA54-80AE6629E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354651"/>
        <c:axId val="705235836"/>
      </c:scatterChart>
      <c:valAx>
        <c:axId val="1162354651"/>
        <c:scaling>
          <c:orientation val="minMax"/>
          <c:max val="11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Оценка преподавателя, </a:t>
                </a: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05235836"/>
        <c:crosses val="autoZero"/>
        <c:crossBetween val="midCat"/>
      </c:valAx>
      <c:valAx>
        <c:axId val="705235836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Оценка студента, </a:t>
                </a: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62354651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ru-RU" sz="1600" b="0">
                <a:solidFill>
                  <a:srgbClr val="757575"/>
                </a:solidFill>
                <a:latin typeface="+mn-lt"/>
              </a:rPr>
              <a:t>Время решения (в мин) относительно параметра "Стаж (в мес)."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820660668386589E-2"/>
          <c:y val="0.14276079136690642"/>
          <c:w val="0.89926267266494675"/>
          <c:h val="0.72234712230215825"/>
        </c:manualLayout>
      </c:layout>
      <c:scatterChart>
        <c:scatterStyle val="lineMarker"/>
        <c:varyColors val="0"/>
        <c:ser>
          <c:idx val="0"/>
          <c:order val="0"/>
          <c:tx>
            <c:strRef>
              <c:f>'Задача 3.1'!$G$2</c:f>
              <c:strCache>
                <c:ptCount val="1"/>
                <c:pt idx="0">
                  <c:v>Время решения (в мин)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741B47"/>
              </a:solidFill>
              <a:ln cmpd="sng">
                <a:solidFill>
                  <a:srgbClr val="741B47"/>
                </a:solidFill>
              </a:ln>
            </c:spPr>
          </c:marker>
          <c:xVal>
            <c:numRef>
              <c:f>'Задача 3.1'!$C$3:$C$12</c:f>
              <c:numCache>
                <c:formatCode>General</c:formatCode>
                <c:ptCount val="10"/>
                <c:pt idx="0">
                  <c:v>32</c:v>
                </c:pt>
                <c:pt idx="1">
                  <c:v>15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28</c:v>
                </c:pt>
                <c:pt idx="6">
                  <c:v>21</c:v>
                </c:pt>
                <c:pt idx="7">
                  <c:v>29</c:v>
                </c:pt>
                <c:pt idx="8">
                  <c:v>23</c:v>
                </c:pt>
                <c:pt idx="9">
                  <c:v>17</c:v>
                </c:pt>
              </c:numCache>
            </c:numRef>
          </c:xVal>
          <c:yVal>
            <c:numRef>
              <c:f>'Задача 3.1'!$G$3:$G$12</c:f>
              <c:numCache>
                <c:formatCode>General</c:formatCode>
                <c:ptCount val="10"/>
                <c:pt idx="0">
                  <c:v>12</c:v>
                </c:pt>
                <c:pt idx="1">
                  <c:v>24</c:v>
                </c:pt>
                <c:pt idx="2">
                  <c:v>23</c:v>
                </c:pt>
                <c:pt idx="3">
                  <c:v>21</c:v>
                </c:pt>
                <c:pt idx="4">
                  <c:v>20</c:v>
                </c:pt>
                <c:pt idx="5">
                  <c:v>9</c:v>
                </c:pt>
                <c:pt idx="6">
                  <c:v>11</c:v>
                </c:pt>
                <c:pt idx="7">
                  <c:v>10</c:v>
                </c:pt>
                <c:pt idx="8">
                  <c:v>15</c:v>
                </c:pt>
                <c:pt idx="9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57-466E-A447-9DF818647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796813"/>
        <c:axId val="492337592"/>
      </c:scatterChart>
      <c:valAx>
        <c:axId val="233796813"/>
        <c:scaling>
          <c:orientation val="minMax"/>
          <c:max val="3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Стаж (в мес).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92337592"/>
        <c:crosses val="autoZero"/>
        <c:crossBetween val="midCat"/>
      </c:valAx>
      <c:valAx>
        <c:axId val="492337592"/>
        <c:scaling>
          <c:orientation val="minMax"/>
          <c:max val="26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Время решения (в мин)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3379681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US" sz="1600" b="0">
                <a:solidFill>
                  <a:srgbClr val="757575"/>
                </a:solidFill>
                <a:latin typeface="+mn-lt"/>
              </a:rPr>
              <a:t>yi </a:t>
            </a:r>
            <a:r>
              <a:rPr lang="ru-RU" sz="1600" b="0">
                <a:solidFill>
                  <a:srgbClr val="757575"/>
                </a:solidFill>
                <a:latin typeface="+mn-lt"/>
              </a:rPr>
              <a:t>относительно параметра "</a:t>
            </a:r>
            <a:r>
              <a:rPr lang="en-US" sz="1600" b="0">
                <a:solidFill>
                  <a:srgbClr val="757575"/>
                </a:solidFill>
                <a:latin typeface="+mn-lt"/>
              </a:rPr>
              <a:t>xi"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8.3913445360430966E-2"/>
          <c:y val="0.14868551587301604"/>
          <c:w val="0.88332448074632142"/>
          <c:h val="0.696463737858327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'Задача 3.2'!$B$13</c:f>
              <c:strCache>
                <c:ptCount val="1"/>
                <c:pt idx="0">
                  <c:v>yi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A64D79"/>
              </a:solidFill>
              <a:ln cmpd="sng">
                <a:solidFill>
                  <a:srgbClr val="A64D79"/>
                </a:solidFill>
              </a:ln>
            </c:spPr>
          </c:marker>
          <c:xVal>
            <c:numRef>
              <c:f>'Задача 3.2'!$C$12:$L$12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'Задача 3.2'!$C$13:$L$13</c:f>
              <c:numCache>
                <c:formatCode>General</c:formatCode>
                <c:ptCount val="10"/>
                <c:pt idx="0">
                  <c:v>3</c:v>
                </c:pt>
                <c:pt idx="1">
                  <c:v>10</c:v>
                </c:pt>
                <c:pt idx="2">
                  <c:v>7</c:v>
                </c:pt>
                <c:pt idx="3">
                  <c:v>2</c:v>
                </c:pt>
                <c:pt idx="4">
                  <c:v>8</c:v>
                </c:pt>
                <c:pt idx="5">
                  <c:v>5</c:v>
                </c:pt>
                <c:pt idx="6">
                  <c:v>6</c:v>
                </c:pt>
                <c:pt idx="7">
                  <c:v>9</c:v>
                </c:pt>
                <c:pt idx="8">
                  <c:v>1</c:v>
                </c:pt>
                <c:pt idx="9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EF-44E8-8308-D5E60134B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6247188"/>
        <c:axId val="433235692"/>
      </c:scatterChart>
      <c:valAx>
        <c:axId val="1476247188"/>
        <c:scaling>
          <c:orientation val="minMax"/>
          <c:max val="11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33235692"/>
        <c:crosses val="autoZero"/>
        <c:crossBetween val="midCat"/>
      </c:valAx>
      <c:valAx>
        <c:axId val="433235692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476247188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US" sz="1600" b="0">
                <a:solidFill>
                  <a:srgbClr val="757575"/>
                </a:solidFill>
                <a:latin typeface="+mn-lt"/>
              </a:rPr>
              <a:t>zi </a:t>
            </a:r>
            <a:r>
              <a:rPr lang="ru-RU" sz="1600" b="0">
                <a:solidFill>
                  <a:srgbClr val="757575"/>
                </a:solidFill>
                <a:latin typeface="+mn-lt"/>
              </a:rPr>
              <a:t>относительно параметра "</a:t>
            </a:r>
            <a:r>
              <a:rPr lang="en-US" sz="1600" b="0">
                <a:solidFill>
                  <a:srgbClr val="757575"/>
                </a:solidFill>
                <a:latin typeface="+mn-lt"/>
              </a:rPr>
              <a:t>xi"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8.9917163989073817E-2"/>
          <c:y val="0.14263252470799639"/>
          <c:w val="0.87992419875670813"/>
          <c:h val="0.70562618175966518"/>
        </c:manualLayout>
      </c:layout>
      <c:scatterChart>
        <c:scatterStyle val="lineMarker"/>
        <c:varyColors val="0"/>
        <c:ser>
          <c:idx val="0"/>
          <c:order val="0"/>
          <c:tx>
            <c:strRef>
              <c:f>'Задача 3.2'!$B$23</c:f>
              <c:strCache>
                <c:ptCount val="1"/>
                <c:pt idx="0">
                  <c:v>zi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BF9000"/>
              </a:solidFill>
              <a:ln cmpd="sng">
                <a:solidFill>
                  <a:srgbClr val="BF9000"/>
                </a:solidFill>
              </a:ln>
            </c:spPr>
          </c:marker>
          <c:xVal>
            <c:numRef>
              <c:f>'Задача 3.2'!$C$22:$L$22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'Задача 3.2'!$C$23:$L$23</c:f>
              <c:numCache>
                <c:formatCode>General</c:formatCode>
                <c:ptCount val="10"/>
                <c:pt idx="0">
                  <c:v>6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9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10</c:v>
                </c:pt>
                <c:pt idx="9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6B-4574-B452-A0349DE5C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779712"/>
        <c:axId val="2055749316"/>
      </c:scatterChart>
      <c:valAx>
        <c:axId val="521779712"/>
        <c:scaling>
          <c:orientation val="minMax"/>
          <c:max val="11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055749316"/>
        <c:crosses val="autoZero"/>
        <c:crossBetween val="midCat"/>
      </c:valAx>
      <c:valAx>
        <c:axId val="2055749316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zi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2177971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US" sz="1600" b="0">
                <a:solidFill>
                  <a:srgbClr val="757575"/>
                </a:solidFill>
                <a:latin typeface="+mn-lt"/>
              </a:rPr>
              <a:t>zi </a:t>
            </a:r>
            <a:r>
              <a:rPr lang="ru-RU" sz="1600" b="0">
                <a:solidFill>
                  <a:srgbClr val="757575"/>
                </a:solidFill>
                <a:latin typeface="+mn-lt"/>
              </a:rPr>
              <a:t>относительно параметра "</a:t>
            </a:r>
            <a:r>
              <a:rPr lang="en-US" sz="1600" b="0">
                <a:solidFill>
                  <a:srgbClr val="757575"/>
                </a:solidFill>
                <a:latin typeface="+mn-lt"/>
              </a:rPr>
              <a:t>yi"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8.4147058456934043E-2"/>
          <c:y val="0.14292224702380951"/>
          <c:w val="0.8853152154940559"/>
          <c:h val="0.711669589710884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'Задача 3.2'!$B$33</c:f>
              <c:strCache>
                <c:ptCount val="1"/>
                <c:pt idx="0">
                  <c:v>zi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1155CC"/>
              </a:solidFill>
              <a:ln cmpd="sng">
                <a:solidFill>
                  <a:srgbClr val="1155CC"/>
                </a:solidFill>
              </a:ln>
            </c:spPr>
          </c:marker>
          <c:xVal>
            <c:numRef>
              <c:f>'Задача 3.2'!$C$32:$L$32</c:f>
              <c:numCache>
                <c:formatCode>General</c:formatCode>
                <c:ptCount val="10"/>
                <c:pt idx="0">
                  <c:v>3</c:v>
                </c:pt>
                <c:pt idx="1">
                  <c:v>10</c:v>
                </c:pt>
                <c:pt idx="2">
                  <c:v>7</c:v>
                </c:pt>
                <c:pt idx="3">
                  <c:v>2</c:v>
                </c:pt>
                <c:pt idx="4">
                  <c:v>8</c:v>
                </c:pt>
                <c:pt idx="5">
                  <c:v>5</c:v>
                </c:pt>
                <c:pt idx="6">
                  <c:v>6</c:v>
                </c:pt>
                <c:pt idx="7">
                  <c:v>9</c:v>
                </c:pt>
                <c:pt idx="8">
                  <c:v>1</c:v>
                </c:pt>
                <c:pt idx="9">
                  <c:v>4</c:v>
                </c:pt>
              </c:numCache>
            </c:numRef>
          </c:xVal>
          <c:yVal>
            <c:numRef>
              <c:f>'Задача 3.2'!$C$33:$L$33</c:f>
              <c:numCache>
                <c:formatCode>General</c:formatCode>
                <c:ptCount val="10"/>
                <c:pt idx="0">
                  <c:v>6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9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10</c:v>
                </c:pt>
                <c:pt idx="9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AB-4669-8483-FFC773029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007397"/>
        <c:axId val="175070272"/>
      </c:scatterChart>
      <c:valAx>
        <c:axId val="1113007397"/>
        <c:scaling>
          <c:orientation val="minMax"/>
          <c:max val="11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75070272"/>
        <c:crosses val="autoZero"/>
        <c:crossBetween val="midCat"/>
      </c:valAx>
      <c:valAx>
        <c:axId val="175070272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zi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1300739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161925</xdr:rowOff>
    </xdr:from>
    <xdr:ext cx="5715000" cy="3533775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1</xdr:row>
      <xdr:rowOff>190500</xdr:rowOff>
    </xdr:from>
    <xdr:ext cx="5715000" cy="3533775"/>
    <xdr:graphicFrame macro="">
      <xdr:nvGraphicFramePr>
        <xdr:cNvPr id="2" name="Chart 2" title="Диаграмма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28575</xdr:colOff>
      <xdr:row>0</xdr:row>
      <xdr:rowOff>180975</xdr:rowOff>
    </xdr:from>
    <xdr:ext cx="5715000" cy="3533775"/>
    <xdr:graphicFrame macro="">
      <xdr:nvGraphicFramePr>
        <xdr:cNvPr id="6" name="Chart 6" title="Диаграмма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933450</xdr:colOff>
      <xdr:row>4</xdr:row>
      <xdr:rowOff>19050</xdr:rowOff>
    </xdr:from>
    <xdr:ext cx="4124325" cy="2486025"/>
    <xdr:graphicFrame macro="">
      <xdr:nvGraphicFramePr>
        <xdr:cNvPr id="3" name="Chart 3" title="Диаграмма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933450</xdr:colOff>
      <xdr:row>16</xdr:row>
      <xdr:rowOff>76200</xdr:rowOff>
    </xdr:from>
    <xdr:ext cx="4124325" cy="2552700"/>
    <xdr:graphicFrame macro="">
      <xdr:nvGraphicFramePr>
        <xdr:cNvPr id="4" name="Chart 4" title="Диаграмма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933450</xdr:colOff>
      <xdr:row>28</xdr:row>
      <xdr:rowOff>190500</xdr:rowOff>
    </xdr:from>
    <xdr:ext cx="4124325" cy="2486025"/>
    <xdr:graphicFrame macro="">
      <xdr:nvGraphicFramePr>
        <xdr:cNvPr id="5" name="Chart 5" title="Диаграмма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9"/>
  <sheetViews>
    <sheetView workbookViewId="0">
      <selection activeCell="J1" sqref="A1:XFD1048576"/>
    </sheetView>
  </sheetViews>
  <sheetFormatPr defaultColWidth="14.44140625" defaultRowHeight="13.2" x14ac:dyDescent="0.25"/>
  <cols>
    <col min="1" max="1" width="5.5546875" customWidth="1"/>
    <col min="2" max="2" width="12.88671875" customWidth="1"/>
  </cols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6.4" x14ac:dyDescent="0.25">
      <c r="A2" s="1"/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2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/>
      <c r="B3" s="4">
        <v>1</v>
      </c>
      <c r="C3" s="4">
        <v>19</v>
      </c>
      <c r="D3" s="4">
        <f t="shared" ref="D3:D12" si="0">C3-$C$4</f>
        <v>-13</v>
      </c>
      <c r="E3" s="4">
        <f t="shared" ref="E3:E12" si="1">C3-$C$14</f>
        <v>-16.700000000000003</v>
      </c>
      <c r="F3" s="4">
        <f t="shared" ref="F3:F12" si="2">E3^2</f>
        <v>278.8900000000001</v>
      </c>
      <c r="G3" s="4">
        <v>17</v>
      </c>
      <c r="H3" s="4">
        <f t="shared" ref="H3:H12" si="3">G3-$G$8</f>
        <v>-14</v>
      </c>
      <c r="I3" s="4">
        <f t="shared" ref="I3:I12" si="4">G3-$C$15</f>
        <v>-7.1999999999999993</v>
      </c>
      <c r="J3" s="4">
        <f t="shared" ref="J3:J12" si="5">I3^2</f>
        <v>51.839999999999989</v>
      </c>
      <c r="K3" s="4">
        <f t="shared" ref="K3:K12" si="6">E3*I3</f>
        <v>120.24000000000001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4">
        <v>2</v>
      </c>
      <c r="C4" s="2">
        <v>32</v>
      </c>
      <c r="D4" s="4">
        <f t="shared" si="0"/>
        <v>0</v>
      </c>
      <c r="E4" s="4">
        <f t="shared" si="1"/>
        <v>-3.7000000000000028</v>
      </c>
      <c r="F4" s="4">
        <f t="shared" si="2"/>
        <v>13.690000000000021</v>
      </c>
      <c r="G4" s="4">
        <v>7</v>
      </c>
      <c r="H4" s="4">
        <f t="shared" si="3"/>
        <v>-24</v>
      </c>
      <c r="I4" s="4">
        <f t="shared" si="4"/>
        <v>-17.2</v>
      </c>
      <c r="J4" s="4">
        <f t="shared" si="5"/>
        <v>295.83999999999997</v>
      </c>
      <c r="K4" s="4">
        <f t="shared" si="6"/>
        <v>63.640000000000043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/>
      <c r="B5" s="4">
        <v>3</v>
      </c>
      <c r="C5" s="4">
        <v>33</v>
      </c>
      <c r="D5" s="4">
        <f t="shared" si="0"/>
        <v>1</v>
      </c>
      <c r="E5" s="4">
        <f t="shared" si="1"/>
        <v>-2.7000000000000028</v>
      </c>
      <c r="F5" s="4">
        <f t="shared" si="2"/>
        <v>7.2900000000000151</v>
      </c>
      <c r="G5" s="4">
        <v>17</v>
      </c>
      <c r="H5" s="4">
        <f t="shared" si="3"/>
        <v>-14</v>
      </c>
      <c r="I5" s="4">
        <f t="shared" si="4"/>
        <v>-7.1999999999999993</v>
      </c>
      <c r="J5" s="4">
        <f t="shared" si="5"/>
        <v>51.839999999999989</v>
      </c>
      <c r="K5" s="4">
        <f t="shared" si="6"/>
        <v>19.440000000000019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/>
      <c r="B6" s="4">
        <v>4</v>
      </c>
      <c r="C6" s="4">
        <v>44</v>
      </c>
      <c r="D6" s="4">
        <f t="shared" si="0"/>
        <v>12</v>
      </c>
      <c r="E6" s="4">
        <f t="shared" si="1"/>
        <v>8.2999999999999972</v>
      </c>
      <c r="F6" s="4">
        <f t="shared" si="2"/>
        <v>68.889999999999958</v>
      </c>
      <c r="G6" s="4">
        <v>28</v>
      </c>
      <c r="H6" s="4">
        <f t="shared" si="3"/>
        <v>-3</v>
      </c>
      <c r="I6" s="4">
        <f t="shared" si="4"/>
        <v>3.8000000000000007</v>
      </c>
      <c r="J6" s="4">
        <f t="shared" si="5"/>
        <v>14.440000000000005</v>
      </c>
      <c r="K6" s="4">
        <f t="shared" si="6"/>
        <v>31.539999999999996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4">
        <v>5</v>
      </c>
      <c r="C7" s="4">
        <v>28</v>
      </c>
      <c r="D7" s="4">
        <f t="shared" si="0"/>
        <v>-4</v>
      </c>
      <c r="E7" s="4">
        <f t="shared" si="1"/>
        <v>-7.7000000000000028</v>
      </c>
      <c r="F7" s="4">
        <f t="shared" si="2"/>
        <v>59.290000000000042</v>
      </c>
      <c r="G7" s="4">
        <v>27</v>
      </c>
      <c r="H7" s="4">
        <f t="shared" si="3"/>
        <v>-4</v>
      </c>
      <c r="I7" s="4">
        <f t="shared" si="4"/>
        <v>2.8000000000000007</v>
      </c>
      <c r="J7" s="4">
        <f t="shared" si="5"/>
        <v>7.8400000000000043</v>
      </c>
      <c r="K7" s="4">
        <f t="shared" si="6"/>
        <v>-21.560000000000013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4">
        <v>6</v>
      </c>
      <c r="C8" s="4">
        <v>35</v>
      </c>
      <c r="D8" s="4">
        <f t="shared" si="0"/>
        <v>3</v>
      </c>
      <c r="E8" s="4">
        <f t="shared" si="1"/>
        <v>-0.70000000000000284</v>
      </c>
      <c r="F8" s="4">
        <f t="shared" si="2"/>
        <v>0.49000000000000399</v>
      </c>
      <c r="G8" s="2">
        <v>31</v>
      </c>
      <c r="H8" s="4">
        <f t="shared" si="3"/>
        <v>0</v>
      </c>
      <c r="I8" s="4">
        <f t="shared" si="4"/>
        <v>6.8000000000000007</v>
      </c>
      <c r="J8" s="4">
        <f t="shared" si="5"/>
        <v>46.240000000000009</v>
      </c>
      <c r="K8" s="4">
        <f t="shared" si="6"/>
        <v>-4.7600000000000202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4">
        <v>7</v>
      </c>
      <c r="C9" s="4">
        <v>39</v>
      </c>
      <c r="D9" s="4">
        <f t="shared" si="0"/>
        <v>7</v>
      </c>
      <c r="E9" s="4">
        <f t="shared" si="1"/>
        <v>3.2999999999999972</v>
      </c>
      <c r="F9" s="4">
        <f t="shared" si="2"/>
        <v>10.889999999999981</v>
      </c>
      <c r="G9" s="4">
        <v>20</v>
      </c>
      <c r="H9" s="4">
        <f t="shared" si="3"/>
        <v>-11</v>
      </c>
      <c r="I9" s="4">
        <f t="shared" si="4"/>
        <v>-4.1999999999999993</v>
      </c>
      <c r="J9" s="4">
        <f t="shared" si="5"/>
        <v>17.639999999999993</v>
      </c>
      <c r="K9" s="4">
        <f t="shared" si="6"/>
        <v>-13.859999999999985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4">
        <v>8</v>
      </c>
      <c r="C10" s="4">
        <v>39</v>
      </c>
      <c r="D10" s="4">
        <f t="shared" si="0"/>
        <v>7</v>
      </c>
      <c r="E10" s="4">
        <f t="shared" si="1"/>
        <v>3.2999999999999972</v>
      </c>
      <c r="F10" s="4">
        <f t="shared" si="2"/>
        <v>10.889999999999981</v>
      </c>
      <c r="G10" s="4">
        <v>17</v>
      </c>
      <c r="H10" s="4">
        <f t="shared" si="3"/>
        <v>-14</v>
      </c>
      <c r="I10" s="4">
        <f t="shared" si="4"/>
        <v>-7.1999999999999993</v>
      </c>
      <c r="J10" s="4">
        <f t="shared" si="5"/>
        <v>51.839999999999989</v>
      </c>
      <c r="K10" s="4">
        <f t="shared" si="6"/>
        <v>-23.759999999999977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4">
        <v>9</v>
      </c>
      <c r="C11" s="4">
        <v>44</v>
      </c>
      <c r="D11" s="4">
        <f t="shared" si="0"/>
        <v>12</v>
      </c>
      <c r="E11" s="4">
        <f t="shared" si="1"/>
        <v>8.2999999999999972</v>
      </c>
      <c r="F11" s="4">
        <f t="shared" si="2"/>
        <v>68.889999999999958</v>
      </c>
      <c r="G11" s="4">
        <v>35</v>
      </c>
      <c r="H11" s="4">
        <f t="shared" si="3"/>
        <v>4</v>
      </c>
      <c r="I11" s="4">
        <f t="shared" si="4"/>
        <v>10.8</v>
      </c>
      <c r="J11" s="4">
        <f t="shared" si="5"/>
        <v>116.64000000000001</v>
      </c>
      <c r="K11" s="4">
        <f t="shared" si="6"/>
        <v>89.639999999999972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4">
        <v>10</v>
      </c>
      <c r="C12" s="4">
        <v>44</v>
      </c>
      <c r="D12" s="4">
        <f t="shared" si="0"/>
        <v>12</v>
      </c>
      <c r="E12" s="4">
        <f t="shared" si="1"/>
        <v>8.2999999999999972</v>
      </c>
      <c r="F12" s="4">
        <f t="shared" si="2"/>
        <v>68.889999999999958</v>
      </c>
      <c r="G12" s="4">
        <v>43</v>
      </c>
      <c r="H12" s="4">
        <f t="shared" si="3"/>
        <v>12</v>
      </c>
      <c r="I12" s="4">
        <f t="shared" si="4"/>
        <v>18.8</v>
      </c>
      <c r="J12" s="4">
        <f t="shared" si="5"/>
        <v>353.44000000000005</v>
      </c>
      <c r="K12" s="4">
        <f t="shared" si="6"/>
        <v>156.03999999999996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2" t="s">
        <v>10</v>
      </c>
      <c r="C13" s="3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3" t="s">
        <v>11</v>
      </c>
      <c r="C14" s="3">
        <f>$C$4+1/C13*SUM(D3:D12)</f>
        <v>35.700000000000003</v>
      </c>
      <c r="D14" s="1"/>
      <c r="E14" s="11" t="s">
        <v>12</v>
      </c>
      <c r="F14" s="12"/>
      <c r="G14" s="12"/>
      <c r="H14" s="12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3" t="s">
        <v>13</v>
      </c>
      <c r="C15" s="3">
        <f>$G$8+1/C13*SUM(H3:H12)</f>
        <v>24.2</v>
      </c>
      <c r="D15" s="1"/>
      <c r="E15" s="14"/>
      <c r="F15" s="15"/>
      <c r="G15" s="15"/>
      <c r="H15" s="15"/>
      <c r="I15" s="1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3" t="s">
        <v>14</v>
      </c>
      <c r="C16" s="3">
        <f>C13-2</f>
        <v>8</v>
      </c>
      <c r="D16" s="1"/>
      <c r="E16" s="14"/>
      <c r="F16" s="15"/>
      <c r="G16" s="15"/>
      <c r="H16" s="15"/>
      <c r="I16" s="1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D17" s="1"/>
      <c r="E17" s="17"/>
      <c r="F17" s="18"/>
      <c r="G17" s="18"/>
      <c r="H17" s="18"/>
      <c r="I17" s="1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3" t="s">
        <v>15</v>
      </c>
      <c r="C18" s="5">
        <f>SUM(K3:K12)/SQRT(SUM(F3:F12)*SUM(J3:J12))</f>
        <v>0.54118979227421904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3" t="s">
        <v>16</v>
      </c>
      <c r="C19" s="3">
        <v>0.63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</sheetData>
  <mergeCells count="1">
    <mergeCell ref="E14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sqref="A1:XFD1048576"/>
    </sheetView>
  </sheetViews>
  <sheetFormatPr defaultColWidth="14.44140625" defaultRowHeight="13.2" x14ac:dyDescent="0.25"/>
  <cols>
    <col min="1" max="1" width="6.44140625" customWidth="1"/>
    <col min="2" max="3" width="18.441406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4" x14ac:dyDescent="0.25">
      <c r="A2" s="1"/>
      <c r="B2" s="2" t="s">
        <v>17</v>
      </c>
      <c r="C2" s="2" t="s">
        <v>18</v>
      </c>
      <c r="D2" s="2" t="s">
        <v>19</v>
      </c>
      <c r="E2" s="3" t="s">
        <v>20</v>
      </c>
      <c r="F2" s="3" t="s">
        <v>21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4" t="s">
        <v>22</v>
      </c>
      <c r="C3" s="4">
        <v>3</v>
      </c>
      <c r="D3" s="4">
        <v>2</v>
      </c>
      <c r="E3" s="1">
        <f t="shared" ref="E3:E12" si="0">C3-D3</f>
        <v>1</v>
      </c>
      <c r="F3" s="1">
        <f t="shared" ref="F3:F12" si="1">E3^2</f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4" t="s">
        <v>23</v>
      </c>
      <c r="C4" s="4">
        <v>1</v>
      </c>
      <c r="D4" s="4">
        <v>1</v>
      </c>
      <c r="E4" s="1">
        <f t="shared" si="0"/>
        <v>0</v>
      </c>
      <c r="F4" s="1">
        <f t="shared" si="1"/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4" t="s">
        <v>24</v>
      </c>
      <c r="C5" s="4">
        <v>4</v>
      </c>
      <c r="D5" s="4">
        <v>7</v>
      </c>
      <c r="E5" s="1">
        <f t="shared" si="0"/>
        <v>-3</v>
      </c>
      <c r="F5" s="1">
        <f t="shared" si="1"/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4" t="s">
        <v>25</v>
      </c>
      <c r="C6" s="4">
        <v>2</v>
      </c>
      <c r="D6" s="4">
        <v>4</v>
      </c>
      <c r="E6" s="1">
        <f t="shared" si="0"/>
        <v>-2</v>
      </c>
      <c r="F6" s="1">
        <f t="shared" si="1"/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4" t="s">
        <v>26</v>
      </c>
      <c r="C7" s="4">
        <v>8</v>
      </c>
      <c r="D7" s="4">
        <v>5</v>
      </c>
      <c r="E7" s="1">
        <f t="shared" si="0"/>
        <v>3</v>
      </c>
      <c r="F7" s="1">
        <f t="shared" si="1"/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4" t="s">
        <v>27</v>
      </c>
      <c r="C8" s="4">
        <v>6</v>
      </c>
      <c r="D8" s="4">
        <v>3</v>
      </c>
      <c r="E8" s="1">
        <f t="shared" si="0"/>
        <v>3</v>
      </c>
      <c r="F8" s="1">
        <f t="shared" si="1"/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4" t="s">
        <v>28</v>
      </c>
      <c r="C9" s="4">
        <v>9</v>
      </c>
      <c r="D9" s="4">
        <v>9</v>
      </c>
      <c r="E9" s="1">
        <f t="shared" si="0"/>
        <v>0</v>
      </c>
      <c r="F9" s="1">
        <f t="shared" si="1"/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4" t="s">
        <v>29</v>
      </c>
      <c r="C10" s="4">
        <v>5</v>
      </c>
      <c r="D10" s="4">
        <v>8</v>
      </c>
      <c r="E10" s="1">
        <f t="shared" si="0"/>
        <v>-3</v>
      </c>
      <c r="F10" s="1">
        <f t="shared" si="1"/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4" t="s">
        <v>30</v>
      </c>
      <c r="C11" s="4">
        <v>10</v>
      </c>
      <c r="D11" s="4">
        <v>10</v>
      </c>
      <c r="E11" s="1">
        <f t="shared" si="0"/>
        <v>0</v>
      </c>
      <c r="F11" s="1">
        <f t="shared" si="1"/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4" t="s">
        <v>31</v>
      </c>
      <c r="C12" s="4">
        <v>7</v>
      </c>
      <c r="D12" s="4">
        <v>6</v>
      </c>
      <c r="E12" s="1">
        <f t="shared" si="0"/>
        <v>1</v>
      </c>
      <c r="F12" s="1">
        <f t="shared" si="1"/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2" t="s">
        <v>10</v>
      </c>
      <c r="C13" s="3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3" t="s">
        <v>32</v>
      </c>
      <c r="C14" s="1">
        <f>$C$13*($C$13^2-1)</f>
        <v>990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3" t="s">
        <v>33</v>
      </c>
      <c r="C15" s="3">
        <v>1.86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3" t="s">
        <v>34</v>
      </c>
      <c r="C17" s="6">
        <f>1-((6*SUM(F3:F12))/$C$14)</f>
        <v>0.74545454545454548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3" t="s">
        <v>35</v>
      </c>
      <c r="C18" s="6">
        <f>ABS(C17)*SQRT(($C$13-2)/(1-C17^2))</f>
        <v>3.1632186742228838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20" t="s">
        <v>36</v>
      </c>
      <c r="C20" s="12"/>
      <c r="D20" s="12"/>
      <c r="E20" s="1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4"/>
      <c r="C21" s="15"/>
      <c r="D21" s="15"/>
      <c r="E21" s="1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4"/>
      <c r="C22" s="15"/>
      <c r="D22" s="15"/>
      <c r="E22" s="1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7"/>
      <c r="C23" s="18"/>
      <c r="D23" s="18"/>
      <c r="E23" s="1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0:E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0"/>
  <sheetViews>
    <sheetView workbookViewId="0">
      <selection activeCell="D23" sqref="D23"/>
    </sheetView>
  </sheetViews>
  <sheetFormatPr defaultColWidth="14.44140625" defaultRowHeight="15.75" customHeight="1" x14ac:dyDescent="0.25"/>
  <cols>
    <col min="1" max="1" width="4.33203125" customWidth="1"/>
    <col min="2" max="2" width="17.6640625" customWidth="1"/>
    <col min="3" max="6" width="15.6640625" customWidth="1"/>
    <col min="7" max="10" width="15.33203125" customWidth="1"/>
  </cols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21" customFormat="1" ht="26.4" x14ac:dyDescent="0.25">
      <c r="A2" s="4"/>
      <c r="B2" s="2" t="s">
        <v>51</v>
      </c>
      <c r="C2" s="2" t="s">
        <v>52</v>
      </c>
      <c r="D2" s="3" t="s">
        <v>2</v>
      </c>
      <c r="E2" s="3" t="s">
        <v>3</v>
      </c>
      <c r="F2" s="3" t="s">
        <v>4</v>
      </c>
      <c r="G2" s="2" t="s">
        <v>53</v>
      </c>
      <c r="H2" s="3" t="s">
        <v>6</v>
      </c>
      <c r="I2" s="3" t="s">
        <v>7</v>
      </c>
      <c r="J2" s="3" t="s">
        <v>8</v>
      </c>
      <c r="K2" s="3" t="s">
        <v>9</v>
      </c>
      <c r="L2" s="7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25">
      <c r="A3" s="1"/>
      <c r="B3" s="4">
        <v>1</v>
      </c>
      <c r="C3" s="4">
        <v>32</v>
      </c>
      <c r="D3" s="4">
        <f t="shared" ref="D3:D12" si="0">C3-$C$4</f>
        <v>17</v>
      </c>
      <c r="E3" s="4">
        <f t="shared" ref="E3:E12" si="1">C3-$C$14</f>
        <v>10.100000000000001</v>
      </c>
      <c r="F3" s="4">
        <f t="shared" ref="F3:F12" si="2">E3^2</f>
        <v>102.01000000000003</v>
      </c>
      <c r="G3" s="4">
        <v>12</v>
      </c>
      <c r="H3" s="4">
        <f t="shared" ref="H3:H12" si="3">G3-$G$8</f>
        <v>3</v>
      </c>
      <c r="I3" s="4">
        <f t="shared" ref="I3:I12" si="4">G3-$C$15</f>
        <v>-4.1000000000000014</v>
      </c>
      <c r="J3" s="4">
        <f t="shared" ref="J3:J12" si="5">I3^2</f>
        <v>16.810000000000013</v>
      </c>
      <c r="K3" s="4">
        <f t="shared" ref="K3:K12" si="6">E3*I3</f>
        <v>-41.410000000000018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4">
        <v>2</v>
      </c>
      <c r="C4" s="2">
        <v>15</v>
      </c>
      <c r="D4" s="4">
        <f t="shared" si="0"/>
        <v>0</v>
      </c>
      <c r="E4" s="4">
        <f t="shared" si="1"/>
        <v>-6.8999999999999986</v>
      </c>
      <c r="F4" s="4">
        <f t="shared" si="2"/>
        <v>47.609999999999978</v>
      </c>
      <c r="G4" s="4">
        <v>24</v>
      </c>
      <c r="H4" s="4">
        <f t="shared" si="3"/>
        <v>15</v>
      </c>
      <c r="I4" s="4">
        <f t="shared" si="4"/>
        <v>7.8999999999999986</v>
      </c>
      <c r="J4" s="4">
        <f t="shared" si="5"/>
        <v>62.409999999999975</v>
      </c>
      <c r="K4" s="4">
        <f t="shared" si="6"/>
        <v>-54.509999999999977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/>
      <c r="B5" s="4">
        <v>3</v>
      </c>
      <c r="C5" s="4">
        <v>16</v>
      </c>
      <c r="D5" s="4">
        <f t="shared" si="0"/>
        <v>1</v>
      </c>
      <c r="E5" s="4">
        <f t="shared" si="1"/>
        <v>-5.8999999999999986</v>
      </c>
      <c r="F5" s="4">
        <f t="shared" si="2"/>
        <v>34.809999999999981</v>
      </c>
      <c r="G5" s="4">
        <v>23</v>
      </c>
      <c r="H5" s="4">
        <f t="shared" si="3"/>
        <v>14</v>
      </c>
      <c r="I5" s="4">
        <f t="shared" si="4"/>
        <v>6.8999999999999986</v>
      </c>
      <c r="J5" s="4">
        <f t="shared" si="5"/>
        <v>47.609999999999978</v>
      </c>
      <c r="K5" s="4">
        <f t="shared" si="6"/>
        <v>-40.70999999999998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/>
      <c r="B6" s="4">
        <v>4</v>
      </c>
      <c r="C6" s="4">
        <v>18</v>
      </c>
      <c r="D6" s="4">
        <f t="shared" si="0"/>
        <v>3</v>
      </c>
      <c r="E6" s="4">
        <f t="shared" si="1"/>
        <v>-3.8999999999999986</v>
      </c>
      <c r="F6" s="4">
        <f t="shared" si="2"/>
        <v>15.209999999999988</v>
      </c>
      <c r="G6" s="4">
        <v>21</v>
      </c>
      <c r="H6" s="4">
        <f t="shared" si="3"/>
        <v>12</v>
      </c>
      <c r="I6" s="4">
        <f t="shared" si="4"/>
        <v>4.8999999999999986</v>
      </c>
      <c r="J6" s="4">
        <f t="shared" si="5"/>
        <v>24.009999999999987</v>
      </c>
      <c r="K6" s="4">
        <f t="shared" si="6"/>
        <v>-19.109999999999989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4">
        <v>5</v>
      </c>
      <c r="C7" s="4">
        <v>20</v>
      </c>
      <c r="D7" s="4">
        <f t="shared" si="0"/>
        <v>5</v>
      </c>
      <c r="E7" s="4">
        <f t="shared" si="1"/>
        <v>-1.8999999999999986</v>
      </c>
      <c r="F7" s="4">
        <f t="shared" si="2"/>
        <v>3.6099999999999945</v>
      </c>
      <c r="G7" s="4">
        <v>20</v>
      </c>
      <c r="H7" s="4">
        <f t="shared" si="3"/>
        <v>11</v>
      </c>
      <c r="I7" s="4">
        <f t="shared" si="4"/>
        <v>3.8999999999999986</v>
      </c>
      <c r="J7" s="4">
        <f t="shared" si="5"/>
        <v>15.209999999999988</v>
      </c>
      <c r="K7" s="4">
        <f t="shared" si="6"/>
        <v>-7.4099999999999921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4">
        <v>6</v>
      </c>
      <c r="C8" s="4">
        <v>28</v>
      </c>
      <c r="D8" s="4">
        <f t="shared" si="0"/>
        <v>13</v>
      </c>
      <c r="E8" s="4">
        <f t="shared" si="1"/>
        <v>6.1000000000000014</v>
      </c>
      <c r="F8" s="4">
        <f t="shared" si="2"/>
        <v>37.210000000000015</v>
      </c>
      <c r="G8" s="2">
        <v>9</v>
      </c>
      <c r="H8" s="4">
        <f t="shared" si="3"/>
        <v>0</v>
      </c>
      <c r="I8" s="4">
        <f t="shared" si="4"/>
        <v>-7.1000000000000014</v>
      </c>
      <c r="J8" s="4">
        <f t="shared" si="5"/>
        <v>50.410000000000018</v>
      </c>
      <c r="K8" s="4">
        <f t="shared" si="6"/>
        <v>-43.310000000000016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4">
        <v>7</v>
      </c>
      <c r="C9" s="4">
        <v>21</v>
      </c>
      <c r="D9" s="4">
        <f t="shared" si="0"/>
        <v>6</v>
      </c>
      <c r="E9" s="4">
        <f t="shared" si="1"/>
        <v>-0.89999999999999858</v>
      </c>
      <c r="F9" s="4">
        <f t="shared" si="2"/>
        <v>0.80999999999999739</v>
      </c>
      <c r="G9" s="4">
        <v>11</v>
      </c>
      <c r="H9" s="4">
        <f t="shared" si="3"/>
        <v>2</v>
      </c>
      <c r="I9" s="4">
        <f t="shared" si="4"/>
        <v>-5.1000000000000014</v>
      </c>
      <c r="J9" s="4">
        <f t="shared" si="5"/>
        <v>26.010000000000016</v>
      </c>
      <c r="K9" s="4">
        <f t="shared" si="6"/>
        <v>4.5899999999999936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4">
        <v>8</v>
      </c>
      <c r="C10" s="4">
        <v>29</v>
      </c>
      <c r="D10" s="4">
        <f t="shared" si="0"/>
        <v>14</v>
      </c>
      <c r="E10" s="4">
        <f t="shared" si="1"/>
        <v>7.1000000000000014</v>
      </c>
      <c r="F10" s="4">
        <f t="shared" si="2"/>
        <v>50.410000000000018</v>
      </c>
      <c r="G10" s="4">
        <v>10</v>
      </c>
      <c r="H10" s="4">
        <f t="shared" si="3"/>
        <v>1</v>
      </c>
      <c r="I10" s="4">
        <f t="shared" si="4"/>
        <v>-6.1000000000000014</v>
      </c>
      <c r="J10" s="4">
        <f t="shared" si="5"/>
        <v>37.210000000000015</v>
      </c>
      <c r="K10" s="4">
        <f t="shared" si="6"/>
        <v>-43.310000000000016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4">
        <v>9</v>
      </c>
      <c r="C11" s="4">
        <v>23</v>
      </c>
      <c r="D11" s="4">
        <f t="shared" si="0"/>
        <v>8</v>
      </c>
      <c r="E11" s="4">
        <f t="shared" si="1"/>
        <v>1.1000000000000014</v>
      </c>
      <c r="F11" s="4">
        <f t="shared" si="2"/>
        <v>1.2100000000000031</v>
      </c>
      <c r="G11" s="4">
        <v>15</v>
      </c>
      <c r="H11" s="4">
        <f t="shared" si="3"/>
        <v>6</v>
      </c>
      <c r="I11" s="4">
        <f t="shared" si="4"/>
        <v>-1.1000000000000014</v>
      </c>
      <c r="J11" s="4">
        <f t="shared" si="5"/>
        <v>1.2100000000000031</v>
      </c>
      <c r="K11" s="4">
        <f t="shared" si="6"/>
        <v>-1.2100000000000031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4">
        <v>10</v>
      </c>
      <c r="C12" s="4">
        <v>17</v>
      </c>
      <c r="D12" s="4">
        <f t="shared" si="0"/>
        <v>2</v>
      </c>
      <c r="E12" s="4">
        <f t="shared" si="1"/>
        <v>-4.8999999999999986</v>
      </c>
      <c r="F12" s="4">
        <f t="shared" si="2"/>
        <v>24.009999999999987</v>
      </c>
      <c r="G12" s="4">
        <v>16</v>
      </c>
      <c r="H12" s="4">
        <f t="shared" si="3"/>
        <v>7</v>
      </c>
      <c r="I12" s="4">
        <f t="shared" si="4"/>
        <v>-0.10000000000000142</v>
      </c>
      <c r="J12" s="4">
        <f t="shared" si="5"/>
        <v>1.0000000000000285E-2</v>
      </c>
      <c r="K12" s="4">
        <f t="shared" si="6"/>
        <v>0.49000000000000682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2" t="s">
        <v>10</v>
      </c>
      <c r="C13" s="3">
        <v>10</v>
      </c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3" t="s">
        <v>11</v>
      </c>
      <c r="C14" s="3">
        <f>$C$4+1/C13*SUM(D3:D12)</f>
        <v>21.9</v>
      </c>
      <c r="D14" s="1"/>
      <c r="E14" s="11" t="s">
        <v>54</v>
      </c>
      <c r="F14" s="12"/>
      <c r="G14" s="12"/>
      <c r="H14" s="12"/>
      <c r="I14" s="1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3" t="s">
        <v>13</v>
      </c>
      <c r="C15" s="3">
        <f>$G$8+1/C13*SUM(H3:H12)</f>
        <v>16.100000000000001</v>
      </c>
      <c r="D15" s="1"/>
      <c r="E15" s="14"/>
      <c r="F15" s="15"/>
      <c r="G15" s="15"/>
      <c r="H15" s="15"/>
      <c r="I15" s="1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3" t="s">
        <v>14</v>
      </c>
      <c r="C16" s="3">
        <f>C13-2</f>
        <v>8</v>
      </c>
      <c r="D16" s="1"/>
      <c r="E16" s="14"/>
      <c r="F16" s="15"/>
      <c r="G16" s="15"/>
      <c r="H16" s="15"/>
      <c r="I16" s="1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D17" s="1"/>
      <c r="E17" s="17"/>
      <c r="F17" s="18"/>
      <c r="G17" s="18"/>
      <c r="H17" s="18"/>
      <c r="I17" s="1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3" t="s">
        <v>55</v>
      </c>
      <c r="C18" s="5">
        <f>SUM(K3:K12)/SQRT(SUM(F3:F12)*SUM(J3:J12))</f>
        <v>-0.82417899049988719</v>
      </c>
      <c r="D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3" t="s">
        <v>56</v>
      </c>
      <c r="C19" s="3">
        <v>0.63</v>
      </c>
      <c r="D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1"/>
      <c r="D20" s="1"/>
      <c r="E20" s="7"/>
      <c r="F20" s="7"/>
      <c r="G20" s="7"/>
      <c r="H20" s="7"/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1">
    <mergeCell ref="E14:I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4"/>
  <sheetViews>
    <sheetView workbookViewId="0">
      <selection sqref="A1:XFD1048576"/>
    </sheetView>
  </sheetViews>
  <sheetFormatPr defaultColWidth="14.44140625" defaultRowHeight="13.2" x14ac:dyDescent="0.25"/>
  <cols>
    <col min="1" max="1" width="6.4414062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2" t="s">
        <v>37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2" t="s">
        <v>38</v>
      </c>
      <c r="C3" s="4">
        <v>3</v>
      </c>
      <c r="D3" s="4">
        <v>10</v>
      </c>
      <c r="E3" s="4">
        <v>7</v>
      </c>
      <c r="F3" s="4">
        <v>2</v>
      </c>
      <c r="G3" s="4">
        <v>8</v>
      </c>
      <c r="H3" s="4">
        <v>5</v>
      </c>
      <c r="I3" s="4">
        <v>6</v>
      </c>
      <c r="J3" s="4">
        <v>9</v>
      </c>
      <c r="K3" s="4">
        <v>1</v>
      </c>
      <c r="L3" s="4">
        <v>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2" t="s">
        <v>39</v>
      </c>
      <c r="C4" s="4">
        <v>6</v>
      </c>
      <c r="D4" s="4">
        <v>2</v>
      </c>
      <c r="E4" s="4">
        <v>1</v>
      </c>
      <c r="F4" s="4">
        <v>3</v>
      </c>
      <c r="G4" s="4">
        <v>9</v>
      </c>
      <c r="H4" s="4">
        <v>4</v>
      </c>
      <c r="I4" s="4">
        <v>5</v>
      </c>
      <c r="J4" s="4">
        <v>7</v>
      </c>
      <c r="K4" s="4">
        <v>10</v>
      </c>
      <c r="L4" s="4">
        <v>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2" t="s">
        <v>10</v>
      </c>
      <c r="C6" s="3">
        <v>10</v>
      </c>
      <c r="D6" s="4"/>
      <c r="E6" s="20" t="s">
        <v>40</v>
      </c>
      <c r="F6" s="12"/>
      <c r="G6" s="12"/>
      <c r="H6" s="13"/>
      <c r="I6" s="4"/>
      <c r="J6" s="4"/>
      <c r="K6" s="4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3" t="s">
        <v>32</v>
      </c>
      <c r="C7" s="1">
        <f>$C$6*($C$6^2-1)</f>
        <v>990</v>
      </c>
      <c r="D7" s="4"/>
      <c r="E7" s="14"/>
      <c r="F7" s="15"/>
      <c r="G7" s="15"/>
      <c r="H7" s="16"/>
      <c r="I7" s="4"/>
      <c r="J7" s="4"/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4"/>
      <c r="C8" s="4"/>
      <c r="D8" s="4"/>
      <c r="E8" s="14"/>
      <c r="F8" s="15"/>
      <c r="G8" s="15"/>
      <c r="H8" s="16"/>
      <c r="I8" s="4"/>
      <c r="J8" s="4"/>
      <c r="K8" s="4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3" t="s">
        <v>41</v>
      </c>
      <c r="C9" s="3">
        <v>1.86</v>
      </c>
      <c r="D9" s="4"/>
      <c r="E9" s="17"/>
      <c r="F9" s="18"/>
      <c r="G9" s="18"/>
      <c r="H9" s="19"/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4" t="s">
        <v>42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2" t="s">
        <v>37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2" t="s">
        <v>38</v>
      </c>
      <c r="C13" s="4">
        <v>3</v>
      </c>
      <c r="D13" s="4">
        <v>10</v>
      </c>
      <c r="E13" s="4">
        <v>7</v>
      </c>
      <c r="F13" s="4">
        <v>2</v>
      </c>
      <c r="G13" s="4">
        <v>8</v>
      </c>
      <c r="H13" s="4">
        <v>5</v>
      </c>
      <c r="I13" s="4">
        <v>6</v>
      </c>
      <c r="J13" s="4">
        <v>9</v>
      </c>
      <c r="K13" s="4">
        <v>1</v>
      </c>
      <c r="L13" s="4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3" t="s">
        <v>20</v>
      </c>
      <c r="C15" s="4">
        <f t="shared" ref="C15:L15" si="0">C12-C13</f>
        <v>-2</v>
      </c>
      <c r="D15" s="4">
        <f t="shared" si="0"/>
        <v>-8</v>
      </c>
      <c r="E15" s="4">
        <f t="shared" si="0"/>
        <v>-4</v>
      </c>
      <c r="F15" s="4">
        <f t="shared" si="0"/>
        <v>2</v>
      </c>
      <c r="G15" s="4">
        <f t="shared" si="0"/>
        <v>-3</v>
      </c>
      <c r="H15" s="4">
        <f t="shared" si="0"/>
        <v>1</v>
      </c>
      <c r="I15" s="4">
        <f t="shared" si="0"/>
        <v>1</v>
      </c>
      <c r="J15" s="4">
        <f t="shared" si="0"/>
        <v>-1</v>
      </c>
      <c r="K15" s="4">
        <f t="shared" si="0"/>
        <v>8</v>
      </c>
      <c r="L15" s="4">
        <f t="shared" si="0"/>
        <v>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3" t="s">
        <v>21</v>
      </c>
      <c r="C16" s="4">
        <f t="shared" ref="C16:L16" si="1">C15^2</f>
        <v>4</v>
      </c>
      <c r="D16" s="4">
        <f t="shared" si="1"/>
        <v>64</v>
      </c>
      <c r="E16" s="4">
        <f t="shared" si="1"/>
        <v>16</v>
      </c>
      <c r="F16" s="4">
        <f t="shared" si="1"/>
        <v>4</v>
      </c>
      <c r="G16" s="4">
        <f t="shared" si="1"/>
        <v>9</v>
      </c>
      <c r="H16" s="4">
        <f t="shared" si="1"/>
        <v>1</v>
      </c>
      <c r="I16" s="4">
        <f t="shared" si="1"/>
        <v>1</v>
      </c>
      <c r="J16" s="4">
        <f t="shared" si="1"/>
        <v>1</v>
      </c>
      <c r="K16" s="4">
        <f t="shared" si="1"/>
        <v>64</v>
      </c>
      <c r="L16" s="4">
        <f t="shared" si="1"/>
        <v>36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3" t="s">
        <v>43</v>
      </c>
      <c r="C18" s="6">
        <f>1-(6*SUM(C16:L16))/$C$7</f>
        <v>-0.21212121212121215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3" t="s">
        <v>44</v>
      </c>
      <c r="C19" s="6">
        <f>ABS(C18)*SQRT(($C$6-2)/(1-C18^2))</f>
        <v>0.61394061351492057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4" t="s">
        <v>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2" t="s">
        <v>37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2" t="s">
        <v>39</v>
      </c>
      <c r="C23" s="4">
        <v>6</v>
      </c>
      <c r="D23" s="4">
        <v>2</v>
      </c>
      <c r="E23" s="4">
        <v>1</v>
      </c>
      <c r="F23" s="4">
        <v>3</v>
      </c>
      <c r="G23" s="4">
        <v>9</v>
      </c>
      <c r="H23" s="4">
        <v>4</v>
      </c>
      <c r="I23" s="4">
        <v>5</v>
      </c>
      <c r="J23" s="4">
        <v>7</v>
      </c>
      <c r="K23" s="4">
        <v>10</v>
      </c>
      <c r="L23" s="4">
        <v>8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3" t="s">
        <v>20</v>
      </c>
      <c r="C25" s="1">
        <f t="shared" ref="C25:L25" si="2">C22-C23</f>
        <v>-5</v>
      </c>
      <c r="D25" s="1">
        <f t="shared" si="2"/>
        <v>0</v>
      </c>
      <c r="E25" s="1">
        <f t="shared" si="2"/>
        <v>2</v>
      </c>
      <c r="F25" s="1">
        <f t="shared" si="2"/>
        <v>1</v>
      </c>
      <c r="G25" s="1">
        <f t="shared" si="2"/>
        <v>-4</v>
      </c>
      <c r="H25" s="1">
        <f t="shared" si="2"/>
        <v>2</v>
      </c>
      <c r="I25" s="1">
        <f t="shared" si="2"/>
        <v>2</v>
      </c>
      <c r="J25" s="1">
        <f t="shared" si="2"/>
        <v>1</v>
      </c>
      <c r="K25" s="1">
        <f t="shared" si="2"/>
        <v>-1</v>
      </c>
      <c r="L25" s="1">
        <f t="shared" si="2"/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3" t="s">
        <v>21</v>
      </c>
      <c r="C26" s="1">
        <f t="shared" ref="C26:L26" si="3">C25^2</f>
        <v>25</v>
      </c>
      <c r="D26" s="1">
        <f t="shared" si="3"/>
        <v>0</v>
      </c>
      <c r="E26" s="1">
        <f t="shared" si="3"/>
        <v>4</v>
      </c>
      <c r="F26" s="1">
        <f t="shared" si="3"/>
        <v>1</v>
      </c>
      <c r="G26" s="1">
        <f t="shared" si="3"/>
        <v>16</v>
      </c>
      <c r="H26" s="1">
        <f t="shared" si="3"/>
        <v>4</v>
      </c>
      <c r="I26" s="1">
        <f t="shared" si="3"/>
        <v>4</v>
      </c>
      <c r="J26" s="1">
        <f t="shared" si="3"/>
        <v>1</v>
      </c>
      <c r="K26" s="1">
        <f t="shared" si="3"/>
        <v>1</v>
      </c>
      <c r="L26" s="1">
        <f t="shared" si="3"/>
        <v>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3" t="s">
        <v>46</v>
      </c>
      <c r="C28" s="6">
        <f>1-(6*SUM(C26:L26))/$C$7</f>
        <v>0.63636363636363635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3" t="s">
        <v>47</v>
      </c>
      <c r="C29" s="6">
        <f>ABS(C28)*SQRT(($C$6-2)/(1-C28^2))</f>
        <v>2.333333333333333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4" t="s">
        <v>48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2" t="s">
        <v>38</v>
      </c>
      <c r="C32" s="4">
        <v>3</v>
      </c>
      <c r="D32" s="4">
        <v>10</v>
      </c>
      <c r="E32" s="4">
        <v>7</v>
      </c>
      <c r="F32" s="4">
        <v>2</v>
      </c>
      <c r="G32" s="4">
        <v>8</v>
      </c>
      <c r="H32" s="4">
        <v>5</v>
      </c>
      <c r="I32" s="4">
        <v>6</v>
      </c>
      <c r="J32" s="4">
        <v>9</v>
      </c>
      <c r="K32" s="4">
        <v>1</v>
      </c>
      <c r="L32" s="4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2" t="s">
        <v>39</v>
      </c>
      <c r="C33" s="4">
        <v>6</v>
      </c>
      <c r="D33" s="4">
        <v>2</v>
      </c>
      <c r="E33" s="4">
        <v>1</v>
      </c>
      <c r="F33" s="4">
        <v>3</v>
      </c>
      <c r="G33" s="4">
        <v>9</v>
      </c>
      <c r="H33" s="4">
        <v>4</v>
      </c>
      <c r="I33" s="4">
        <v>5</v>
      </c>
      <c r="J33" s="4">
        <v>7</v>
      </c>
      <c r="K33" s="4">
        <v>10</v>
      </c>
      <c r="L33" s="4">
        <v>8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3" t="s">
        <v>20</v>
      </c>
      <c r="C35" s="1">
        <f t="shared" ref="C35:L35" si="4">C32-C33</f>
        <v>-3</v>
      </c>
      <c r="D35" s="1">
        <f t="shared" si="4"/>
        <v>8</v>
      </c>
      <c r="E35" s="1">
        <f t="shared" si="4"/>
        <v>6</v>
      </c>
      <c r="F35" s="1">
        <f t="shared" si="4"/>
        <v>-1</v>
      </c>
      <c r="G35" s="1">
        <f t="shared" si="4"/>
        <v>-1</v>
      </c>
      <c r="H35" s="1">
        <f t="shared" si="4"/>
        <v>1</v>
      </c>
      <c r="I35" s="1">
        <f t="shared" si="4"/>
        <v>1</v>
      </c>
      <c r="J35" s="1">
        <f t="shared" si="4"/>
        <v>2</v>
      </c>
      <c r="K35" s="1">
        <f t="shared" si="4"/>
        <v>-9</v>
      </c>
      <c r="L35" s="1">
        <f t="shared" si="4"/>
        <v>-4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3" t="s">
        <v>21</v>
      </c>
      <c r="C36" s="1">
        <f t="shared" ref="C36:L36" si="5">C35^2</f>
        <v>9</v>
      </c>
      <c r="D36" s="1">
        <f t="shared" si="5"/>
        <v>64</v>
      </c>
      <c r="E36" s="1">
        <f t="shared" si="5"/>
        <v>36</v>
      </c>
      <c r="F36" s="1">
        <f t="shared" si="5"/>
        <v>1</v>
      </c>
      <c r="G36" s="1">
        <f t="shared" si="5"/>
        <v>1</v>
      </c>
      <c r="H36" s="1">
        <f t="shared" si="5"/>
        <v>1</v>
      </c>
      <c r="I36" s="1">
        <f t="shared" si="5"/>
        <v>1</v>
      </c>
      <c r="J36" s="1">
        <f t="shared" si="5"/>
        <v>4</v>
      </c>
      <c r="K36" s="1">
        <f t="shared" si="5"/>
        <v>81</v>
      </c>
      <c r="L36" s="1">
        <f t="shared" si="5"/>
        <v>16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3" t="s">
        <v>49</v>
      </c>
      <c r="C38" s="6">
        <f>1-(6*SUM(C36:L36))/$C$7</f>
        <v>-0.29696969696969688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3" t="s">
        <v>50</v>
      </c>
      <c r="C39" s="6">
        <f>ABS(C38)*SQRT(($C$6-2)/(1-C38^2))</f>
        <v>0.87964045038100813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</sheetData>
  <mergeCells count="1">
    <mergeCell ref="E6:H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000"/>
  <sheetViews>
    <sheetView workbookViewId="0">
      <selection activeCell="F26" sqref="F26"/>
    </sheetView>
  </sheetViews>
  <sheetFormatPr defaultColWidth="14.44140625" defaultRowHeight="13.2" x14ac:dyDescent="0.25"/>
  <cols>
    <col min="1" max="1" width="7" customWidth="1"/>
    <col min="2" max="2" width="10.6640625" customWidth="1"/>
    <col min="3" max="7" width="17.33203125" customWidth="1"/>
  </cols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6.4" x14ac:dyDescent="0.25">
      <c r="A2" s="1"/>
      <c r="B2" s="2" t="s">
        <v>57</v>
      </c>
      <c r="C2" s="2" t="s">
        <v>58</v>
      </c>
      <c r="D2" s="3" t="s">
        <v>2</v>
      </c>
      <c r="E2" s="3" t="s">
        <v>3</v>
      </c>
      <c r="F2" s="3" t="s">
        <v>4</v>
      </c>
      <c r="G2" s="2" t="s">
        <v>59</v>
      </c>
      <c r="H2" s="3" t="s">
        <v>6</v>
      </c>
      <c r="I2" s="3" t="s">
        <v>7</v>
      </c>
      <c r="J2" s="3" t="s">
        <v>8</v>
      </c>
      <c r="K2" s="3" t="s">
        <v>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/>
      <c r="B3" s="4">
        <v>1</v>
      </c>
      <c r="C3" s="4">
        <v>24</v>
      </c>
      <c r="D3" s="4">
        <f t="shared" ref="D3:D16" si="0">C3-$C$12</f>
        <v>6</v>
      </c>
      <c r="E3" s="8">
        <f t="shared" ref="E3:E16" si="1">C3-$C$19</f>
        <v>-0.5714285714285694</v>
      </c>
      <c r="F3" s="8">
        <f t="shared" ref="F3:F16" si="2">E3^2</f>
        <v>0.32653061224489566</v>
      </c>
      <c r="G3" s="4">
        <v>100</v>
      </c>
      <c r="H3" s="4">
        <f t="shared" ref="H3:H16" si="3">G3-$G$16</f>
        <v>14</v>
      </c>
      <c r="I3" s="8">
        <f t="shared" ref="I3:I16" si="4">G3-$C$20</f>
        <v>-10.642857142857139</v>
      </c>
      <c r="J3" s="8">
        <f t="shared" ref="J3:J16" si="5">I3^2</f>
        <v>113.27040816326522</v>
      </c>
      <c r="K3" s="9">
        <f t="shared" ref="K3:K16" si="6">E3*I3</f>
        <v>6.0816326530612006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4">
        <v>2</v>
      </c>
      <c r="C4" s="4">
        <v>27</v>
      </c>
      <c r="D4" s="4">
        <f t="shared" si="0"/>
        <v>9</v>
      </c>
      <c r="E4" s="8">
        <f t="shared" si="1"/>
        <v>2.4285714285714306</v>
      </c>
      <c r="F4" s="8">
        <f t="shared" si="2"/>
        <v>5.8979591836734793</v>
      </c>
      <c r="G4" s="4">
        <v>115</v>
      </c>
      <c r="H4" s="4">
        <f t="shared" si="3"/>
        <v>29</v>
      </c>
      <c r="I4" s="8">
        <f t="shared" si="4"/>
        <v>4.3571428571428612</v>
      </c>
      <c r="J4" s="8">
        <f t="shared" si="5"/>
        <v>18.984693877551056</v>
      </c>
      <c r="K4" s="9">
        <f t="shared" si="6"/>
        <v>10.581632653061243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/>
      <c r="B5" s="4">
        <v>3</v>
      </c>
      <c r="C5" s="4">
        <v>26</v>
      </c>
      <c r="D5" s="4">
        <f t="shared" si="0"/>
        <v>8</v>
      </c>
      <c r="E5" s="8">
        <f t="shared" si="1"/>
        <v>1.4285714285714306</v>
      </c>
      <c r="F5" s="8">
        <f t="shared" si="2"/>
        <v>2.0408163265306181</v>
      </c>
      <c r="G5" s="4">
        <v>117</v>
      </c>
      <c r="H5" s="4">
        <f t="shared" si="3"/>
        <v>31</v>
      </c>
      <c r="I5" s="8">
        <f t="shared" si="4"/>
        <v>6.3571428571428612</v>
      </c>
      <c r="J5" s="8">
        <f t="shared" si="5"/>
        <v>40.413265306122497</v>
      </c>
      <c r="K5" s="9">
        <f t="shared" si="6"/>
        <v>9.0816326530612432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/>
      <c r="B6" s="4">
        <v>4</v>
      </c>
      <c r="C6" s="4">
        <v>21</v>
      </c>
      <c r="D6" s="4">
        <f t="shared" si="0"/>
        <v>3</v>
      </c>
      <c r="E6" s="8">
        <f t="shared" si="1"/>
        <v>-3.5714285714285694</v>
      </c>
      <c r="F6" s="8">
        <f t="shared" si="2"/>
        <v>12.755102040816311</v>
      </c>
      <c r="G6" s="4">
        <v>119</v>
      </c>
      <c r="H6" s="4">
        <f t="shared" si="3"/>
        <v>33</v>
      </c>
      <c r="I6" s="8">
        <f t="shared" si="4"/>
        <v>8.3571428571428612</v>
      </c>
      <c r="J6" s="8">
        <f t="shared" si="5"/>
        <v>69.841836734693942</v>
      </c>
      <c r="K6" s="9">
        <f t="shared" si="6"/>
        <v>-29.846938775510203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4">
        <v>5</v>
      </c>
      <c r="C7" s="4">
        <v>20</v>
      </c>
      <c r="D7" s="4">
        <f t="shared" si="0"/>
        <v>2</v>
      </c>
      <c r="E7" s="8">
        <f t="shared" si="1"/>
        <v>-4.5714285714285694</v>
      </c>
      <c r="F7" s="8">
        <f t="shared" si="2"/>
        <v>20.89795918367345</v>
      </c>
      <c r="G7" s="4">
        <v>134</v>
      </c>
      <c r="H7" s="4">
        <f t="shared" si="3"/>
        <v>48</v>
      </c>
      <c r="I7" s="8">
        <f t="shared" si="4"/>
        <v>23.357142857142861</v>
      </c>
      <c r="J7" s="8">
        <f t="shared" si="5"/>
        <v>545.55612244897975</v>
      </c>
      <c r="K7" s="9">
        <f t="shared" si="6"/>
        <v>-106.7755102040816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4">
        <v>6</v>
      </c>
      <c r="C8" s="4">
        <v>31</v>
      </c>
      <c r="D8" s="4">
        <f t="shared" si="0"/>
        <v>13</v>
      </c>
      <c r="E8" s="8">
        <f t="shared" si="1"/>
        <v>6.4285714285714306</v>
      </c>
      <c r="F8" s="8">
        <f t="shared" si="2"/>
        <v>41.326530612244923</v>
      </c>
      <c r="G8" s="4">
        <v>94</v>
      </c>
      <c r="H8" s="4">
        <f t="shared" si="3"/>
        <v>8</v>
      </c>
      <c r="I8" s="8">
        <f t="shared" si="4"/>
        <v>-16.642857142857139</v>
      </c>
      <c r="J8" s="8">
        <f t="shared" si="5"/>
        <v>276.98469387755091</v>
      </c>
      <c r="K8" s="9">
        <f t="shared" si="6"/>
        <v>-106.98979591836735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4">
        <v>7</v>
      </c>
      <c r="C9" s="4">
        <v>26</v>
      </c>
      <c r="D9" s="4">
        <f t="shared" si="0"/>
        <v>8</v>
      </c>
      <c r="E9" s="8">
        <f t="shared" si="1"/>
        <v>1.4285714285714306</v>
      </c>
      <c r="F9" s="8">
        <f t="shared" si="2"/>
        <v>2.0408163265306181</v>
      </c>
      <c r="G9" s="4">
        <v>105</v>
      </c>
      <c r="H9" s="4">
        <f t="shared" si="3"/>
        <v>19</v>
      </c>
      <c r="I9" s="8">
        <f t="shared" si="4"/>
        <v>-5.6428571428571388</v>
      </c>
      <c r="J9" s="8">
        <f t="shared" si="5"/>
        <v>31.841836734693832</v>
      </c>
      <c r="K9" s="9">
        <f t="shared" si="6"/>
        <v>-8.061224489795924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4">
        <v>8</v>
      </c>
      <c r="C10" s="4">
        <v>22</v>
      </c>
      <c r="D10" s="4">
        <f t="shared" si="0"/>
        <v>4</v>
      </c>
      <c r="E10" s="8">
        <f t="shared" si="1"/>
        <v>-2.5714285714285694</v>
      </c>
      <c r="F10" s="8">
        <f t="shared" si="2"/>
        <v>6.6122448979591733</v>
      </c>
      <c r="G10" s="4">
        <v>103</v>
      </c>
      <c r="H10" s="4">
        <f t="shared" si="3"/>
        <v>17</v>
      </c>
      <c r="I10" s="8">
        <f t="shared" si="4"/>
        <v>-7.6428571428571388</v>
      </c>
      <c r="J10" s="8">
        <f t="shared" si="5"/>
        <v>58.413265306122383</v>
      </c>
      <c r="K10" s="9">
        <f t="shared" si="6"/>
        <v>19.653061224489768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4">
        <v>9</v>
      </c>
      <c r="C11" s="4">
        <v>20</v>
      </c>
      <c r="D11" s="4">
        <f t="shared" si="0"/>
        <v>2</v>
      </c>
      <c r="E11" s="8">
        <f t="shared" si="1"/>
        <v>-4.5714285714285694</v>
      </c>
      <c r="F11" s="8">
        <f t="shared" si="2"/>
        <v>20.89795918367345</v>
      </c>
      <c r="G11" s="4">
        <v>111</v>
      </c>
      <c r="H11" s="4">
        <f t="shared" si="3"/>
        <v>25</v>
      </c>
      <c r="I11" s="8">
        <f t="shared" si="4"/>
        <v>0.3571428571428612</v>
      </c>
      <c r="J11" s="8">
        <f t="shared" si="5"/>
        <v>0.12755102040816615</v>
      </c>
      <c r="K11" s="9">
        <f t="shared" si="6"/>
        <v>-1.6326530612245076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4">
        <v>10</v>
      </c>
      <c r="C12" s="2">
        <v>18</v>
      </c>
      <c r="D12" s="4">
        <f t="shared" si="0"/>
        <v>0</v>
      </c>
      <c r="E12" s="8">
        <f t="shared" si="1"/>
        <v>-6.5714285714285694</v>
      </c>
      <c r="F12" s="8">
        <f t="shared" si="2"/>
        <v>43.183673469387728</v>
      </c>
      <c r="G12" s="4">
        <v>124</v>
      </c>
      <c r="H12" s="4">
        <f t="shared" si="3"/>
        <v>38</v>
      </c>
      <c r="I12" s="8">
        <f t="shared" si="4"/>
        <v>13.357142857142861</v>
      </c>
      <c r="J12" s="8">
        <f t="shared" si="5"/>
        <v>178.41326530612255</v>
      </c>
      <c r="K12" s="9">
        <f t="shared" si="6"/>
        <v>-87.775510204081627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4">
        <v>11</v>
      </c>
      <c r="C13" s="4">
        <v>30</v>
      </c>
      <c r="D13" s="4">
        <f t="shared" si="0"/>
        <v>12</v>
      </c>
      <c r="E13" s="8">
        <f t="shared" si="1"/>
        <v>5.4285714285714306</v>
      </c>
      <c r="F13" s="8">
        <f t="shared" si="2"/>
        <v>29.469387755102062</v>
      </c>
      <c r="G13" s="4">
        <v>122</v>
      </c>
      <c r="H13" s="4">
        <f t="shared" si="3"/>
        <v>36</v>
      </c>
      <c r="I13" s="8">
        <f t="shared" si="4"/>
        <v>11.357142857142861</v>
      </c>
      <c r="J13" s="8">
        <f t="shared" si="5"/>
        <v>128.98469387755111</v>
      </c>
      <c r="K13" s="9">
        <f t="shared" si="6"/>
        <v>61.653061224489839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4">
        <v>12</v>
      </c>
      <c r="C14" s="4">
        <v>29</v>
      </c>
      <c r="D14" s="4">
        <f t="shared" si="0"/>
        <v>11</v>
      </c>
      <c r="E14" s="8">
        <f t="shared" si="1"/>
        <v>4.4285714285714306</v>
      </c>
      <c r="F14" s="8">
        <f t="shared" si="2"/>
        <v>19.612244897959201</v>
      </c>
      <c r="G14" s="4">
        <v>109</v>
      </c>
      <c r="H14" s="4">
        <f t="shared" si="3"/>
        <v>23</v>
      </c>
      <c r="I14" s="8">
        <f t="shared" si="4"/>
        <v>-1.6428571428571388</v>
      </c>
      <c r="J14" s="8">
        <f t="shared" si="5"/>
        <v>2.6989795918367214</v>
      </c>
      <c r="K14" s="9">
        <f t="shared" si="6"/>
        <v>-7.275510204081618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4">
        <v>13</v>
      </c>
      <c r="C15" s="4">
        <v>24</v>
      </c>
      <c r="D15" s="4">
        <f t="shared" si="0"/>
        <v>6</v>
      </c>
      <c r="E15" s="8">
        <f t="shared" si="1"/>
        <v>-0.5714285714285694</v>
      </c>
      <c r="F15" s="8">
        <f t="shared" si="2"/>
        <v>0.32653061224489566</v>
      </c>
      <c r="G15" s="4">
        <v>110</v>
      </c>
      <c r="H15" s="4">
        <f t="shared" si="3"/>
        <v>24</v>
      </c>
      <c r="I15" s="8">
        <f t="shared" si="4"/>
        <v>-0.6428571428571388</v>
      </c>
      <c r="J15" s="8">
        <f t="shared" si="5"/>
        <v>0.41326530612244378</v>
      </c>
      <c r="K15" s="9">
        <f t="shared" si="6"/>
        <v>0.36734693877550656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4">
        <v>14</v>
      </c>
      <c r="C16" s="4">
        <v>26</v>
      </c>
      <c r="D16" s="4">
        <f t="shared" si="0"/>
        <v>8</v>
      </c>
      <c r="E16" s="8">
        <f t="shared" si="1"/>
        <v>1.4285714285714306</v>
      </c>
      <c r="F16" s="8">
        <f t="shared" si="2"/>
        <v>2.0408163265306181</v>
      </c>
      <c r="G16" s="2">
        <v>86</v>
      </c>
      <c r="H16" s="4">
        <f t="shared" si="3"/>
        <v>0</v>
      </c>
      <c r="I16" s="8">
        <f t="shared" si="4"/>
        <v>-24.642857142857139</v>
      </c>
      <c r="J16" s="8">
        <f t="shared" si="5"/>
        <v>607.27040816326507</v>
      </c>
      <c r="K16" s="9">
        <f t="shared" si="6"/>
        <v>-35.204081632653107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2" t="s">
        <v>10</v>
      </c>
      <c r="C17" s="3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3" t="s">
        <v>11</v>
      </c>
      <c r="C19" s="3">
        <f>$C$12+1/C17*SUM(D3:D16)</f>
        <v>24.571428571428569</v>
      </c>
      <c r="D19" s="1"/>
      <c r="E19" s="11" t="s">
        <v>60</v>
      </c>
      <c r="F19" s="12"/>
      <c r="G19" s="12"/>
      <c r="H19" s="12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3" t="s">
        <v>13</v>
      </c>
      <c r="C20" s="3">
        <f>$G$16+1/C17*SUM(H3:H16)</f>
        <v>110.64285714285714</v>
      </c>
      <c r="D20" s="1"/>
      <c r="E20" s="14"/>
      <c r="F20" s="15"/>
      <c r="G20" s="15"/>
      <c r="H20" s="15"/>
      <c r="I20" s="1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3" t="s">
        <v>14</v>
      </c>
      <c r="C21" s="3">
        <f>C17-2</f>
        <v>12</v>
      </c>
      <c r="D21" s="1"/>
      <c r="E21" s="14"/>
      <c r="F21" s="15"/>
      <c r="G21" s="15"/>
      <c r="H21" s="15"/>
      <c r="I21" s="1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D22" s="1"/>
      <c r="E22" s="17"/>
      <c r="F22" s="18"/>
      <c r="G22" s="18"/>
      <c r="H22" s="18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3" t="s">
        <v>61</v>
      </c>
      <c r="C23" s="5">
        <f>SUM(K3:K16)/SQRT(SUM(F3:F16)*SUM(J3:J16))</f>
        <v>-0.42109242545908382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3" t="s">
        <v>62</v>
      </c>
      <c r="C24" s="3">
        <v>0.53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1">
    <mergeCell ref="E19:I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995"/>
  <sheetViews>
    <sheetView tabSelected="1" workbookViewId="0">
      <selection activeCell="F22" sqref="F22"/>
    </sheetView>
  </sheetViews>
  <sheetFormatPr defaultColWidth="14.44140625" defaultRowHeight="13.2" x14ac:dyDescent="0.25"/>
  <cols>
    <col min="1" max="1" width="7" customWidth="1"/>
    <col min="2" max="2" width="10.6640625" customWidth="1"/>
    <col min="3" max="6" width="17.33203125" customWidth="1"/>
    <col min="7" max="7" width="23" customWidth="1"/>
  </cols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9.6" x14ac:dyDescent="0.25">
      <c r="A2" s="1"/>
      <c r="B2" s="2" t="s">
        <v>57</v>
      </c>
      <c r="C2" s="2" t="s">
        <v>63</v>
      </c>
      <c r="D2" s="3" t="s">
        <v>2</v>
      </c>
      <c r="E2" s="3" t="s">
        <v>3</v>
      </c>
      <c r="F2" s="3" t="s">
        <v>4</v>
      </c>
      <c r="G2" s="2" t="s">
        <v>64</v>
      </c>
      <c r="H2" s="3" t="s">
        <v>6</v>
      </c>
      <c r="I2" s="3" t="s">
        <v>7</v>
      </c>
      <c r="J2" s="3" t="s">
        <v>8</v>
      </c>
      <c r="K2" s="3" t="s">
        <v>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/>
      <c r="B3" s="4">
        <v>1</v>
      </c>
      <c r="C3" s="4">
        <v>500</v>
      </c>
      <c r="D3" s="4">
        <f t="shared" ref="D3:D11" si="0">C3-$C$11</f>
        <v>495</v>
      </c>
      <c r="E3" s="8">
        <f t="shared" ref="E3:E11" si="1">C3-$C$14</f>
        <v>-798.33333333333326</v>
      </c>
      <c r="F3" s="8">
        <f t="shared" ref="F3:F11" si="2">E3^2</f>
        <v>637336.11111111101</v>
      </c>
      <c r="G3" s="4">
        <v>5.4</v>
      </c>
      <c r="H3" s="4">
        <f t="shared" ref="H3:H11" si="3">G3-$G$8</f>
        <v>4.4000000000000004</v>
      </c>
      <c r="I3" s="8">
        <f t="shared" ref="I3:I11" si="4">G3-$C$15</f>
        <v>-8.8888888888887685E-2</v>
      </c>
      <c r="J3" s="8">
        <f t="shared" ref="J3:J11" si="5">I3^2</f>
        <v>7.9012345679010214E-3</v>
      </c>
      <c r="K3" s="9">
        <f t="shared" ref="K3:K11" si="6">E3*I3</f>
        <v>70.962962962961996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4">
        <v>2</v>
      </c>
      <c r="C4" s="4">
        <v>790</v>
      </c>
      <c r="D4" s="4">
        <f t="shared" si="0"/>
        <v>785</v>
      </c>
      <c r="E4" s="8">
        <f t="shared" si="1"/>
        <v>-508.33333333333326</v>
      </c>
      <c r="F4" s="8">
        <f t="shared" si="2"/>
        <v>258402.77777777769</v>
      </c>
      <c r="G4" s="4">
        <v>4.2</v>
      </c>
      <c r="H4" s="4">
        <f t="shared" si="3"/>
        <v>3.2</v>
      </c>
      <c r="I4" s="8">
        <f t="shared" si="4"/>
        <v>-1.2888888888888879</v>
      </c>
      <c r="J4" s="8">
        <f t="shared" si="5"/>
        <v>1.6612345679012319</v>
      </c>
      <c r="K4" s="9">
        <f t="shared" si="6"/>
        <v>655.18518518518454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/>
      <c r="B5" s="4">
        <v>3</v>
      </c>
      <c r="C5" s="4">
        <v>870</v>
      </c>
      <c r="D5" s="4">
        <f t="shared" si="0"/>
        <v>865</v>
      </c>
      <c r="E5" s="8">
        <f t="shared" si="1"/>
        <v>-428.33333333333326</v>
      </c>
      <c r="F5" s="8">
        <f t="shared" si="2"/>
        <v>183469.44444444438</v>
      </c>
      <c r="G5" s="4">
        <v>4</v>
      </c>
      <c r="H5" s="4">
        <f t="shared" si="3"/>
        <v>3</v>
      </c>
      <c r="I5" s="8">
        <f t="shared" si="4"/>
        <v>-1.488888888888888</v>
      </c>
      <c r="J5" s="8">
        <f t="shared" si="5"/>
        <v>2.2167901234567875</v>
      </c>
      <c r="K5" s="9">
        <f t="shared" si="6"/>
        <v>637.74074074074031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/>
      <c r="B6" s="4">
        <v>4</v>
      </c>
      <c r="C6" s="4">
        <v>1500</v>
      </c>
      <c r="D6" s="4">
        <f t="shared" si="0"/>
        <v>1495</v>
      </c>
      <c r="E6" s="8">
        <f t="shared" si="1"/>
        <v>201.66666666666674</v>
      </c>
      <c r="F6" s="8">
        <f t="shared" si="2"/>
        <v>40669.444444444474</v>
      </c>
      <c r="G6" s="4">
        <v>3.4</v>
      </c>
      <c r="H6" s="4">
        <f t="shared" si="3"/>
        <v>2.4</v>
      </c>
      <c r="I6" s="8">
        <f t="shared" si="4"/>
        <v>-2.0888888888888881</v>
      </c>
      <c r="J6" s="8">
        <f t="shared" si="5"/>
        <v>4.363456790123454</v>
      </c>
      <c r="K6" s="9">
        <f t="shared" si="6"/>
        <v>-421.25925925925924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4">
        <v>5</v>
      </c>
      <c r="C7" s="4">
        <v>2300</v>
      </c>
      <c r="D7" s="4">
        <f t="shared" si="0"/>
        <v>2295</v>
      </c>
      <c r="E7" s="8">
        <f t="shared" si="1"/>
        <v>1001.6666666666667</v>
      </c>
      <c r="F7" s="8">
        <f t="shared" si="2"/>
        <v>1003336.1111111112</v>
      </c>
      <c r="G7" s="4">
        <v>2.5</v>
      </c>
      <c r="H7" s="4">
        <f t="shared" si="3"/>
        <v>1.5</v>
      </c>
      <c r="I7" s="8">
        <f t="shared" si="4"/>
        <v>-2.988888888888888</v>
      </c>
      <c r="J7" s="8">
        <f t="shared" si="5"/>
        <v>8.9334567901234525</v>
      </c>
      <c r="K7" s="9">
        <f t="shared" si="6"/>
        <v>-2993.8703703703695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4">
        <v>6</v>
      </c>
      <c r="C8" s="4">
        <v>5600</v>
      </c>
      <c r="D8" s="4">
        <f t="shared" si="0"/>
        <v>5595</v>
      </c>
      <c r="E8" s="8">
        <f t="shared" si="1"/>
        <v>4301.666666666667</v>
      </c>
      <c r="F8" s="8">
        <f t="shared" si="2"/>
        <v>18504336.111111112</v>
      </c>
      <c r="G8" s="4">
        <v>1</v>
      </c>
      <c r="H8" s="4">
        <f t="shared" si="3"/>
        <v>0</v>
      </c>
      <c r="I8" s="8">
        <f t="shared" si="4"/>
        <v>-4.488888888888888</v>
      </c>
      <c r="J8" s="8">
        <f t="shared" si="5"/>
        <v>20.150123456790116</v>
      </c>
      <c r="K8" s="9">
        <f t="shared" si="6"/>
        <v>-19309.703703703701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4">
        <v>7</v>
      </c>
      <c r="C9" s="4">
        <v>100</v>
      </c>
      <c r="D9" s="4">
        <f t="shared" si="0"/>
        <v>95</v>
      </c>
      <c r="E9" s="8">
        <f t="shared" si="1"/>
        <v>-1198.3333333333333</v>
      </c>
      <c r="F9" s="8">
        <f t="shared" si="2"/>
        <v>1436002.7777777775</v>
      </c>
      <c r="G9" s="4">
        <v>6.1</v>
      </c>
      <c r="H9" s="4">
        <f t="shared" si="3"/>
        <v>5.0999999999999996</v>
      </c>
      <c r="I9" s="8">
        <f t="shared" si="4"/>
        <v>0.6111111111111116</v>
      </c>
      <c r="J9" s="8">
        <f t="shared" si="5"/>
        <v>0.37345679012345739</v>
      </c>
      <c r="K9" s="9">
        <f t="shared" si="6"/>
        <v>-732.31481481481535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4">
        <v>8</v>
      </c>
      <c r="C10" s="4">
        <v>20</v>
      </c>
      <c r="D10" s="4">
        <f t="shared" si="0"/>
        <v>15</v>
      </c>
      <c r="E10" s="8">
        <f t="shared" si="1"/>
        <v>-1278.3333333333333</v>
      </c>
      <c r="F10" s="8">
        <f t="shared" si="2"/>
        <v>1634136.111111111</v>
      </c>
      <c r="G10" s="4">
        <v>8.1999999999999993</v>
      </c>
      <c r="H10" s="4">
        <f t="shared" si="3"/>
        <v>7.1999999999999993</v>
      </c>
      <c r="I10" s="8">
        <f t="shared" si="4"/>
        <v>2.7111111111111112</v>
      </c>
      <c r="J10" s="8">
        <f t="shared" si="5"/>
        <v>7.3501234567901239</v>
      </c>
      <c r="K10" s="9">
        <f t="shared" si="6"/>
        <v>-3465.7037037037035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4">
        <v>9</v>
      </c>
      <c r="C11" s="4">
        <v>5</v>
      </c>
      <c r="D11" s="4">
        <f t="shared" si="0"/>
        <v>0</v>
      </c>
      <c r="E11" s="8">
        <f t="shared" si="1"/>
        <v>-1293.3333333333333</v>
      </c>
      <c r="F11" s="8">
        <f t="shared" si="2"/>
        <v>1672711.111111111</v>
      </c>
      <c r="G11" s="4">
        <v>14.6</v>
      </c>
      <c r="H11" s="4">
        <f t="shared" si="3"/>
        <v>13.6</v>
      </c>
      <c r="I11" s="8">
        <f t="shared" si="4"/>
        <v>9.1111111111111107</v>
      </c>
      <c r="J11" s="8">
        <f t="shared" si="5"/>
        <v>83.012345679012341</v>
      </c>
      <c r="K11" s="9">
        <f t="shared" si="6"/>
        <v>-11783.703703703703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2" t="s">
        <v>10</v>
      </c>
      <c r="C12" s="3">
        <v>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3" t="s">
        <v>11</v>
      </c>
      <c r="C14" s="5">
        <f>$C$11+1/C12*SUM(D3:D11)</f>
        <v>1298.3333333333333</v>
      </c>
      <c r="D14" s="1"/>
      <c r="E14" s="11" t="s">
        <v>65</v>
      </c>
      <c r="F14" s="12"/>
      <c r="G14" s="12"/>
      <c r="H14" s="12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3" t="s">
        <v>13</v>
      </c>
      <c r="C15" s="5">
        <f>$G$8+1/C12*SUM(H3:H11)</f>
        <v>5.488888888888888</v>
      </c>
      <c r="D15" s="1"/>
      <c r="E15" s="14"/>
      <c r="F15" s="15"/>
      <c r="G15" s="15"/>
      <c r="H15" s="15"/>
      <c r="I15" s="1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3" t="s">
        <v>14</v>
      </c>
      <c r="C16" s="3">
        <f>C12-2</f>
        <v>7</v>
      </c>
      <c r="D16" s="1"/>
      <c r="E16" s="14"/>
      <c r="F16" s="15"/>
      <c r="G16" s="15"/>
      <c r="H16" s="15"/>
      <c r="I16" s="1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D17" s="1"/>
      <c r="E17" s="17"/>
      <c r="F17" s="18"/>
      <c r="G17" s="18"/>
      <c r="H17" s="18"/>
      <c r="I17" s="1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3" t="s">
        <v>66</v>
      </c>
      <c r="C18" s="5">
        <f>SUM(K3:K11)/SQRT(SUM(F3:F11)*SUM(J3:J11))</f>
        <v>-0.65511847916525001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3" t="s">
        <v>67</v>
      </c>
      <c r="C19" s="3">
        <v>0.67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</sheetData>
  <mergeCells count="1">
    <mergeCell ref="E14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Задача 2.1</vt:lpstr>
      <vt:lpstr>Задача 2.2</vt:lpstr>
      <vt:lpstr>Задача 3.1</vt:lpstr>
      <vt:lpstr>Задача 3.2</vt:lpstr>
      <vt:lpstr>Задача 4.1</vt:lpstr>
      <vt:lpstr>Задача 4.2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ᅠᅠ</dc:creator>
  <cp:lastModifiedBy>echoo</cp:lastModifiedBy>
  <dcterms:created xsi:type="dcterms:W3CDTF">2021-11-09T20:03:00Z</dcterms:created>
  <dcterms:modified xsi:type="dcterms:W3CDTF">2021-11-10T13:15:36Z</dcterms:modified>
</cp:coreProperties>
</file>