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c8d9fec676663d/바탕 화면/"/>
    </mc:Choice>
  </mc:AlternateContent>
  <xr:revisionPtr revIDLastSave="0" documentId="8_{3A40E33B-6945-4E56-9114-6A683737F99E}" xr6:coauthVersionLast="47" xr6:coauthVersionMax="47" xr10:uidLastSave="{00000000-0000-0000-0000-000000000000}"/>
  <bookViews>
    <workbookView xWindow="-108" yWindow="-108" windowWidth="23256" windowHeight="12456" activeTab="1" xr2:uid="{83F99F9F-AD41-446F-9850-2FA99E26ED2E}"/>
  </bookViews>
  <sheets>
    <sheet name="참여예상인원" sheetId="8" r:id="rId1"/>
    <sheet name="예산계획수정" sheetId="9" r:id="rId2"/>
    <sheet name="예산계획" sheetId="6" r:id="rId3"/>
    <sheet name="행사진행내역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9" l="1"/>
  <c r="E17" i="9"/>
  <c r="E12" i="9"/>
  <c r="D2" i="9"/>
  <c r="D15" i="9" s="1"/>
  <c r="E30" i="9"/>
  <c r="E29" i="9"/>
  <c r="E28" i="9"/>
  <c r="E26" i="9"/>
  <c r="E25" i="9"/>
  <c r="E23" i="9"/>
  <c r="E21" i="9"/>
  <c r="E20" i="9"/>
  <c r="E18" i="9"/>
  <c r="E11" i="9"/>
  <c r="E9" i="9"/>
  <c r="E7" i="9"/>
  <c r="E6" i="9"/>
  <c r="E5" i="9"/>
  <c r="D2" i="6"/>
  <c r="G4" i="8"/>
  <c r="E8" i="8"/>
  <c r="E27" i="6"/>
  <c r="E26" i="6"/>
  <c r="E25" i="6"/>
  <c r="E17" i="6"/>
  <c r="E16" i="6"/>
  <c r="E15" i="6"/>
  <c r="E14" i="6"/>
  <c r="E13" i="6"/>
  <c r="E7" i="8"/>
  <c r="G7" i="8" s="1"/>
  <c r="E6" i="8"/>
  <c r="E5" i="8"/>
  <c r="G5" i="8" s="1"/>
  <c r="E4" i="8"/>
  <c r="E9" i="6"/>
  <c r="E7" i="6"/>
  <c r="E10" i="6"/>
  <c r="E23" i="6"/>
  <c r="E22" i="6"/>
  <c r="E21" i="6"/>
  <c r="E19" i="6"/>
  <c r="E6" i="6"/>
  <c r="E5" i="6"/>
  <c r="D8" i="9" l="1"/>
  <c r="E8" i="9" s="1"/>
  <c r="G9" i="8"/>
  <c r="E15" i="9" l="1"/>
  <c r="D22" i="9"/>
  <c r="D8" i="6"/>
  <c r="E8" i="6" s="1"/>
  <c r="D11" i="6"/>
  <c r="D24" i="9" l="1"/>
  <c r="E24" i="9" s="1"/>
  <c r="E22" i="9"/>
  <c r="D24" i="6"/>
  <c r="E24" i="6" s="1"/>
  <c r="D12" i="6"/>
  <c r="E12" i="6" s="1"/>
  <c r="D18" i="6"/>
  <c r="E11" i="6"/>
  <c r="E42" i="9" l="1"/>
  <c r="E43" i="9" s="1"/>
  <c r="E18" i="6"/>
  <c r="D20" i="6"/>
  <c r="E20" i="6" s="1"/>
  <c r="E29" i="6" l="1"/>
  <c r="E30" i="6" s="1"/>
</calcChain>
</file>

<file path=xl/sharedStrings.xml><?xml version="1.0" encoding="utf-8"?>
<sst xmlns="http://schemas.openxmlformats.org/spreadsheetml/2006/main" count="209" uniqueCount="127">
  <si>
    <t>MT 예상비용 산정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</si>
  <si>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</si>
  <si>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</si>
  <si>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</si>
  <si>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컴퓨터공학과
(컴퓨터소프트웨어과)</t>
    <phoneticPr fontId="2" type="noConversion"/>
  </si>
  <si>
    <t>합계</t>
    <phoneticPr fontId="2" type="noConversion"/>
  </si>
  <si>
    <t>참가예상인원</t>
    <phoneticPr fontId="2" type="noConversion"/>
  </si>
  <si>
    <t>실용음악과</t>
    <phoneticPr fontId="2" type="noConversion"/>
  </si>
  <si>
    <t>뷰티아트과</t>
    <phoneticPr fontId="2" type="noConversion"/>
  </si>
  <si>
    <t>학과</t>
    <phoneticPr fontId="2" type="noConversion"/>
  </si>
  <si>
    <t>-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</si>
  <si>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</si>
  <si>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</si>
  <si>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</si>
  <si>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구분</t>
    <phoneticPr fontId="2" type="noConversion"/>
  </si>
  <si>
    <t>차량</t>
    <phoneticPr fontId="2" type="noConversion"/>
  </si>
  <si>
    <t>보험료</t>
    <phoneticPr fontId="2" type="noConversion"/>
  </si>
  <si>
    <t>1인당 비용</t>
    <phoneticPr fontId="2" type="noConversion"/>
  </si>
  <si>
    <t>1일차 중식(김밥+우유)</t>
    <phoneticPr fontId="2" type="noConversion"/>
  </si>
  <si>
    <t>추가인원</t>
    <phoneticPr fontId="2" type="noConversion"/>
  </si>
  <si>
    <t>대학집결 출발</t>
    <phoneticPr fontId="2" type="noConversion"/>
  </si>
  <si>
    <t>11:00-12:00</t>
    <phoneticPr fontId="2" type="noConversion"/>
  </si>
  <si>
    <t>12:00-13:00</t>
    <phoneticPr fontId="2" type="noConversion"/>
  </si>
  <si>
    <t>대강의실 입실, 중식(김밥,우유), 팀구성</t>
    <phoneticPr fontId="2" type="noConversion"/>
  </si>
  <si>
    <t>두가지 진실과 한가지 거짓말(15분, 팀내 게임으로 동시 진행, 1인이 3개(거짓 1, 진실2)를 제시하면 다른 사람들이 거짓말 투표, 본인이 간단한 설명)</t>
    <phoneticPr fontId="2" type="noConversion"/>
  </si>
  <si>
    <t xml:space="preserve">카드뒤집기(15분, (1234/5678, 승자 2조, 승자 결승) 각 3분, </t>
    <phoneticPr fontId="2" type="noConversion"/>
  </si>
  <si>
    <t>팀빌딩(1위 100점, 2위 60점, 3위 30점, 우승팀 양주 1병 선물)</t>
    <phoneticPr fontId="2" type="noConversion"/>
  </si>
  <si>
    <t>13:00-14:30</t>
    <phoneticPr fontId="2" type="noConversion"/>
  </si>
  <si>
    <t>학생회 주관</t>
    <phoneticPr fontId="2" type="noConversion"/>
  </si>
  <si>
    <t>14:30-18:00</t>
    <phoneticPr fontId="2" type="noConversion"/>
  </si>
  <si>
    <t>18:00-18:30</t>
    <phoneticPr fontId="2" type="noConversion"/>
  </si>
  <si>
    <t>18:30-20:00</t>
    <phoneticPr fontId="2" type="noConversion"/>
  </si>
  <si>
    <t>식사(바비큐)</t>
    <phoneticPr fontId="2" type="noConversion"/>
  </si>
  <si>
    <t>20:00-22:00</t>
    <phoneticPr fontId="2" type="noConversion"/>
  </si>
  <si>
    <t>장기자랑 등</t>
    <phoneticPr fontId="2" type="noConversion"/>
  </si>
  <si>
    <t>22:00-24:00</t>
    <phoneticPr fontId="2" type="noConversion"/>
  </si>
  <si>
    <t>학과별 시간</t>
    <phoneticPr fontId="2" type="noConversion"/>
  </si>
  <si>
    <t xml:space="preserve">친교의 시간(자기소개글을 작성하고, 무작위로 다니면서 친구와 인사한 후 싸인 받기, 가장 많은 싸인을 획득한 5명의 학생에게 1만원 상품권) </t>
    <phoneticPr fontId="2" type="noConversion"/>
  </si>
  <si>
    <t>얌체볼 옮기기(15분, 팀별로 5개의 얌체볼을 옮기는데 소요되는 시간)</t>
    <phoneticPr fontId="2" type="noConversion"/>
  </si>
  <si>
    <t>//공튀기기 게임(20분, 풍선, 설 수 있는 위치를 표시, 지정된 위치를 벗어나서 터치하면 아웃, 한사람이 두번 터치하면 아웃)</t>
    <phoneticPr fontId="2" type="noConversion"/>
  </si>
  <si>
    <t>신문지게임(20분, 팀원 전체가 신문지 위에 올라가기, 성공하면 신문을 반으로 접기, 최종까지 살아남은 팀이 우승)</t>
    <phoneticPr fontId="2" type="noConversion"/>
  </si>
  <si>
    <t>마시멜로챌린지(20분, 스파게티면 20가닥, 종이테이프 1m, 마시멜로 1개, 실 1m)</t>
    <phoneticPr fontId="2" type="noConversion"/>
  </si>
  <si>
    <t>행사진행순서(팀조끼 확인)</t>
    <phoneticPr fontId="2" type="noConversion"/>
  </si>
  <si>
    <t>바비큐준비</t>
    <phoneticPr fontId="2" type="noConversion"/>
  </si>
  <si>
    <t>2일차조식(햇반+사발면)</t>
    <phoneticPr fontId="2" type="noConversion"/>
  </si>
  <si>
    <t>뉴신일관광</t>
    <phoneticPr fontId="2" type="noConversion"/>
  </si>
  <si>
    <t>참여비율</t>
    <phoneticPr fontId="2" type="noConversion"/>
  </si>
  <si>
    <t>연기과</t>
    <phoneticPr fontId="2" type="noConversion"/>
  </si>
  <si>
    <t>본관1층(여학생)</t>
    <phoneticPr fontId="2" type="noConversion"/>
  </si>
  <si>
    <t>본관2층(교수)</t>
    <phoneticPr fontId="2" type="noConversion"/>
  </si>
  <si>
    <t>예상인원</t>
    <phoneticPr fontId="2" type="noConversion"/>
  </si>
  <si>
    <t>기준</t>
    <phoneticPr fontId="2" type="noConversion"/>
  </si>
  <si>
    <t>25명</t>
    <phoneticPr fontId="2" type="noConversion"/>
  </si>
  <si>
    <t>35명</t>
    <phoneticPr fontId="2" type="noConversion"/>
  </si>
  <si>
    <t>15명</t>
    <phoneticPr fontId="2" type="noConversion"/>
  </si>
  <si>
    <t>20명</t>
    <phoneticPr fontId="2" type="noConversion"/>
  </si>
  <si>
    <t>신관201호(뷰음연,남학생)</t>
    <phoneticPr fontId="2" type="noConversion"/>
  </si>
  <si>
    <t>신관203호(컴,남학생)</t>
    <phoneticPr fontId="2" type="noConversion"/>
  </si>
  <si>
    <t>2만/인</t>
    <phoneticPr fontId="2" type="noConversion"/>
  </si>
  <si>
    <t>서비스</t>
    <phoneticPr fontId="2" type="noConversion"/>
  </si>
  <si>
    <t>15명당</t>
    <phoneticPr fontId="2" type="noConversion"/>
  </si>
  <si>
    <t>100g</t>
    <phoneticPr fontId="2" type="noConversion"/>
  </si>
  <si>
    <t>1일차 석식 - 햇반</t>
    <phoneticPr fontId="2" type="noConversion"/>
  </si>
  <si>
    <t>210g 36개</t>
    <phoneticPr fontId="2" type="noConversion"/>
  </si>
  <si>
    <t>쿠팡</t>
    <phoneticPr fontId="2" type="noConversion"/>
  </si>
  <si>
    <t>1일차 석식 - 김치</t>
    <phoneticPr fontId="2" type="noConversion"/>
  </si>
  <si>
    <t>10kg</t>
    <phoneticPr fontId="2" type="noConversion"/>
  </si>
  <si>
    <t>1일1식</t>
    <phoneticPr fontId="2" type="noConversion"/>
  </si>
  <si>
    <t>1일차 석식 - 양파</t>
    <phoneticPr fontId="2" type="noConversion"/>
  </si>
  <si>
    <t>10kg 대</t>
    <phoneticPr fontId="2" type="noConversion"/>
  </si>
  <si>
    <t>오늘의집</t>
    <phoneticPr fontId="2" type="noConversion"/>
  </si>
  <si>
    <t>1일차 석식 - 상추</t>
    <phoneticPr fontId="2" type="noConversion"/>
  </si>
  <si>
    <t>4kg</t>
    <phoneticPr fontId="2" type="noConversion"/>
  </si>
  <si>
    <t>1일차 석식 - 쌈장</t>
    <phoneticPr fontId="2" type="noConversion"/>
  </si>
  <si>
    <t>500g</t>
    <phoneticPr fontId="2" type="noConversion"/>
  </si>
  <si>
    <t>삼성화재</t>
    <phoneticPr fontId="2" type="noConversion"/>
  </si>
  <si>
    <t>소주(PET)</t>
    <phoneticPr fontId="2" type="noConversion"/>
  </si>
  <si>
    <t>500ml, 24병</t>
    <phoneticPr fontId="2" type="noConversion"/>
  </si>
  <si>
    <t>기준인원</t>
    <phoneticPr fontId="2" type="noConversion"/>
  </si>
  <si>
    <t>맥주(PET)</t>
    <phoneticPr fontId="2" type="noConversion"/>
  </si>
  <si>
    <t>1.8L, 6병</t>
    <phoneticPr fontId="2" type="noConversion"/>
  </si>
  <si>
    <t>1일차 석식 - 목살</t>
    <phoneticPr fontId="2" type="noConversion"/>
  </si>
  <si>
    <t>500g/인</t>
    <phoneticPr fontId="2" type="noConversion"/>
  </si>
  <si>
    <t>마른안주(두꺼운오징어채)</t>
    <phoneticPr fontId="2" type="noConversion"/>
  </si>
  <si>
    <t>1kg</t>
    <phoneticPr fontId="2" type="noConversion"/>
  </si>
  <si>
    <t>과자류(새우깡 대용량)</t>
    <phoneticPr fontId="2" type="noConversion"/>
  </si>
  <si>
    <t>400g</t>
    <phoneticPr fontId="2" type="noConversion"/>
  </si>
  <si>
    <t>시상품 - 양주 2병</t>
    <phoneticPr fontId="2" type="noConversion"/>
  </si>
  <si>
    <t>조니워커 레드급</t>
    <phoneticPr fontId="2" type="noConversion"/>
  </si>
  <si>
    <t>시상품 - 문화상품권</t>
    <phoneticPr fontId="2" type="noConversion"/>
  </si>
  <si>
    <t>기타(예비비, 준비물 등)</t>
    <phoneticPr fontId="2" type="noConversion"/>
  </si>
  <si>
    <t>학생</t>
    <phoneticPr fontId="2" type="noConversion"/>
  </si>
  <si>
    <t>교수/조교</t>
    <phoneticPr fontId="2" type="noConversion"/>
  </si>
  <si>
    <t>진행자 수고비 (게임2, 장기자랑1)</t>
    <phoneticPr fontId="2" type="noConversion"/>
  </si>
  <si>
    <t>학생/교수</t>
    <phoneticPr fontId="2" type="noConversion"/>
  </si>
  <si>
    <t>호텔관광경영과</t>
    <phoneticPr fontId="2" type="noConversion"/>
  </si>
  <si>
    <t>쓰레기봉투</t>
    <phoneticPr fontId="2" type="noConversion"/>
  </si>
  <si>
    <t>1회용품</t>
    <phoneticPr fontId="2" type="noConversion"/>
  </si>
  <si>
    <t>1일차 중식(김밥)</t>
    <phoneticPr fontId="2" type="noConversion"/>
  </si>
  <si>
    <t>1일차 중식(물500ml)</t>
    <phoneticPr fontId="2" type="noConversion"/>
  </si>
  <si>
    <t>주문상태</t>
    <phoneticPr fontId="2" type="noConversion"/>
  </si>
  <si>
    <t>주문완</t>
    <phoneticPr fontId="2" type="noConversion"/>
  </si>
  <si>
    <t>주문예정</t>
    <phoneticPr fontId="2" type="noConversion"/>
  </si>
  <si>
    <t>2일차조식(사발면)</t>
    <phoneticPr fontId="2" type="noConversion"/>
  </si>
  <si>
    <t>1일차 석식 - 햇반36개입</t>
    <phoneticPr fontId="2" type="noConversion"/>
  </si>
  <si>
    <t>1일차 석식 - 햇반48개입</t>
    <phoneticPr fontId="2" type="noConversion"/>
  </si>
  <si>
    <t>210g</t>
    <phoneticPr fontId="2" type="noConversion"/>
  </si>
  <si>
    <t>과자류(옥수수콘,새우깡, 꼬꼬스낵)</t>
    <phoneticPr fontId="2" type="noConversion"/>
  </si>
  <si>
    <t>약2kg</t>
    <phoneticPr fontId="2" type="noConversion"/>
  </si>
  <si>
    <t>물 2L  x 18개입</t>
    <phoneticPr fontId="2" type="noConversion"/>
  </si>
  <si>
    <t>2L</t>
    <phoneticPr fontId="2" type="noConversion"/>
  </si>
  <si>
    <t>1.8L</t>
    <phoneticPr fontId="2" type="noConversion"/>
  </si>
  <si>
    <t>칠성사이다 2L 6개입</t>
    <phoneticPr fontId="2" type="noConversion"/>
  </si>
  <si>
    <t>코카콜라 1.8L 6개입</t>
    <phoneticPr fontId="2" type="noConversion"/>
  </si>
  <si>
    <t>520ml</t>
    <phoneticPr fontId="2" type="noConversion"/>
  </si>
  <si>
    <t>종이용기(음식)x100개입</t>
    <phoneticPr fontId="2" type="noConversion"/>
  </si>
  <si>
    <t>젓가락 100개</t>
    <phoneticPr fontId="2" type="noConversion"/>
  </si>
  <si>
    <t>화장지 12개롤</t>
    <phoneticPr fontId="2" type="noConversion"/>
  </si>
  <si>
    <t>물티슈 100매</t>
    <phoneticPr fontId="2" type="noConversion"/>
  </si>
  <si>
    <t>1일차 석식 - 소시지</t>
    <phoneticPr fontId="2" type="noConversion"/>
  </si>
  <si>
    <t>게임준비물(모자,찍찍이테이프)</t>
    <phoneticPr fontId="2" type="noConversion"/>
  </si>
  <si>
    <t>아메리카노</t>
    <phoneticPr fontId="2" type="noConversion"/>
  </si>
  <si>
    <t>컵라면-신라면</t>
    <phoneticPr fontId="2" type="noConversion"/>
  </si>
  <si>
    <t>몬스터에너지-그린</t>
    <phoneticPr fontId="2" type="noConversion"/>
  </si>
  <si>
    <t>오프라인</t>
    <phoneticPr fontId="2" type="noConversion"/>
  </si>
  <si>
    <t>온라인</t>
    <phoneticPr fontId="2" type="noConversion"/>
  </si>
  <si>
    <t>쓰레기봉투-대용량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</si>
</sst>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;[Red]\-#,##0\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1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4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11859</xdr:rowOff>
    </xdr:from>
    <xdr:to>
      <xdr:col>4</xdr:col>
      <xdr:colOff>123825</xdr:colOff>
      <xdr:row>38</xdr:row>
      <xdr:rowOff>189989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ACCED28-8AC9-F2C1-ECA4-14D62B09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5879259"/>
          <a:ext cx="2162175" cy="185453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30</xdr:row>
      <xdr:rowOff>21384</xdr:rowOff>
    </xdr:from>
    <xdr:to>
      <xdr:col>7</xdr:col>
      <xdr:colOff>466725</xdr:colOff>
      <xdr:row>45</xdr:row>
      <xdr:rowOff>87806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3DF2C5B-279B-D34D-D573-2227066DB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5888784"/>
          <a:ext cx="1819275" cy="320967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</xdr:row>
      <xdr:rowOff>19050</xdr:rowOff>
    </xdr:from>
    <xdr:to>
      <xdr:col>5</xdr:col>
      <xdr:colOff>7422</xdr:colOff>
      <xdr:row>68</xdr:row>
      <xdr:rowOff>123158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53C1ADF-BB7F-13D1-9E9E-71FF52D19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9658350"/>
          <a:ext cx="2598222" cy="4504658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19</xdr:row>
      <xdr:rowOff>129876</xdr:rowOff>
    </xdr:from>
    <xdr:to>
      <xdr:col>7</xdr:col>
      <xdr:colOff>19050</xdr:colOff>
      <xdr:row>26</xdr:row>
      <xdr:rowOff>114087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B1CD4D3-79E4-7B9A-A580-D063EE9D6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8975" y="3901776"/>
          <a:ext cx="1809750" cy="145106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20</xdr:row>
      <xdr:rowOff>104775</xdr:rowOff>
    </xdr:from>
    <xdr:to>
      <xdr:col>11</xdr:col>
      <xdr:colOff>318861</xdr:colOff>
      <xdr:row>29</xdr:row>
      <xdr:rowOff>66075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A82C584-8999-2EF5-6C3B-7BFA34350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9825" y="3876675"/>
          <a:ext cx="1861911" cy="18472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19</xdr:row>
      <xdr:rowOff>28575</xdr:rowOff>
    </xdr:from>
    <xdr:to>
      <xdr:col>3</xdr:col>
      <xdr:colOff>400050</xdr:colOff>
      <xdr:row>27</xdr:row>
      <xdr:rowOff>85725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189E735-0085-940E-32CE-F10FE5E82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2975" y="3800475"/>
          <a:ext cx="1733550" cy="173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8F09-C2AC-462C-BB3E-D51F0B813592}">
  <dimension ref="A1:G21"/>
  <sheetViews>
    <sheetView workbookViewId="0">
      <selection activeCell="H22" sqref="H22"/>
    </sheetView>
  </sheetViews>
  <sheetFormatPr defaultRowHeight="17.399999999999999" x14ac:dyDescent="0.4"/>
  <cols>
    <col min="1" max="1" width="22" customWidth="1"/>
    <col min="2" max="7" width="9.59765625" customWidth="1"/>
  </cols>
  <sheetData>
    <row r="1" spans="1:7" x14ac:dyDescent="0.4">
      <c r="A1" t="s">
        <v>6</v>
      </c>
    </row>
    <row r="3" spans="1:7" ht="27.75" customHeight="1" x14ac:dyDescent="0.4">
      <c r="A3" s="10" t="s">
        <v>9</v>
      </c>
      <c r="B3" s="11" t="s">
        <v>1</v>
      </c>
      <c r="C3" s="11" t="s">
        <v>2</v>
      </c>
      <c r="D3" s="11" t="s">
        <v>3</v>
      </c>
      <c r="E3" s="11" t="s">
        <v>5</v>
      </c>
      <c r="F3" s="11" t="s">
        <v>46</v>
      </c>
      <c r="G3" s="11" t="s">
        <v>50</v>
      </c>
    </row>
    <row r="4" spans="1:7" ht="34.799999999999997" x14ac:dyDescent="0.4">
      <c r="A4" s="2" t="s">
        <v>4</v>
      </c>
      <c r="B4" s="8">
        <v>32</v>
      </c>
      <c r="C4" s="8">
        <v>31</v>
      </c>
      <c r="D4" s="8">
        <v>28</v>
      </c>
      <c r="E4" s="8">
        <f>SUM(B4:D4)</f>
        <v>91</v>
      </c>
      <c r="F4" s="9">
        <v>0.5</v>
      </c>
      <c r="G4" s="8">
        <f>15+6+6</f>
        <v>27</v>
      </c>
    </row>
    <row r="5" spans="1:7" ht="29.25" customHeight="1" x14ac:dyDescent="0.4">
      <c r="A5" s="1" t="s">
        <v>7</v>
      </c>
      <c r="B5" s="8">
        <v>9</v>
      </c>
      <c r="C5" s="8">
        <v>5</v>
      </c>
      <c r="D5" s="8">
        <v>4</v>
      </c>
      <c r="E5" s="8">
        <f t="shared" ref="E5:E8" si="0">SUM(B5:D5)</f>
        <v>18</v>
      </c>
      <c r="F5" s="9">
        <v>1</v>
      </c>
      <c r="G5" s="8">
        <f t="shared" ref="G5:G7" si="1">ROUND(E5*F5,0)</f>
        <v>18</v>
      </c>
    </row>
    <row r="6" spans="1:7" ht="29.25" customHeight="1" x14ac:dyDescent="0.4">
      <c r="A6" s="1" t="s">
        <v>47</v>
      </c>
      <c r="B6" s="8"/>
      <c r="C6" s="8">
        <v>2</v>
      </c>
      <c r="D6" s="8"/>
      <c r="E6" s="8">
        <f>SUM(B6:D6)</f>
        <v>2</v>
      </c>
      <c r="F6" s="9">
        <v>1</v>
      </c>
      <c r="G6" s="8">
        <v>0</v>
      </c>
    </row>
    <row r="7" spans="1:7" ht="29.25" customHeight="1" x14ac:dyDescent="0.4">
      <c r="A7" s="1" t="s">
        <v>8</v>
      </c>
      <c r="B7" s="8">
        <v>12</v>
      </c>
      <c r="C7" s="8">
        <v>4</v>
      </c>
      <c r="D7" s="8"/>
      <c r="E7" s="8">
        <f t="shared" si="0"/>
        <v>16</v>
      </c>
      <c r="F7" s="9">
        <v>1</v>
      </c>
      <c r="G7" s="8">
        <f t="shared" si="1"/>
        <v>16</v>
      </c>
    </row>
    <row r="8" spans="1:7" ht="29.25" customHeight="1" x14ac:dyDescent="0.4">
      <c r="A8" s="1" t="s">
        <v>95</v>
      </c>
      <c r="B8" s="8">
        <v>5</v>
      </c>
      <c r="C8" s="8">
        <v>6</v>
      </c>
      <c r="D8" s="8">
        <v>2</v>
      </c>
      <c r="E8" s="8">
        <f t="shared" si="0"/>
        <v>13</v>
      </c>
      <c r="F8" s="9">
        <v>1</v>
      </c>
      <c r="G8" s="8">
        <v>10</v>
      </c>
    </row>
    <row r="9" spans="1:7" ht="29.25" customHeight="1" x14ac:dyDescent="0.4">
      <c r="A9" s="10" t="s">
        <v>5</v>
      </c>
      <c r="B9" s="11" t="s">
        <v>10</v>
      </c>
      <c r="C9" s="11" t="s">
        <v>10</v>
      </c>
      <c r="D9" s="11" t="s">
        <v>10</v>
      </c>
      <c r="E9" s="11" t="s">
        <v>10</v>
      </c>
      <c r="F9" s="11" t="s">
        <v>10</v>
      </c>
      <c r="G9" s="11">
        <f>SUM(G4:G8)</f>
        <v>71</v>
      </c>
    </row>
    <row r="10" spans="1:7" x14ac:dyDescent="0.4">
      <c r="B10" s="3"/>
      <c r="C10" s="3"/>
      <c r="D10" s="3"/>
    </row>
    <row r="11" spans="1:7" x14ac:dyDescent="0.4">
      <c r="B11" s="3"/>
      <c r="C11" s="3"/>
      <c r="D11" s="3"/>
    </row>
    <row r="12" spans="1:7" x14ac:dyDescent="0.4">
      <c r="B12" s="3"/>
      <c r="C12" s="3"/>
      <c r="D12" s="3"/>
    </row>
    <row r="13" spans="1:7" x14ac:dyDescent="0.4">
      <c r="B13" s="3"/>
      <c r="C13" s="3"/>
      <c r="D13" s="3"/>
    </row>
    <row r="14" spans="1:7" x14ac:dyDescent="0.4">
      <c r="B14" s="3"/>
      <c r="C14" s="3"/>
      <c r="D14" s="3"/>
    </row>
    <row r="15" spans="1:7" x14ac:dyDescent="0.4">
      <c r="B15" s="3"/>
      <c r="C15" s="3"/>
      <c r="D15" s="3"/>
    </row>
    <row r="16" spans="1:7" x14ac:dyDescent="0.4">
      <c r="B16" s="3"/>
      <c r="C16" s="3"/>
      <c r="D16" s="3"/>
    </row>
    <row r="17" spans="2:4" x14ac:dyDescent="0.4">
      <c r="B17" s="3"/>
      <c r="C17" s="3"/>
      <c r="D17" s="3"/>
    </row>
    <row r="18" spans="2:4" x14ac:dyDescent="0.4">
      <c r="B18" s="3"/>
      <c r="C18" s="3"/>
      <c r="D18" s="3"/>
    </row>
    <row r="19" spans="2:4" x14ac:dyDescent="0.4">
      <c r="B19" s="3"/>
      <c r="C19" s="3"/>
      <c r="D19" s="3"/>
    </row>
    <row r="20" spans="2:4" x14ac:dyDescent="0.4">
      <c r="B20" s="3"/>
      <c r="C20" s="3"/>
      <c r="D20" s="3"/>
    </row>
    <row r="21" spans="2:4" x14ac:dyDescent="0.4">
      <c r="B21" s="3"/>
      <c r="C21" s="3"/>
      <c r="D21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A1D-B44B-4F2D-8447-3F67D92CEFDE}">
  <dimension ref="A1:F66"/>
  <sheetViews>
    <sheetView tabSelected="1" workbookViewId="0">
      <selection activeCell="A45" sqref="A45"/>
    </sheetView>
  </sheetViews>
  <sheetFormatPr defaultRowHeight="17.399999999999999" x14ac:dyDescent="0.4"/>
  <cols>
    <col min="1" max="1" width="27.3984375" customWidth="1"/>
    <col min="2" max="2" width="12.5" style="6" customWidth="1"/>
    <col min="3" max="3" width="9.3984375" bestFit="1" customWidth="1"/>
    <col min="4" max="4" width="9.09765625" bestFit="1" customWidth="1"/>
    <col min="5" max="5" width="10.8984375" bestFit="1" customWidth="1"/>
    <col min="6" max="6" width="9.8984375" bestFit="1" customWidth="1"/>
  </cols>
  <sheetData>
    <row r="1" spans="1:6" x14ac:dyDescent="0.4">
      <c r="A1" s="14" t="s">
        <v>0</v>
      </c>
      <c r="C1" s="15" t="s">
        <v>78</v>
      </c>
      <c r="D1" s="8" t="s">
        <v>91</v>
      </c>
      <c r="E1" s="8" t="s">
        <v>92</v>
      </c>
    </row>
    <row r="2" spans="1:6" x14ac:dyDescent="0.4">
      <c r="A2" s="14"/>
      <c r="C2" s="15"/>
      <c r="D2" s="8">
        <f>69</f>
        <v>69</v>
      </c>
      <c r="E2" s="8">
        <v>12</v>
      </c>
    </row>
    <row r="4" spans="1:6" x14ac:dyDescent="0.4">
      <c r="A4" s="11" t="s">
        <v>14</v>
      </c>
      <c r="B4" s="11" t="s">
        <v>51</v>
      </c>
      <c r="C4" s="11" t="s">
        <v>11</v>
      </c>
      <c r="D4" s="11" t="s">
        <v>12</v>
      </c>
      <c r="E4" s="11" t="s">
        <v>13</v>
      </c>
      <c r="F4" s="16" t="s">
        <v>100</v>
      </c>
    </row>
    <row r="5" spans="1:6" x14ac:dyDescent="0.4">
      <c r="A5" s="1" t="s">
        <v>56</v>
      </c>
      <c r="B5" s="8" t="s">
        <v>52</v>
      </c>
      <c r="C5" s="4">
        <v>500000</v>
      </c>
      <c r="D5" s="4">
        <v>1</v>
      </c>
      <c r="E5" s="4">
        <f t="shared" ref="E5:E30" si="0">C5*D5</f>
        <v>500000</v>
      </c>
    </row>
    <row r="6" spans="1:6" x14ac:dyDescent="0.4">
      <c r="A6" s="1" t="s">
        <v>57</v>
      </c>
      <c r="B6" s="8" t="s">
        <v>53</v>
      </c>
      <c r="C6" s="4">
        <v>550000</v>
      </c>
      <c r="D6" s="4">
        <v>1</v>
      </c>
      <c r="E6" s="4">
        <f t="shared" si="0"/>
        <v>550000</v>
      </c>
    </row>
    <row r="7" spans="1:6" x14ac:dyDescent="0.4">
      <c r="A7" s="1" t="s">
        <v>48</v>
      </c>
      <c r="B7" s="8" t="s">
        <v>54</v>
      </c>
      <c r="C7" s="4">
        <v>350000</v>
      </c>
      <c r="D7" s="4">
        <v>1</v>
      </c>
      <c r="E7" s="4">
        <f t="shared" si="0"/>
        <v>350000</v>
      </c>
    </row>
    <row r="8" spans="1:6" x14ac:dyDescent="0.4">
      <c r="A8" s="1" t="s">
        <v>19</v>
      </c>
      <c r="B8" s="8" t="s">
        <v>58</v>
      </c>
      <c r="C8" s="4">
        <v>20000</v>
      </c>
      <c r="D8" s="4">
        <f>D2-25-35-15</f>
        <v>-6</v>
      </c>
      <c r="E8" s="4">
        <f t="shared" si="0"/>
        <v>-120000</v>
      </c>
    </row>
    <row r="9" spans="1:6" x14ac:dyDescent="0.4">
      <c r="A9" s="1" t="s">
        <v>49</v>
      </c>
      <c r="B9" s="8" t="s">
        <v>55</v>
      </c>
      <c r="C9" s="4">
        <v>450000</v>
      </c>
      <c r="D9" s="4">
        <v>0</v>
      </c>
      <c r="E9" s="4">
        <f t="shared" si="0"/>
        <v>0</v>
      </c>
    </row>
    <row r="10" spans="1:6" x14ac:dyDescent="0.4">
      <c r="A10" s="1" t="s">
        <v>126</v>
      </c>
      <c r="B10" s="8"/>
      <c r="C10" s="4"/>
      <c r="D10" s="4">
        <v>5</v>
      </c>
      <c r="E10" s="4"/>
      <c r="F10" s="18" t="s">
        <v>102</v>
      </c>
    </row>
    <row r="11" spans="1:6" x14ac:dyDescent="0.4">
      <c r="A11" s="1" t="s">
        <v>43</v>
      </c>
      <c r="B11" s="8" t="s">
        <v>60</v>
      </c>
      <c r="C11" s="4">
        <v>60000</v>
      </c>
      <c r="D11" s="4">
        <v>6</v>
      </c>
      <c r="E11" s="4">
        <f t="shared" si="0"/>
        <v>360000</v>
      </c>
      <c r="F11" s="12"/>
    </row>
    <row r="12" spans="1:6" x14ac:dyDescent="0.4">
      <c r="A12" s="1" t="s">
        <v>98</v>
      </c>
      <c r="B12" s="8"/>
      <c r="C12" s="4">
        <v>3000</v>
      </c>
      <c r="D12" s="4">
        <v>81</v>
      </c>
      <c r="E12" s="4">
        <f t="shared" si="0"/>
        <v>243000</v>
      </c>
      <c r="F12" s="18" t="s">
        <v>102</v>
      </c>
    </row>
    <row r="13" spans="1:6" x14ac:dyDescent="0.4">
      <c r="A13" s="1" t="s">
        <v>99</v>
      </c>
      <c r="B13" s="8"/>
      <c r="C13" s="4"/>
      <c r="D13" s="4">
        <v>100</v>
      </c>
      <c r="E13" s="4">
        <v>21250</v>
      </c>
      <c r="F13" s="17" t="s">
        <v>101</v>
      </c>
    </row>
    <row r="14" spans="1:6" x14ac:dyDescent="0.4">
      <c r="A14" s="1" t="s">
        <v>119</v>
      </c>
      <c r="B14" s="8"/>
      <c r="C14" s="4"/>
      <c r="D14" s="4"/>
      <c r="E14" s="4"/>
      <c r="F14" s="18" t="s">
        <v>102</v>
      </c>
    </row>
    <row r="15" spans="1:6" x14ac:dyDescent="0.4">
      <c r="A15" s="1" t="s">
        <v>81</v>
      </c>
      <c r="B15" s="8" t="s">
        <v>61</v>
      </c>
      <c r="C15" s="4">
        <v>2000</v>
      </c>
      <c r="D15" s="4">
        <f>D13*5</f>
        <v>500</v>
      </c>
      <c r="E15" s="4">
        <f t="shared" si="0"/>
        <v>1000000</v>
      </c>
      <c r="F15" s="18" t="s">
        <v>102</v>
      </c>
    </row>
    <row r="16" spans="1:6" x14ac:dyDescent="0.4">
      <c r="A16" s="1" t="s">
        <v>105</v>
      </c>
      <c r="B16" s="8" t="s">
        <v>106</v>
      </c>
      <c r="C16" s="4">
        <v>42160</v>
      </c>
      <c r="D16" s="4">
        <v>1</v>
      </c>
      <c r="E16" s="4">
        <v>42160</v>
      </c>
      <c r="F16" s="17" t="s">
        <v>101</v>
      </c>
    </row>
    <row r="17" spans="1:6" x14ac:dyDescent="0.4">
      <c r="A17" s="1" t="s">
        <v>104</v>
      </c>
      <c r="B17" s="8" t="s">
        <v>106</v>
      </c>
      <c r="C17" s="4">
        <v>32400</v>
      </c>
      <c r="D17" s="4">
        <v>1</v>
      </c>
      <c r="E17" s="4">
        <f>C17*D17</f>
        <v>32400</v>
      </c>
      <c r="F17" s="17" t="s">
        <v>101</v>
      </c>
    </row>
    <row r="18" spans="1:6" x14ac:dyDescent="0.4">
      <c r="A18" s="1" t="s">
        <v>65</v>
      </c>
      <c r="B18" s="8" t="s">
        <v>66</v>
      </c>
      <c r="C18" s="4">
        <v>113000</v>
      </c>
      <c r="D18" s="4">
        <v>1</v>
      </c>
      <c r="E18" s="4">
        <f t="shared" si="0"/>
        <v>113000</v>
      </c>
      <c r="F18" s="18" t="s">
        <v>102</v>
      </c>
    </row>
    <row r="19" spans="1:6" x14ac:dyDescent="0.4">
      <c r="A19" s="1" t="s">
        <v>68</v>
      </c>
      <c r="B19" s="8" t="s">
        <v>69</v>
      </c>
      <c r="C19" s="4">
        <v>30500</v>
      </c>
      <c r="D19" s="4">
        <v>1</v>
      </c>
      <c r="E19" s="4">
        <f>C19*D19</f>
        <v>30500</v>
      </c>
      <c r="F19" s="18" t="s">
        <v>102</v>
      </c>
    </row>
    <row r="20" spans="1:6" x14ac:dyDescent="0.4">
      <c r="A20" s="1" t="s">
        <v>71</v>
      </c>
      <c r="B20" s="8" t="s">
        <v>72</v>
      </c>
      <c r="C20" s="4">
        <v>12700</v>
      </c>
      <c r="D20" s="4">
        <v>2</v>
      </c>
      <c r="E20" s="4">
        <f t="shared" si="0"/>
        <v>25400</v>
      </c>
      <c r="F20" s="17" t="s">
        <v>101</v>
      </c>
    </row>
    <row r="21" spans="1:6" x14ac:dyDescent="0.4">
      <c r="A21" s="1" t="s">
        <v>73</v>
      </c>
      <c r="B21" s="8" t="s">
        <v>74</v>
      </c>
      <c r="C21" s="4">
        <v>2250</v>
      </c>
      <c r="D21" s="4">
        <v>5</v>
      </c>
      <c r="E21" s="4">
        <f t="shared" si="0"/>
        <v>11250</v>
      </c>
      <c r="F21" s="17" t="s">
        <v>101</v>
      </c>
    </row>
    <row r="22" spans="1:6" x14ac:dyDescent="0.4">
      <c r="A22" s="1" t="s">
        <v>103</v>
      </c>
      <c r="B22" s="8"/>
      <c r="C22" s="4">
        <v>6000</v>
      </c>
      <c r="D22" s="4">
        <f>D13</f>
        <v>100</v>
      </c>
      <c r="E22" s="4">
        <f t="shared" si="0"/>
        <v>600000</v>
      </c>
      <c r="F22" s="17" t="s">
        <v>101</v>
      </c>
    </row>
    <row r="23" spans="1:6" x14ac:dyDescent="0.4">
      <c r="A23" s="1" t="s">
        <v>15</v>
      </c>
      <c r="B23" s="8"/>
      <c r="C23" s="4">
        <v>600000</v>
      </c>
      <c r="D23" s="4">
        <v>2</v>
      </c>
      <c r="E23" s="4">
        <f t="shared" si="0"/>
        <v>1200000</v>
      </c>
    </row>
    <row r="24" spans="1:6" x14ac:dyDescent="0.4">
      <c r="A24" s="1" t="s">
        <v>16</v>
      </c>
      <c r="B24" s="8"/>
      <c r="C24" s="4">
        <v>2000</v>
      </c>
      <c r="D24" s="4">
        <f>D22</f>
        <v>100</v>
      </c>
      <c r="E24" s="4">
        <f t="shared" si="0"/>
        <v>200000</v>
      </c>
    </row>
    <row r="25" spans="1:6" x14ac:dyDescent="0.4">
      <c r="A25" s="1" t="s">
        <v>76</v>
      </c>
      <c r="B25" s="8" t="s">
        <v>77</v>
      </c>
      <c r="C25" s="4">
        <v>40000</v>
      </c>
      <c r="D25" s="4">
        <v>6</v>
      </c>
      <c r="E25" s="4">
        <f t="shared" si="0"/>
        <v>240000</v>
      </c>
      <c r="F25" s="18" t="s">
        <v>102</v>
      </c>
    </row>
    <row r="26" spans="1:6" x14ac:dyDescent="0.4">
      <c r="A26" s="1" t="s">
        <v>79</v>
      </c>
      <c r="B26" s="8" t="s">
        <v>80</v>
      </c>
      <c r="C26" s="4">
        <v>40000</v>
      </c>
      <c r="D26" s="4">
        <v>10</v>
      </c>
      <c r="E26" s="4">
        <f t="shared" si="0"/>
        <v>400000</v>
      </c>
      <c r="F26" s="18" t="s">
        <v>102</v>
      </c>
    </row>
    <row r="27" spans="1:6" x14ac:dyDescent="0.4">
      <c r="A27" s="1" t="s">
        <v>107</v>
      </c>
      <c r="B27" s="8" t="s">
        <v>108</v>
      </c>
      <c r="C27" s="4"/>
      <c r="D27" s="4"/>
      <c r="E27" s="4">
        <v>34690</v>
      </c>
      <c r="F27" s="17" t="s">
        <v>101</v>
      </c>
    </row>
    <row r="28" spans="1:6" x14ac:dyDescent="0.4">
      <c r="A28" s="1" t="s">
        <v>87</v>
      </c>
      <c r="B28" s="8" t="s">
        <v>88</v>
      </c>
      <c r="C28" s="4">
        <v>40000</v>
      </c>
      <c r="D28" s="4">
        <v>2</v>
      </c>
      <c r="E28" s="4">
        <f t="shared" si="0"/>
        <v>80000</v>
      </c>
      <c r="F28" s="18" t="s">
        <v>102</v>
      </c>
    </row>
    <row r="29" spans="1:6" x14ac:dyDescent="0.4">
      <c r="A29" s="1" t="s">
        <v>89</v>
      </c>
      <c r="B29" s="8"/>
      <c r="C29" s="4">
        <v>10000</v>
      </c>
      <c r="D29" s="4">
        <v>30</v>
      </c>
      <c r="E29" s="4">
        <f t="shared" si="0"/>
        <v>300000</v>
      </c>
      <c r="F29" s="18" t="s">
        <v>102</v>
      </c>
    </row>
    <row r="30" spans="1:6" x14ac:dyDescent="0.4">
      <c r="A30" s="1" t="s">
        <v>93</v>
      </c>
      <c r="B30" s="8"/>
      <c r="C30" s="4">
        <v>100000</v>
      </c>
      <c r="D30" s="4">
        <v>2</v>
      </c>
      <c r="E30" s="4">
        <f t="shared" si="0"/>
        <v>200000</v>
      </c>
    </row>
    <row r="31" spans="1:6" x14ac:dyDescent="0.4">
      <c r="A31" s="1" t="s">
        <v>112</v>
      </c>
      <c r="B31" s="8" t="s">
        <v>110</v>
      </c>
      <c r="C31" s="4"/>
      <c r="D31" s="4">
        <v>1</v>
      </c>
      <c r="E31" s="4">
        <v>14830</v>
      </c>
      <c r="F31" s="17" t="s">
        <v>101</v>
      </c>
    </row>
    <row r="32" spans="1:6" x14ac:dyDescent="0.4">
      <c r="A32" s="1" t="s">
        <v>113</v>
      </c>
      <c r="B32" s="8" t="s">
        <v>111</v>
      </c>
      <c r="C32" s="4"/>
      <c r="D32" s="4">
        <v>1</v>
      </c>
      <c r="E32" s="4">
        <v>13630</v>
      </c>
      <c r="F32" s="17" t="s">
        <v>101</v>
      </c>
    </row>
    <row r="33" spans="1:6" x14ac:dyDescent="0.4">
      <c r="A33" s="1" t="s">
        <v>115</v>
      </c>
      <c r="B33" s="8" t="s">
        <v>114</v>
      </c>
      <c r="C33" s="4"/>
      <c r="D33" s="4">
        <v>1</v>
      </c>
      <c r="E33" s="4">
        <v>5990</v>
      </c>
      <c r="F33" s="17" t="s">
        <v>101</v>
      </c>
    </row>
    <row r="34" spans="1:6" x14ac:dyDescent="0.4">
      <c r="A34" s="1" t="s">
        <v>116</v>
      </c>
      <c r="B34" s="8"/>
      <c r="C34" s="4"/>
      <c r="D34" s="4">
        <v>5</v>
      </c>
      <c r="E34" s="4">
        <v>10900</v>
      </c>
      <c r="F34" s="17" t="s">
        <v>101</v>
      </c>
    </row>
    <row r="35" spans="1:6" x14ac:dyDescent="0.4">
      <c r="A35" s="1" t="s">
        <v>117</v>
      </c>
      <c r="B35" s="8"/>
      <c r="C35" s="4"/>
      <c r="D35" s="4">
        <v>1</v>
      </c>
      <c r="E35" s="4">
        <v>6550</v>
      </c>
      <c r="F35" s="17" t="s">
        <v>101</v>
      </c>
    </row>
    <row r="36" spans="1:6" x14ac:dyDescent="0.4">
      <c r="A36" s="1" t="s">
        <v>118</v>
      </c>
      <c r="B36" s="8"/>
      <c r="C36" s="4"/>
      <c r="D36" s="4">
        <v>10</v>
      </c>
      <c r="E36" s="4">
        <v>7890</v>
      </c>
      <c r="F36" s="17" t="s">
        <v>101</v>
      </c>
    </row>
    <row r="37" spans="1:6" x14ac:dyDescent="0.4">
      <c r="A37" s="1" t="s">
        <v>122</v>
      </c>
      <c r="B37" s="8"/>
      <c r="C37" s="4"/>
      <c r="D37" s="4">
        <v>90</v>
      </c>
      <c r="E37" s="4">
        <v>73920</v>
      </c>
      <c r="F37" s="19" t="s">
        <v>102</v>
      </c>
    </row>
    <row r="38" spans="1:6" x14ac:dyDescent="0.4">
      <c r="A38" s="1" t="s">
        <v>121</v>
      </c>
      <c r="B38" s="8"/>
      <c r="C38" s="4"/>
      <c r="D38" s="4">
        <v>40</v>
      </c>
      <c r="E38" s="4">
        <v>43600</v>
      </c>
      <c r="F38" s="19" t="s">
        <v>102</v>
      </c>
    </row>
    <row r="39" spans="1:6" x14ac:dyDescent="0.4">
      <c r="A39" s="1" t="s">
        <v>123</v>
      </c>
      <c r="B39" s="8"/>
      <c r="C39" s="4"/>
      <c r="D39" s="4">
        <v>48</v>
      </c>
      <c r="E39" s="4">
        <v>62040</v>
      </c>
      <c r="F39" s="19" t="s">
        <v>102</v>
      </c>
    </row>
    <row r="40" spans="1:6" x14ac:dyDescent="0.4">
      <c r="A40" s="1" t="s">
        <v>120</v>
      </c>
      <c r="B40" s="8"/>
      <c r="C40" s="4"/>
      <c r="D40" s="4"/>
      <c r="E40" s="4">
        <v>31190</v>
      </c>
      <c r="F40" s="19" t="s">
        <v>102</v>
      </c>
    </row>
    <row r="41" spans="1:6" x14ac:dyDescent="0.4">
      <c r="A41" s="1" t="s">
        <v>109</v>
      </c>
      <c r="B41" s="8" t="s">
        <v>110</v>
      </c>
      <c r="C41" s="4"/>
      <c r="D41" s="4">
        <v>1</v>
      </c>
      <c r="E41" s="4">
        <v>13640</v>
      </c>
      <c r="F41" s="17" t="s">
        <v>101</v>
      </c>
    </row>
    <row r="42" spans="1:6" x14ac:dyDescent="0.4">
      <c r="A42" s="10" t="s">
        <v>5</v>
      </c>
      <c r="B42" s="11"/>
      <c r="C42" s="13"/>
      <c r="D42" s="13"/>
      <c r="E42" s="13">
        <f>SUM(E5:E41)</f>
        <v>6697830</v>
      </c>
    </row>
    <row r="43" spans="1:6" x14ac:dyDescent="0.4">
      <c r="A43" s="1" t="s">
        <v>17</v>
      </c>
      <c r="B43" s="8"/>
      <c r="C43" s="4"/>
      <c r="D43" s="4"/>
      <c r="E43" s="4">
        <f>E42/SUM(D2:E2)</f>
        <v>82689.259259259255</v>
      </c>
      <c r="F43" t="s">
        <v>94</v>
      </c>
    </row>
    <row r="44" spans="1:6" x14ac:dyDescent="0.4">
      <c r="C44" s="3"/>
      <c r="D44" s="20"/>
      <c r="E44" s="3"/>
    </row>
    <row r="45" spans="1:6" x14ac:dyDescent="0.4">
      <c r="C45" s="3"/>
      <c r="D45" s="18" t="s">
        <v>102</v>
      </c>
      <c r="E45" s="19" t="s">
        <v>102</v>
      </c>
    </row>
    <row r="46" spans="1:6" x14ac:dyDescent="0.4">
      <c r="C46" s="3"/>
      <c r="D46" s="3" t="s">
        <v>124</v>
      </c>
      <c r="E46" s="3" t="s">
        <v>125</v>
      </c>
    </row>
    <row r="47" spans="1:6" x14ac:dyDescent="0.4">
      <c r="C47" s="3"/>
      <c r="D47" s="3"/>
      <c r="E47" s="3"/>
    </row>
    <row r="48" spans="1:6" x14ac:dyDescent="0.4">
      <c r="C48" s="3"/>
      <c r="D48" s="3"/>
      <c r="E48" s="3"/>
    </row>
    <row r="49" spans="3:5" x14ac:dyDescent="0.4">
      <c r="C49" s="3"/>
      <c r="D49" s="3"/>
      <c r="E49" s="3"/>
    </row>
    <row r="50" spans="3:5" x14ac:dyDescent="0.4">
      <c r="C50" s="3"/>
      <c r="D50" s="3"/>
      <c r="E50" s="3"/>
    </row>
    <row r="51" spans="3:5" x14ac:dyDescent="0.4">
      <c r="C51" s="3"/>
      <c r="D51" s="3"/>
      <c r="E51" s="3"/>
    </row>
    <row r="52" spans="3:5" x14ac:dyDescent="0.4">
      <c r="C52" s="3"/>
      <c r="D52" s="3"/>
      <c r="E52" s="3"/>
    </row>
    <row r="53" spans="3:5" x14ac:dyDescent="0.4">
      <c r="C53" s="3"/>
      <c r="D53" s="3"/>
      <c r="E53" s="3"/>
    </row>
    <row r="54" spans="3:5" x14ac:dyDescent="0.4">
      <c r="C54" s="3"/>
      <c r="D54" s="3"/>
      <c r="E54" s="3"/>
    </row>
    <row r="55" spans="3:5" x14ac:dyDescent="0.4">
      <c r="C55" s="3"/>
      <c r="D55" s="3"/>
      <c r="E55" s="3"/>
    </row>
    <row r="56" spans="3:5" x14ac:dyDescent="0.4">
      <c r="C56" s="3"/>
      <c r="D56" s="3"/>
      <c r="E56" s="3"/>
    </row>
    <row r="57" spans="3:5" x14ac:dyDescent="0.4">
      <c r="C57" s="3"/>
      <c r="D57" s="3"/>
      <c r="E57" s="3"/>
    </row>
    <row r="58" spans="3:5" x14ac:dyDescent="0.4">
      <c r="C58" s="3"/>
      <c r="D58" s="3"/>
      <c r="E58" s="3"/>
    </row>
    <row r="59" spans="3:5" x14ac:dyDescent="0.4">
      <c r="C59" s="3"/>
      <c r="D59" s="3"/>
      <c r="E59" s="3"/>
    </row>
    <row r="60" spans="3:5" x14ac:dyDescent="0.4">
      <c r="C60" s="3"/>
      <c r="D60" s="3"/>
      <c r="E60" s="3"/>
    </row>
    <row r="61" spans="3:5" x14ac:dyDescent="0.4">
      <c r="C61" s="3"/>
      <c r="D61" s="3"/>
      <c r="E61" s="3"/>
    </row>
    <row r="62" spans="3:5" x14ac:dyDescent="0.4">
      <c r="C62" s="3"/>
      <c r="D62" s="3"/>
      <c r="E62" s="3"/>
    </row>
    <row r="63" spans="3:5" x14ac:dyDescent="0.4">
      <c r="C63" s="3"/>
      <c r="D63" s="3"/>
      <c r="E63" s="3"/>
    </row>
    <row r="64" spans="3:5" x14ac:dyDescent="0.4">
      <c r="C64" s="3"/>
      <c r="D64" s="3"/>
      <c r="E64" s="3"/>
    </row>
    <row r="65" spans="3:5" x14ac:dyDescent="0.4">
      <c r="C65" s="3"/>
      <c r="D65" s="3"/>
      <c r="E65" s="3"/>
    </row>
    <row r="66" spans="3:5" x14ac:dyDescent="0.4">
      <c r="C66" s="3"/>
      <c r="D66" s="3"/>
      <c r="E66" s="3"/>
    </row>
  </sheetData>
  <mergeCells count="2">
    <mergeCell ref="A1:A2"/>
    <mergeCell ref="C1:C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BCA0-FAF5-4644-A24C-2F1529265C28}">
  <dimension ref="A1:F53"/>
  <sheetViews>
    <sheetView workbookViewId="0">
      <selection activeCell="F9" sqref="F9:G9"/>
    </sheetView>
  </sheetViews>
  <sheetFormatPr defaultRowHeight="17.399999999999999" x14ac:dyDescent="0.4"/>
  <cols>
    <col min="1" max="1" width="27.3984375" customWidth="1"/>
    <col min="2" max="2" width="12.5" style="6" customWidth="1"/>
    <col min="3" max="3" width="9.3984375" bestFit="1" customWidth="1"/>
    <col min="4" max="4" width="9.09765625" bestFit="1" customWidth="1"/>
    <col min="5" max="5" width="10.8984375" bestFit="1" customWidth="1"/>
    <col min="6" max="6" width="9.8984375" bestFit="1" customWidth="1"/>
  </cols>
  <sheetData>
    <row r="1" spans="1:6" x14ac:dyDescent="0.4">
      <c r="A1" s="14" t="s">
        <v>0</v>
      </c>
      <c r="C1" s="15" t="s">
        <v>78</v>
      </c>
      <c r="D1" s="8" t="s">
        <v>91</v>
      </c>
      <c r="E1" s="8" t="s">
        <v>92</v>
      </c>
    </row>
    <row r="2" spans="1:6" x14ac:dyDescent="0.4">
      <c r="A2" s="14"/>
      <c r="C2" s="15"/>
      <c r="D2" s="8">
        <f>참여예상인원!G9</f>
        <v>71</v>
      </c>
      <c r="E2" s="8">
        <v>12</v>
      </c>
    </row>
    <row r="4" spans="1:6" x14ac:dyDescent="0.4">
      <c r="A4" s="11" t="s">
        <v>14</v>
      </c>
      <c r="B4" s="11" t="s">
        <v>51</v>
      </c>
      <c r="C4" s="11" t="s">
        <v>11</v>
      </c>
      <c r="D4" s="11" t="s">
        <v>12</v>
      </c>
      <c r="E4" s="11" t="s">
        <v>13</v>
      </c>
    </row>
    <row r="5" spans="1:6" x14ac:dyDescent="0.4">
      <c r="A5" s="1" t="s">
        <v>56</v>
      </c>
      <c r="B5" s="8" t="s">
        <v>52</v>
      </c>
      <c r="C5" s="4">
        <v>500000</v>
      </c>
      <c r="D5" s="4">
        <v>1</v>
      </c>
      <c r="E5" s="4">
        <f t="shared" ref="E5:E10" si="0">C5*D5</f>
        <v>500000</v>
      </c>
    </row>
    <row r="6" spans="1:6" x14ac:dyDescent="0.4">
      <c r="A6" s="1" t="s">
        <v>57</v>
      </c>
      <c r="B6" s="8" t="s">
        <v>53</v>
      </c>
      <c r="C6" s="4">
        <v>550000</v>
      </c>
      <c r="D6" s="4">
        <v>1</v>
      </c>
      <c r="E6" s="4">
        <f t="shared" si="0"/>
        <v>550000</v>
      </c>
    </row>
    <row r="7" spans="1:6" x14ac:dyDescent="0.4">
      <c r="A7" s="1" t="s">
        <v>48</v>
      </c>
      <c r="B7" s="8" t="s">
        <v>54</v>
      </c>
      <c r="C7" s="4">
        <v>350000</v>
      </c>
      <c r="D7" s="4">
        <v>1</v>
      </c>
      <c r="E7" s="4">
        <f t="shared" si="0"/>
        <v>350000</v>
      </c>
    </row>
    <row r="8" spans="1:6" x14ac:dyDescent="0.4">
      <c r="A8" s="1" t="s">
        <v>19</v>
      </c>
      <c r="B8" s="8" t="s">
        <v>58</v>
      </c>
      <c r="C8" s="4">
        <v>20000</v>
      </c>
      <c r="D8" s="4">
        <f>D2-25-35-15</f>
        <v>-4</v>
      </c>
      <c r="E8" s="4">
        <f t="shared" si="0"/>
        <v>-80000</v>
      </c>
    </row>
    <row r="9" spans="1:6" x14ac:dyDescent="0.4">
      <c r="A9" s="1" t="s">
        <v>49</v>
      </c>
      <c r="B9" s="8" t="s">
        <v>55</v>
      </c>
      <c r="C9" s="4">
        <v>450000</v>
      </c>
      <c r="D9" s="4">
        <v>0</v>
      </c>
      <c r="E9" s="4">
        <f t="shared" si="0"/>
        <v>0</v>
      </c>
      <c r="F9" t="s">
        <v>59</v>
      </c>
    </row>
    <row r="10" spans="1:6" x14ac:dyDescent="0.4">
      <c r="A10" s="1" t="s">
        <v>43</v>
      </c>
      <c r="B10" s="8" t="s">
        <v>60</v>
      </c>
      <c r="C10" s="4">
        <v>60000</v>
      </c>
      <c r="D10" s="4">
        <v>6</v>
      </c>
      <c r="E10" s="4">
        <f t="shared" si="0"/>
        <v>360000</v>
      </c>
      <c r="F10" s="12"/>
    </row>
    <row r="11" spans="1:6" x14ac:dyDescent="0.4">
      <c r="A11" s="1" t="s">
        <v>18</v>
      </c>
      <c r="B11" s="8"/>
      <c r="C11" s="4">
        <v>5000</v>
      </c>
      <c r="D11" s="4">
        <f>SUM(D2:E2)</f>
        <v>83</v>
      </c>
      <c r="E11" s="4">
        <f t="shared" ref="E11:E27" si="1">C11*D11</f>
        <v>415000</v>
      </c>
    </row>
    <row r="12" spans="1:6" x14ac:dyDescent="0.4">
      <c r="A12" s="1" t="s">
        <v>81</v>
      </c>
      <c r="B12" s="8" t="s">
        <v>61</v>
      </c>
      <c r="C12" s="4">
        <v>2000</v>
      </c>
      <c r="D12" s="4">
        <f>D11*5</f>
        <v>415</v>
      </c>
      <c r="E12" s="4">
        <f t="shared" si="1"/>
        <v>830000</v>
      </c>
      <c r="F12" t="s">
        <v>82</v>
      </c>
    </row>
    <row r="13" spans="1:6" x14ac:dyDescent="0.4">
      <c r="A13" s="1" t="s">
        <v>62</v>
      </c>
      <c r="B13" s="8" t="s">
        <v>63</v>
      </c>
      <c r="C13" s="4">
        <v>32400</v>
      </c>
      <c r="D13" s="4">
        <v>2</v>
      </c>
      <c r="E13" s="4">
        <f t="shared" si="1"/>
        <v>64800</v>
      </c>
      <c r="F13" t="s">
        <v>64</v>
      </c>
    </row>
    <row r="14" spans="1:6" x14ac:dyDescent="0.4">
      <c r="A14" s="1" t="s">
        <v>65</v>
      </c>
      <c r="B14" s="8" t="s">
        <v>66</v>
      </c>
      <c r="C14" s="4">
        <v>113000</v>
      </c>
      <c r="D14" s="4">
        <v>1</v>
      </c>
      <c r="E14" s="4">
        <f t="shared" si="1"/>
        <v>113000</v>
      </c>
      <c r="F14" t="s">
        <v>67</v>
      </c>
    </row>
    <row r="15" spans="1:6" x14ac:dyDescent="0.4">
      <c r="A15" s="1" t="s">
        <v>68</v>
      </c>
      <c r="B15" s="8" t="s">
        <v>69</v>
      </c>
      <c r="C15" s="4">
        <v>30500</v>
      </c>
      <c r="D15" s="4">
        <v>1</v>
      </c>
      <c r="E15" s="4">
        <f t="shared" si="1"/>
        <v>30500</v>
      </c>
      <c r="F15" t="s">
        <v>70</v>
      </c>
    </row>
    <row r="16" spans="1:6" x14ac:dyDescent="0.4">
      <c r="A16" s="1" t="s">
        <v>71</v>
      </c>
      <c r="B16" s="8" t="s">
        <v>72</v>
      </c>
      <c r="C16" s="4">
        <v>21500</v>
      </c>
      <c r="D16" s="4">
        <v>2</v>
      </c>
      <c r="E16" s="4">
        <f t="shared" si="1"/>
        <v>43000</v>
      </c>
      <c r="F16" t="s">
        <v>64</v>
      </c>
    </row>
    <row r="17" spans="1:6" x14ac:dyDescent="0.4">
      <c r="A17" s="1" t="s">
        <v>73</v>
      </c>
      <c r="B17" s="8" t="s">
        <v>74</v>
      </c>
      <c r="C17" s="4">
        <v>2550</v>
      </c>
      <c r="D17" s="4">
        <v>5</v>
      </c>
      <c r="E17" s="4">
        <f t="shared" si="1"/>
        <v>12750</v>
      </c>
      <c r="F17" t="s">
        <v>64</v>
      </c>
    </row>
    <row r="18" spans="1:6" x14ac:dyDescent="0.4">
      <c r="A18" s="1" t="s">
        <v>44</v>
      </c>
      <c r="B18" s="8"/>
      <c r="C18" s="4">
        <v>6000</v>
      </c>
      <c r="D18" s="4">
        <f>D11</f>
        <v>83</v>
      </c>
      <c r="E18" s="4">
        <f t="shared" si="1"/>
        <v>498000</v>
      </c>
    </row>
    <row r="19" spans="1:6" x14ac:dyDescent="0.4">
      <c r="A19" s="1" t="s">
        <v>15</v>
      </c>
      <c r="B19" s="8"/>
      <c r="C19" s="4">
        <v>600000</v>
      </c>
      <c r="D19" s="4">
        <v>2</v>
      </c>
      <c r="E19" s="4">
        <f t="shared" si="1"/>
        <v>1200000</v>
      </c>
      <c r="F19" t="s">
        <v>45</v>
      </c>
    </row>
    <row r="20" spans="1:6" x14ac:dyDescent="0.4">
      <c r="A20" s="1" t="s">
        <v>16</v>
      </c>
      <c r="B20" s="8"/>
      <c r="C20" s="4">
        <v>2000</v>
      </c>
      <c r="D20" s="4">
        <f>D18</f>
        <v>83</v>
      </c>
      <c r="E20" s="4">
        <f t="shared" si="1"/>
        <v>166000</v>
      </c>
      <c r="F20" t="s">
        <v>75</v>
      </c>
    </row>
    <row r="21" spans="1:6" x14ac:dyDescent="0.4">
      <c r="A21" s="1" t="s">
        <v>76</v>
      </c>
      <c r="B21" s="8" t="s">
        <v>77</v>
      </c>
      <c r="C21" s="4">
        <v>40000</v>
      </c>
      <c r="D21" s="4">
        <v>6</v>
      </c>
      <c r="E21" s="4">
        <f t="shared" si="1"/>
        <v>240000</v>
      </c>
    </row>
    <row r="22" spans="1:6" x14ac:dyDescent="0.4">
      <c r="A22" s="1" t="s">
        <v>79</v>
      </c>
      <c r="B22" s="8" t="s">
        <v>80</v>
      </c>
      <c r="C22" s="4">
        <v>40000</v>
      </c>
      <c r="D22" s="4">
        <v>10</v>
      </c>
      <c r="E22" s="4">
        <f t="shared" si="1"/>
        <v>400000</v>
      </c>
    </row>
    <row r="23" spans="1:6" x14ac:dyDescent="0.4">
      <c r="A23" s="1" t="s">
        <v>83</v>
      </c>
      <c r="B23" s="8" t="s">
        <v>84</v>
      </c>
      <c r="C23" s="4">
        <v>51780</v>
      </c>
      <c r="D23" s="4">
        <v>8</v>
      </c>
      <c r="E23" s="4">
        <f t="shared" si="1"/>
        <v>414240</v>
      </c>
    </row>
    <row r="24" spans="1:6" x14ac:dyDescent="0.4">
      <c r="A24" s="1" t="s">
        <v>85</v>
      </c>
      <c r="B24" s="8" t="s">
        <v>86</v>
      </c>
      <c r="C24" s="4">
        <v>3690</v>
      </c>
      <c r="D24" s="4">
        <f>D11/2</f>
        <v>41.5</v>
      </c>
      <c r="E24" s="4">
        <f t="shared" si="1"/>
        <v>153135</v>
      </c>
    </row>
    <row r="25" spans="1:6" x14ac:dyDescent="0.4">
      <c r="A25" s="1" t="s">
        <v>87</v>
      </c>
      <c r="B25" s="8" t="s">
        <v>88</v>
      </c>
      <c r="C25" s="4">
        <v>40000</v>
      </c>
      <c r="D25" s="4">
        <v>2</v>
      </c>
      <c r="E25" s="4">
        <f t="shared" si="1"/>
        <v>80000</v>
      </c>
    </row>
    <row r="26" spans="1:6" x14ac:dyDescent="0.4">
      <c r="A26" s="1" t="s">
        <v>89</v>
      </c>
      <c r="B26" s="8"/>
      <c r="C26" s="4">
        <v>10000</v>
      </c>
      <c r="D26" s="4">
        <v>20</v>
      </c>
      <c r="E26" s="4">
        <f t="shared" si="1"/>
        <v>200000</v>
      </c>
    </row>
    <row r="27" spans="1:6" x14ac:dyDescent="0.4">
      <c r="A27" s="1" t="s">
        <v>93</v>
      </c>
      <c r="B27" s="8"/>
      <c r="C27" s="4">
        <v>100000</v>
      </c>
      <c r="D27" s="4">
        <v>3</v>
      </c>
      <c r="E27" s="4">
        <f t="shared" si="1"/>
        <v>300000</v>
      </c>
    </row>
    <row r="28" spans="1:6" x14ac:dyDescent="0.4">
      <c r="A28" s="1" t="s">
        <v>90</v>
      </c>
      <c r="B28" s="8"/>
      <c r="C28" s="4"/>
      <c r="D28" s="4"/>
      <c r="E28" s="4">
        <v>200000</v>
      </c>
    </row>
    <row r="29" spans="1:6" x14ac:dyDescent="0.4">
      <c r="A29" s="10" t="s">
        <v>5</v>
      </c>
      <c r="B29" s="11"/>
      <c r="C29" s="13"/>
      <c r="D29" s="13"/>
      <c r="E29" s="13">
        <f>SUM(E5:E28)</f>
        <v>7040425</v>
      </c>
    </row>
    <row r="30" spans="1:6" x14ac:dyDescent="0.4">
      <c r="A30" s="1" t="s">
        <v>17</v>
      </c>
      <c r="B30" s="8"/>
      <c r="C30" s="4"/>
      <c r="D30" s="4"/>
      <c r="E30" s="4">
        <f>E29/SUM(D2:E2)</f>
        <v>84824.397590361448</v>
      </c>
      <c r="F30" t="s">
        <v>94</v>
      </c>
    </row>
    <row r="31" spans="1:6" x14ac:dyDescent="0.4">
      <c r="C31" s="3"/>
      <c r="D31" s="3"/>
      <c r="E31" s="3"/>
    </row>
    <row r="32" spans="1:6" x14ac:dyDescent="0.4">
      <c r="A32" t="s">
        <v>96</v>
      </c>
      <c r="C32" s="3"/>
      <c r="D32" s="3"/>
      <c r="E32" s="3"/>
    </row>
    <row r="33" spans="1:5" x14ac:dyDescent="0.4">
      <c r="A33" t="s">
        <v>97</v>
      </c>
      <c r="C33" s="3"/>
      <c r="D33" s="3"/>
      <c r="E33" s="3"/>
    </row>
    <row r="34" spans="1:5" x14ac:dyDescent="0.4">
      <c r="C34" s="3"/>
      <c r="D34" s="3"/>
      <c r="E34" s="3"/>
    </row>
    <row r="35" spans="1:5" x14ac:dyDescent="0.4">
      <c r="C35" s="3"/>
      <c r="D35" s="3"/>
      <c r="E35" s="3"/>
    </row>
    <row r="36" spans="1:5" x14ac:dyDescent="0.4">
      <c r="C36" s="3"/>
      <c r="D36" s="3"/>
      <c r="E36" s="3"/>
    </row>
    <row r="37" spans="1:5" x14ac:dyDescent="0.4">
      <c r="C37" s="3"/>
      <c r="D37" s="3"/>
      <c r="E37" s="3"/>
    </row>
    <row r="38" spans="1:5" x14ac:dyDescent="0.4">
      <c r="C38" s="3"/>
      <c r="D38" s="3"/>
      <c r="E38" s="3"/>
    </row>
    <row r="39" spans="1:5" x14ac:dyDescent="0.4">
      <c r="C39" s="3"/>
      <c r="D39" s="3"/>
      <c r="E39" s="3"/>
    </row>
    <row r="40" spans="1:5" x14ac:dyDescent="0.4">
      <c r="C40" s="3"/>
      <c r="D40" s="3"/>
      <c r="E40" s="3"/>
    </row>
    <row r="41" spans="1:5" x14ac:dyDescent="0.4">
      <c r="C41" s="3"/>
      <c r="D41" s="3"/>
      <c r="E41" s="3"/>
    </row>
    <row r="42" spans="1:5" x14ac:dyDescent="0.4">
      <c r="C42" s="3"/>
      <c r="D42" s="3"/>
      <c r="E42" s="3"/>
    </row>
    <row r="43" spans="1:5" x14ac:dyDescent="0.4">
      <c r="C43" s="3"/>
      <c r="D43" s="3"/>
      <c r="E43" s="3"/>
    </row>
    <row r="44" spans="1:5" x14ac:dyDescent="0.4">
      <c r="C44" s="3"/>
      <c r="D44" s="3"/>
      <c r="E44" s="3"/>
    </row>
    <row r="45" spans="1:5" x14ac:dyDescent="0.4">
      <c r="C45" s="3"/>
      <c r="D45" s="3"/>
      <c r="E45" s="3"/>
    </row>
    <row r="46" spans="1:5" x14ac:dyDescent="0.4">
      <c r="C46" s="3"/>
      <c r="D46" s="3"/>
      <c r="E46" s="3"/>
    </row>
    <row r="47" spans="1:5" x14ac:dyDescent="0.4">
      <c r="C47" s="3"/>
      <c r="D47" s="3"/>
      <c r="E47" s="3"/>
    </row>
    <row r="48" spans="1:5" x14ac:dyDescent="0.4">
      <c r="C48" s="3"/>
      <c r="D48" s="3"/>
      <c r="E48" s="3"/>
    </row>
    <row r="49" spans="3:5" x14ac:dyDescent="0.4">
      <c r="C49" s="3"/>
      <c r="D49" s="3"/>
      <c r="E49" s="3"/>
    </row>
    <row r="50" spans="3:5" x14ac:dyDescent="0.4">
      <c r="C50" s="3"/>
      <c r="D50" s="3"/>
      <c r="E50" s="3"/>
    </row>
    <row r="51" spans="3:5" x14ac:dyDescent="0.4">
      <c r="C51" s="3"/>
      <c r="D51" s="3"/>
      <c r="E51" s="3"/>
    </row>
    <row r="52" spans="3:5" x14ac:dyDescent="0.4">
      <c r="C52" s="3"/>
      <c r="D52" s="3"/>
      <c r="E52" s="3"/>
    </row>
    <row r="53" spans="3:5" x14ac:dyDescent="0.4">
      <c r="C53" s="3"/>
      <c r="D53" s="3"/>
      <c r="E53" s="3"/>
    </row>
  </sheetData>
  <mergeCells count="2">
    <mergeCell ref="A1:A2"/>
    <mergeCell ref="C1:C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CC35-E9B4-4A1E-BF5A-667F0E8636AA}">
  <dimension ref="A1:B16"/>
  <sheetViews>
    <sheetView workbookViewId="0">
      <selection activeCell="B13" sqref="B13"/>
    </sheetView>
  </sheetViews>
  <sheetFormatPr defaultRowHeight="17.399999999999999" x14ac:dyDescent="0.4"/>
  <cols>
    <col min="1" max="1" width="11.8984375" style="6" customWidth="1"/>
  </cols>
  <sheetData>
    <row r="1" spans="1:2" x14ac:dyDescent="0.4">
      <c r="A1" s="7" t="s">
        <v>42</v>
      </c>
    </row>
    <row r="3" spans="1:2" x14ac:dyDescent="0.4">
      <c r="A3" s="5" t="s">
        <v>21</v>
      </c>
      <c r="B3" t="s">
        <v>20</v>
      </c>
    </row>
    <row r="4" spans="1:2" x14ac:dyDescent="0.4">
      <c r="A4" s="5" t="s">
        <v>22</v>
      </c>
      <c r="B4" t="s">
        <v>23</v>
      </c>
    </row>
    <row r="5" spans="1:2" x14ac:dyDescent="0.4">
      <c r="A5" s="5" t="s">
        <v>27</v>
      </c>
      <c r="B5" t="s">
        <v>26</v>
      </c>
    </row>
    <row r="6" spans="1:2" x14ac:dyDescent="0.4">
      <c r="A6" s="5"/>
      <c r="B6" t="s">
        <v>24</v>
      </c>
    </row>
    <row r="7" spans="1:2" x14ac:dyDescent="0.4">
      <c r="B7" t="s">
        <v>40</v>
      </c>
    </row>
    <row r="8" spans="1:2" x14ac:dyDescent="0.4">
      <c r="B8" t="s">
        <v>25</v>
      </c>
    </row>
    <row r="9" spans="1:2" x14ac:dyDescent="0.4">
      <c r="B9" t="s">
        <v>38</v>
      </c>
    </row>
    <row r="10" spans="1:2" x14ac:dyDescent="0.4">
      <c r="A10" s="5"/>
      <c r="B10" t="s">
        <v>41</v>
      </c>
    </row>
    <row r="11" spans="1:2" x14ac:dyDescent="0.4">
      <c r="B11" t="s">
        <v>39</v>
      </c>
    </row>
    <row r="12" spans="1:2" x14ac:dyDescent="0.4">
      <c r="A12" s="5" t="s">
        <v>29</v>
      </c>
      <c r="B12" t="s">
        <v>28</v>
      </c>
    </row>
    <row r="13" spans="1:2" x14ac:dyDescent="0.4">
      <c r="A13" s="6" t="s">
        <v>30</v>
      </c>
      <c r="B13" t="s">
        <v>37</v>
      </c>
    </row>
    <row r="14" spans="1:2" x14ac:dyDescent="0.4">
      <c r="A14" s="5" t="s">
        <v>31</v>
      </c>
      <c r="B14" t="s">
        <v>32</v>
      </c>
    </row>
    <row r="15" spans="1:2" x14ac:dyDescent="0.4">
      <c r="A15" s="6" t="s">
        <v>33</v>
      </c>
      <c r="B15" t="s">
        <v>34</v>
      </c>
    </row>
    <row r="16" spans="1:2" x14ac:dyDescent="0.4">
      <c r="A16" s="6" t="s">
        <v>35</v>
      </c>
      <c r="B16" t="s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참여예상인원</vt:lpstr>
      <vt:lpstr>예산계획수정</vt:lpstr>
      <vt:lpstr>예산계획</vt:lpstr>
      <vt:lpstr>행사진행내역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김형래</dc:creator>
  <cp:lastModifiedBy>soobin choi</cp:lastModifiedBy>
  <cp:lastPrinted>2025-03-24T04:31:17Z</cp:lastPrinted>
  <dcterms:created xsi:type="dcterms:W3CDTF">2025-03-01T08:15:36Z</dcterms:created>
  <dcterms:modified xsi:type="dcterms:W3CDTF">2025-03-24T04:31:51Z</dcterms:modified>
</cp:coreProperties>
</file>