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kimberlyortleb/Dropbox/hidden/data/academic_polls/anes_2016/"/>
    </mc:Choice>
  </mc:AlternateContent>
  <xr:revisionPtr revIDLastSave="0" documentId="10_ncr:8100000_{F9958C5E-D6DE-5645-B9FB-6341A498B41A}" xr6:coauthVersionLast="33" xr6:coauthVersionMax="33" xr10:uidLastSave="{00000000-0000-0000-0000-000000000000}"/>
  <bookViews>
    <workbookView xWindow="3000" yWindow="460" windowWidth="24560" windowHeight="15540" tabRatio="500" xr2:uid="{00000000-000D-0000-FFFF-FFFF00000000}"/>
  </bookViews>
  <sheets>
    <sheet name="Sheet1" sheetId="1" r:id="rId1"/>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64" i="1" l="1"/>
  <c r="U62" i="1"/>
  <c r="U60" i="1"/>
  <c r="U58" i="1"/>
  <c r="U56" i="1"/>
  <c r="U52" i="1"/>
  <c r="U50" i="1"/>
  <c r="U19" i="1"/>
  <c r="U7" i="1"/>
  <c r="U5" i="1"/>
  <c r="U6" i="1"/>
  <c r="U4" i="1"/>
  <c r="U3" i="1"/>
  <c r="U2" i="1"/>
  <c r="Z158" i="1" l="1"/>
  <c r="Z159" i="1"/>
  <c r="Y155" i="1"/>
  <c r="Y154" i="1"/>
  <c r="Y151" i="1"/>
  <c r="Y150" i="1"/>
  <c r="Y149" i="1"/>
  <c r="Y148" i="1"/>
  <c r="AA161" i="1"/>
  <c r="Z161" i="1"/>
  <c r="AA160" i="1"/>
  <c r="Z160" i="1"/>
  <c r="Y160" i="1" s="1"/>
  <c r="AA159" i="1"/>
  <c r="AA158" i="1"/>
  <c r="AA147" i="1"/>
  <c r="Y147" i="1" s="1"/>
  <c r="AA146" i="1"/>
  <c r="Y146" i="1" s="1"/>
  <c r="AA145" i="1"/>
  <c r="Y145" i="1" s="1"/>
  <c r="AA144" i="1"/>
  <c r="Y144" i="1" s="1"/>
  <c r="Z143" i="1"/>
  <c r="AA143" i="1"/>
  <c r="Y143" i="1" s="1"/>
  <c r="Z142" i="1"/>
  <c r="AA142" i="1"/>
  <c r="AA141" i="1"/>
  <c r="Z141" i="1"/>
  <c r="Y141" i="1" s="1"/>
  <c r="AA140" i="1"/>
  <c r="AA133" i="1"/>
  <c r="Y133" i="1" s="1"/>
  <c r="Z140" i="1"/>
  <c r="AA132" i="1"/>
  <c r="Y132" i="1" s="1"/>
  <c r="AA131" i="1"/>
  <c r="Y131" i="1" s="1"/>
  <c r="AA130" i="1"/>
  <c r="Y130" i="1" s="1"/>
  <c r="AA125" i="1"/>
  <c r="Y125" i="1" s="1"/>
  <c r="AA124" i="1"/>
  <c r="Y124" i="1" s="1"/>
  <c r="AA121" i="1"/>
  <c r="Y121" i="1" s="1"/>
  <c r="AA120" i="1"/>
  <c r="Y120" i="1" s="1"/>
  <c r="Y117" i="1"/>
  <c r="Y116" i="1"/>
  <c r="Z115" i="1"/>
  <c r="Y115" i="1" s="1"/>
  <c r="Z114" i="1"/>
  <c r="Y114" i="1" s="1"/>
  <c r="Y142" i="1" l="1"/>
  <c r="Y140" i="1"/>
  <c r="Y159" i="1"/>
  <c r="Y161" i="1"/>
  <c r="Y158" i="1"/>
</calcChain>
</file>

<file path=xl/sharedStrings.xml><?xml version="1.0" encoding="utf-8"?>
<sst xmlns="http://schemas.openxmlformats.org/spreadsheetml/2006/main" count="2206" uniqueCount="371">
  <si>
    <t>Substance</t>
  </si>
  <si>
    <t>Open/MC/Placement/Other Closed</t>
  </si>
  <si>
    <t>Number of options (if closed)</t>
  </si>
  <si>
    <t>Question preamble</t>
  </si>
  <si>
    <t>Text of question stem</t>
  </si>
  <si>
    <t>Text of all the options</t>
  </si>
  <si>
    <t>Explicit DK option?</t>
  </si>
  <si>
    <t>Text of DK option</t>
  </si>
  <si>
    <t>DKE preamble or not</t>
  </si>
  <si>
    <t>DKD preamble or not</t>
  </si>
  <si>
    <t>Text of DK preamble</t>
  </si>
  <si>
    <t>DK Probe</t>
  </si>
  <si>
    <t>Information provided or not</t>
  </si>
  <si>
    <t>Text of information provided</t>
  </si>
  <si>
    <t>Disguised as matter of opinion or not</t>
  </si>
  <si>
    <t>Text of disguise (As far as you know, would you say, etc.)</t>
  </si>
  <si>
    <t>Overall, how DKE vs. DKD (0 to 10, with 5 = DKN)</t>
  </si>
  <si>
    <t>Mode (Telephone/Internet/Face to Face/Mixed --- what is the proportion)</t>
  </si>
  <si>
    <t>Mode proportion</t>
  </si>
  <si>
    <t>Date</t>
  </si>
  <si>
    <t>Survey House (ANES/NAES)</t>
  </si>
  <si>
    <t>Wave</t>
  </si>
  <si>
    <t>Number of respondents</t>
  </si>
  <si>
    <t>Response Correct</t>
  </si>
  <si>
    <t>Response Incorrect</t>
  </si>
  <si>
    <t>Response DK</t>
  </si>
  <si>
    <t>Response Placement</t>
  </si>
  <si>
    <t>Note</t>
  </si>
  <si>
    <t>DK possibility</t>
  </si>
  <si>
    <t>Probe count</t>
  </si>
  <si>
    <t>LC Placement</t>
  </si>
  <si>
    <t>Placement</t>
  </si>
  <si>
    <t>We hear a lot of talk these days about liberals and conservatives. Here is a seven-point scale on which the political views that people might hold are arranged from extremely liberal to extremely conservative.</t>
  </si>
  <si>
    <t>Extremely Liberal, Liberal, Slightly liberal, Moderate middle of the road, Slightly conservative, Conservative, Extremely Conservative, DK</t>
  </si>
  <si>
    <t>NA</t>
  </si>
  <si>
    <t xml:space="preserve">Where would you place YOURSELF on this scale, or haven't you thought much about this? </t>
  </si>
  <si>
    <t>FTF</t>
  </si>
  <si>
    <t>Pre</t>
  </si>
  <si>
    <t xml:space="preserve">DKE happened in self-placement version of the question </t>
  </si>
  <si>
    <t>Web</t>
  </si>
  <si>
    <t>Where would you place Donald Trump on this scale?</t>
  </si>
  <si>
    <t>Extremely Liberal 111, Liberal 78, Slightly liberal 49, Moderate middle of the road 162, Slightly conservative 213, Conservative 268, Extremely Conservative 182, DK 108, Refused 10</t>
  </si>
  <si>
    <t>Extremely Liberal 220, Liberal 184, Slightly liberal 163, Moderate middle of the road 452, Slightly conservative 620, Conservative 804, Extremely Conservative 598, DK 0, Refused 49</t>
  </si>
  <si>
    <t>Where would you place the Democratic Party on this scale?</t>
  </si>
  <si>
    <t>Extremely Liberal 223, Liberal 396, Slightly liberal 159, Moderate middle of the road 176, Slightly conservative 74, Conservative 62, Extremely Conservative 26, DK 58, Refused 7</t>
  </si>
  <si>
    <t>Extremely Liberal 697, Liberal 1101, Slightly liberal 444, Moderate middle of the road 520, Slightly conservative 107, Conservative 141, Extremely Conservative 51, DK 0, Refused 29</t>
  </si>
  <si>
    <t>Where would you place the Republican Party on this scale?</t>
  </si>
  <si>
    <t>Extremely Liberal 37, Liberal 63, Slightly liberal 55, Moderate middle of the road 152, Slightly conservative 182, Conservative 406, Extremely Conservative 212, DK 67, Refused 7</t>
  </si>
  <si>
    <t>Extremely Liberal 85, Liberal 181, Slightly liberal 130, Moderate middle of the road 422, Slightly conservative 386, Conservative 1101, Extremely Conservative 751, DK 0, Refused 34</t>
  </si>
  <si>
    <t>Candidates</t>
  </si>
  <si>
    <t>Open</t>
  </si>
  <si>
    <t>Now, thinking about only the votes cast for the two major parties, what percentage of the vote do you think Hillary Clinton and Donald Trump will each receive in the national vote?</t>
  </si>
  <si>
    <t>Inapplicable 597, 60 67, 40 56, 55 43, 50 46, 45 35, 48 20, 52 25, error 30, 70 26, 49 14, 65 8, 51 9, 80 21, 47 11</t>
  </si>
  <si>
    <t>Inapplicable 1515, 60 67, 40 122, 55 120, 50 99, 45 106, 48 79, 52 70, error 55, 70 52, 49 63, 65 54, 51 47, 80 35, 47 37</t>
  </si>
  <si>
    <t>Inapplicable 597, 40 74, 45 51, 50 53, 60 39, 48 20, 55 25, 30 32, Error 30, 35 7, 51 15, 52 13, 20 17, 49 16, 47 20</t>
  </si>
  <si>
    <t>Inapplicable 1515, 40 202, 45 128, 50 101, 60 101, 48 83, 55 78, 30 68, Error 55, 35 68, 51 60, 52 60, 20 50, 49 47, 47 32</t>
  </si>
  <si>
    <t>Thinking about only the votes cast for the two major parties, what percentage of the vote do you think Hillary Clinton and Donald Trump will each receive in your state?</t>
  </si>
  <si>
    <t>Inapplicable 597, 60 71, 40 51, 50 42, 45 28, 30 49, 70 33, 55 18, 80 17, Error 30, 75 17, 65 13, 20 20, 51 10, 35 11</t>
  </si>
  <si>
    <t>Inapplicable 1515, 60 152, 40 157, 50 133, 45 103, 30 69, 70 80, 55 84, 80 69, Error 55, 75 50, 65 52, 20 42, 51 37, 35 34</t>
  </si>
  <si>
    <t>Inapplicable 597, 40 70, 60 50, 50 47, 30 36, 45 20, 55 22, 20 22, 70 38, Error 30, 35 18, 25 13, 80 23, 48 19, 49 9</t>
  </si>
  <si>
    <t>Inapplicable 1515, 40 160, 60 136, 50 134, 30 87, 45 95, 55 81, 20 78, 70 60, Error 55, 35 64, 25 47, 80 36, 48 39, 49 34</t>
  </si>
  <si>
    <t xml:space="preserve">Policy </t>
  </si>
  <si>
    <t>MC</t>
  </si>
  <si>
    <t>Do you think it is better when one party controls both the presidency and Congress, better when control is split between the Democrats and Republicans, or doesn’t it matter?</t>
  </si>
  <si>
    <t>Better when one party controls both, Better when control is split, It doesn’t matter</t>
  </si>
  <si>
    <t>Better when one party controls both 241, Better when control is split 633, It doesn’t matter 282, Don’t know 22, Refused 3</t>
  </si>
  <si>
    <t>Better when one party controls both 849, Better when control is split 1477, It doesn’t matter 747, Don’t know 0, Refused 17</t>
  </si>
  <si>
    <t>Do you think the difference in incomes between rich people and poor people in the United States today is larger, smaller, or about the same as it was 20 years ago?</t>
  </si>
  <si>
    <t>Larger, Smaller, About the same</t>
  </si>
  <si>
    <t>"Do you think"</t>
  </si>
  <si>
    <t>Larger 959, Smaller 63, About the same 142, Don’t know 16, Refused 1</t>
  </si>
  <si>
    <t>Larger 2503, Smaller 158, About the same 426, Don’t know 0, Refused 3</t>
  </si>
  <si>
    <t>(Would you say the difference in incomes is) much larger or somewhat larger?</t>
  </si>
  <si>
    <t>Much larger, somewhat larger</t>
  </si>
  <si>
    <t>Much larger 638, somewhat larger 318, Inapplicable 222, Don’t know 2, Refused 1</t>
  </si>
  <si>
    <t>Much larger 1849, somewhat larger 652, Inapplicable 587, Don’t know 0, Refused 2</t>
  </si>
  <si>
    <t>For Web administration the parentheses indicating optional text were omitted</t>
  </si>
  <si>
    <t>(Would you say the difference in incomes is) much smaller or somewhat smaller?</t>
  </si>
  <si>
    <t>Much smaller, somewhat smaller</t>
  </si>
  <si>
    <t>Much smaller 14, somewhat smaller 49, Inapplicable 1118</t>
  </si>
  <si>
    <t>Much smaller 62, somewhat smaller 96, Inapplicable 2932</t>
  </si>
  <si>
    <t>What do you think about the state of the economy these days in the United States?</t>
  </si>
  <si>
    <t>very good, good, neither good nor bad, bad, very bad</t>
  </si>
  <si>
    <t>very good 26, good 301, neither good nor bad 353, bad 370, very bad 128, Don’t know 3, Refused 0</t>
  </si>
  <si>
    <t>very good 43, good 664, neither good nor bad 1024, bad 1002, very bad 351, Don’t know 0, Refused 6</t>
  </si>
  <si>
    <t>Now thinking about the economy in the country as a whole, would you say that over the past year the nation’s economy has gotten better, stayed about the same, or gotten worse?</t>
  </si>
  <si>
    <t>Gotten better, Stayed about the same, Gotten worse</t>
  </si>
  <si>
    <t>Gotten better 340, Stayed about the same 490, Gotten worse 345, Don’t know 6, Refused 0</t>
  </si>
  <si>
    <t>Gotten better 864, Stayed about the same 1316, Gotten worse 904, Don’t know 0, Refused 6</t>
  </si>
  <si>
    <t>Much, Somewhat</t>
  </si>
  <si>
    <t>Much 179, Somewhat 506, Inapplicable 496, Refused 0</t>
  </si>
  <si>
    <t>Much 646, Somewhat 1115, Inapplicable 1322, Refused 7</t>
  </si>
  <si>
    <t>What about the next 12 months?</t>
  </si>
  <si>
    <t>Do you expect the economy, in the country as a whole, to get better, stay about the same, or get worse?</t>
  </si>
  <si>
    <t>Get better, Stay about the same, Get worse</t>
  </si>
  <si>
    <t>Get better 321, Stay about the same 573, Get worse 223, Don’t know 61, Refused 3</t>
  </si>
  <si>
    <t>Get better 739, Stay about the same 1655, Get worse 680, Don’t know 0, Refused 16</t>
  </si>
  <si>
    <t>Much 144, Somewhat 393, Inapplicable 637, Don't know 2, Refused 0</t>
  </si>
  <si>
    <t>Much 423, Somewhat 992, Inapplicable 1671, Don't know 0, Refused 4</t>
  </si>
  <si>
    <t>Would  you  say  that  over  the  past  year,  the  level  of  unemployment  in  thecountry  has  gotten  better,  stayed  about  the  same,  or  gotten  worse</t>
  </si>
  <si>
    <t>Better, About the same, Worse</t>
  </si>
  <si>
    <t>"Would you say"</t>
  </si>
  <si>
    <t>Better 482, About the same 375, Worse 313, Don't know 11, Refused 0</t>
  </si>
  <si>
    <t>Better 1101, About the same 1304, Worse 679, Don't know 0, Refused 6</t>
  </si>
  <si>
    <t>Much 207, Somewhat 587, Inapplicable 387, Don't know 1, Refused 0</t>
  </si>
  <si>
    <t>Much 569, Somewhat 1208, Inapplicable 1310, Don't know 0, Refused 3</t>
  </si>
  <si>
    <t xml:space="preserve">How  about  people  out  of  work  during  the  coming  12  months </t>
  </si>
  <si>
    <t xml:space="preserve"> do  you  thinkthat  there  will  be  more  unemployment  than  now,  about  the  same,  or  less</t>
  </si>
  <si>
    <t>More, About the same, Less</t>
  </si>
  <si>
    <t>More 220, About the same 689, Less 227, Don't know 42, Refused 3</t>
  </si>
  <si>
    <t>More 569, About the same 1996, Less 514, Don't know 0, Refused 11</t>
  </si>
  <si>
    <t>Election</t>
  </si>
  <si>
    <t>Will be close, Win by quite a bit</t>
  </si>
  <si>
    <t>Will be close 831, Win by quite a bit 331, Inapplicable 4, Don't know 15, Refused 0</t>
  </si>
  <si>
    <t>Will be close 2246, Win by quite a bit 836, Inapplicable 0, Don't know 0, Refused 8</t>
  </si>
  <si>
    <t>Do  you  think  the  Presidential  race  will  be  close  or  will  [Hillary  Clin-ton  /  Donald  Trump /preswin.prespred other  name  /  one  candidate]  win  by quite  a  bit  ?</t>
  </si>
  <si>
    <t>What about here in [PRELOAD: sample state]? Which candidate for President do you think will carry this state?</t>
  </si>
  <si>
    <t>Which candidate will win in this state?</t>
  </si>
  <si>
    <t>Do you think the Presidential race will be close here in [PRELOAD: sample state] or will [Hillary Clinton / Donald Trump /preswin.prwinst other name / one candidate] win by quite a bit ?</t>
  </si>
  <si>
    <t xml:space="preserve">Will be close, win by quite a bit </t>
  </si>
  <si>
    <t>Will be close 539, win by quite a bit 616, Inapplicable 3, Don’t know 23, Refused 0</t>
  </si>
  <si>
    <t>Will be close 1587, win by quite a bit 1492, Inapplicable 0, Don’t know 0, Refused 11</t>
  </si>
  <si>
    <t>Turning to some other types of issues facing the country.</t>
  </si>
  <si>
    <t>During the past year, would you say that the United States’ position in the world has grown weaker, stayed about the same, or has it grown stronger?</t>
  </si>
  <si>
    <t>Weaker, Stayed about the same, Stronger</t>
  </si>
  <si>
    <t>Weaker 646, Stayed about the same 430, Stronger 96, Don’t know 9, Refused 0</t>
  </si>
  <si>
    <t>Weaker 1679, Stayed about the same 1173, Stronger 230, Don’t know 0, Refused 8</t>
  </si>
  <si>
    <t>Do you agree or disagree with this statement: ‘This country would be better off if we just stayed home and did not concern ourselves with problems in other parts of the world.</t>
  </si>
  <si>
    <t>Agree, disagree</t>
  </si>
  <si>
    <t>Agree 358, disagree 799, Don’t know 19, Refused 5</t>
  </si>
  <si>
    <t>Agree 962, disagree 2112, Don’t know 0, Refused 16</t>
  </si>
  <si>
    <t>Comment</t>
  </si>
  <si>
    <t xml:space="preserve">This is also a matter of opinion but it is knowable. I think. Not 100% sure about this one. Therefore I recommend you leave it in the coding. </t>
  </si>
  <si>
    <t>IF R THINKS THE ECONOMY HAS GOTTEN BETTER IN THE PAST YEAR / IF R THINKS THE ECONOMY HAS GOTTEN WORSE IN THE PAST YEAR: [Much better or somewhat better? / Much worse or somewhat worse?]</t>
  </si>
  <si>
    <t>IF R THINKS ECONOMY WILL BE BETTER IN NEXT 12 MONTHS / IF R THINKS ECONOMY WILL BE WORSE IN NEXT 12 MONTHS: [Much better or somewhat better / Much worse or somewhat worse]?</t>
  </si>
  <si>
    <t>MC/Open</t>
  </si>
  <si>
    <t xml:space="preserve">^dem_pcname, ^rep_pcname, Other {SPECIFY} </t>
  </si>
  <si>
    <t>Here the answer choices came from their previous answers</t>
  </si>
  <si>
    <t xml:space="preserve">Here the answer choices came from their previous answers. Instead of [Specify] there was a textbox. </t>
  </si>
  <si>
    <t>Hillary Clinton 576, Donald Trump 548, Other Specify specified as: Hillary Clinton 0, Other SPECIFY 6, Other specify as statement against both major party candidates 0, Other specify given as: DK 2, Other Specify- no specification given (WEB)/ specif is RF (FTF 1 case WEB 1 case) 0, Other Specify- don’t care doesn’t matter won’t vote 0, Don’t know 46, Refused 3</t>
  </si>
  <si>
    <t>Hillary Clinton 1654, Donald Trump 1352, Other Specify specified as: Hillary Clinton 1, Other SPECIFY 22, Other specify as statement against both major party candidates 3, Other specify given as: DK 18, Other Specify- no specification given (WEB)/ specif is RF (FTF 1 case WEB 1 case) 18, Other Specify- don’t care doesn’t matter won’t vote 2, Don’t know 0, Refused 20</t>
  </si>
  <si>
    <t>Where would you place Hillary Clinton on this issue?</t>
  </si>
  <si>
    <t>1 Govt should provide many fewer services, 2, 3, 4, 5, 6, 7 Govt should provide many more services</t>
  </si>
  <si>
    <t>1 Govt should provide many fewer services 36, 2 31, 3 59, 4 149, 5 264, 6 294, 7 Govt should provide many more services 296, Don’t know 50, Refused 2</t>
  </si>
  <si>
    <t>1 Govt should provide many fewer services 113, 2 78, 3 145, 4 565, 5 682, 6 680, 7 Govt should provide many more services 798, Don’t know 0, Refused 29</t>
  </si>
  <si>
    <t>Where would you place Donald Trump on this issue?</t>
  </si>
  <si>
    <t>1 Govt should provide many fewer services 242, 2 274, 3 214, 4 175, 5 80, 6 58, 7 Govt should provide many more services 62, Don’t know 72, Refused 4</t>
  </si>
  <si>
    <t>1 Govt should provide many fewer services 770, 2 705, 3 590, 4 547, 5 189, 6 118, 7 Govt should provide many more services 138, Don’t know 0, Refused 33</t>
  </si>
  <si>
    <t>ANES</t>
  </si>
  <si>
    <t>Some people think the government should provide fewer services even in areas such as health and education in order to reduce spending. Suppose these people are at one end of a scale, at point 1. Other people feel it is important for the government to provide many more services even if it means an increase in spending. Suppose these people are at the other end, at point 7. And, of course, some other people have opinions somewhere in between, at points 2, 3, 4, 5 or 6.</t>
  </si>
  <si>
    <t>Some people believe that we should spend much less money for defense. Suppose these people are at one end of a scale, at point 1. Others feel that defense spending should be greatly increased. Suppose these people are at the other end, at point 7. And, of course, some other people have opinions somewhere in between, at points 2, 3, 4, 5 or 6.</t>
  </si>
  <si>
    <t>1 Govt should decrease defense spending, 2, 3, 4, 5, 6, 7 Govt should increase defense spending</t>
  </si>
  <si>
    <t>1 Govt should decrease defense spending 122, 2 151, 3 203, 4 291, 5 198, 6 101, 7 Govt should increase defense spending 46, DK 65, Refused 4</t>
  </si>
  <si>
    <t>1 Govt should decrease defense spending 376, 2 405, 3 471, 4 981, 5 484, 6 197, 7 Govt should increase defense spending 145, DK 0, Refused 31</t>
  </si>
  <si>
    <t>1 Govt should decrease defense spending 52, 2 50, 3 63, 4 99, 5 210, 6 320, 7 Govt should increase defense spending 320, DK 64, Refused 3</t>
  </si>
  <si>
    <t>1 Govt should decrease defense spending 118, 2 102, 3 165, 4 473, 5 509, 6 817, 7 Govt should increase defense spending 871, DK 0, Refused 35</t>
  </si>
  <si>
    <t>1 Govt insurance plan, 2, 3, 4, 5, 6, 7 Private insurance plan</t>
  </si>
  <si>
    <t xml:space="preserve">1 Govt insurance plan 355, 2 234, 3 190, 4 166, 5 75, 6 52, 7 Private insurance plan 38, Don’t know 69, Refused 2 </t>
  </si>
  <si>
    <t>1 Govt insurance plan 971, 2 527, 3 489, 4 597, 5 197, 6 139, 7 Private insurance plan 137, Don’t know 0, Refused 33</t>
  </si>
  <si>
    <t>1 Govt insurance plan 37, 2 40, 3 41, 4 121, 5 163, 6 296, 7 Private insurance plan 387, Don’t know 95, Refused 1</t>
  </si>
  <si>
    <t>1 Govt insurance plan 125, 2 95, 3 124, 4 490, 5 406, 6 639, 7 Private insurance plan 1177, Don’t know 0, Refused 34</t>
  </si>
  <si>
    <t>Some people feel the government in Washington should see to it that every person has a job and a good standard of living. Suppose these people are at one end of a scale, at point 1. Others think the government should just let each person get ahead on their own. Suppose these people are at the other end, at point 7. And, of course, some other people have opinions somewhere in between, at points 2, 3, 4, 5, or 6.</t>
  </si>
  <si>
    <t>Where would you place Hillary Clinton on this issue?+F52</t>
  </si>
  <si>
    <t>1 Govt should see to jobs and standard of living, 2, 3, 4, 5, 6, 7 Govt should let each person get ahead on own</t>
  </si>
  <si>
    <t>1 Govt should see to jobs and standard of living 227, 2 244, 3 258, 4 195, 5 112, 6 47, 7 Govt should let each person get ahead on own 35, Don’t know 61, Refused 2</t>
  </si>
  <si>
    <t>1 Govt should see to jobs and standard of living 645, 2 579, 3 662, 4 686, 5 230, 6 123, 7 Govt should let each person get ahead on own 136, Don’t know 0, Refused 29</t>
  </si>
  <si>
    <t>1 Govt should see to jobs and standard of living 37, 2 38, 3 41, 4 114, 5 122, 6 314, 7 Govt should let each person get ahead on own 448, Don’t know 64, Refused 3</t>
  </si>
  <si>
    <t>Some people feel that the government in Washington should make every effort to improve the social and economic position of blacks. Suppose these people are at one end of a scale, at point 1. Others feel that the government should not make any special effort to help blacks because they should help themselves. Suppose these people are at the other end, at point 7. And, of course, some other people have opinions somewhere in between, at points 2, 3, 4, 5, or 6.</t>
  </si>
  <si>
    <t>1 Govt should help blacks, 2, 3, 4, 5, 6, 7 Blacks should help themselves</t>
  </si>
  <si>
    <t>1 Govt should help blacks 249, 2 227, 3 229, 4 231, 5 81, 6 46, 7 Blacks should help themselves 40, Don’t know 73, Refused 5</t>
  </si>
  <si>
    <t>1 Govt should help blacks 807, 2 568, 3 596, 4 703, 5 166, 6 85, 7 Blacks should help themselves 134, Don’t know 0, Refused 31</t>
  </si>
  <si>
    <t>1 Govt should help blacks 37, 2 26, 3 49, 4 146, 5 159, 6 269, 7 Blacks should help themselves 418, Don’t know 70, Refused 7</t>
  </si>
  <si>
    <t>1 Govt should help blacks 95, 2 65, 3 115, 4 534, 5 395, 6 557, 7 Blacks should help themselves 1302, Don’t know 0, Refused 27</t>
  </si>
  <si>
    <t>Where would you place Hillary Clinton on this scale?</t>
  </si>
  <si>
    <t>Please look at page ^prepg_t of the booklet. Some people think the federal government needs to regulate business to protect the environment. They think that efforts to protect the environment will also create jobs. Let us say this is point 1 on a 1-7 scale. Others think that the federal government should not regulate business to protect the environment. They think this regulation will not do much to help the environment and will cost us jobs. Let us say this is point 7 on a 1-7 scale. And of course, some other people have opinions somewhere in between, at points 2,3,4,5, or 6.</t>
  </si>
  <si>
    <t>1 Regulate business to protect the environment and create jobs, 2, 3, 4, 5, 6, 7 No regulation because it will not work and will cost jobs</t>
  </si>
  <si>
    <t>1 Regulate business to protect the environment and create jobs 289, 2 272, 3 225, 4 170, 5 70, 6 35, 7 No regulation because it will not work and will cost jobs 20, Don’t know 96, Refused 4</t>
  </si>
  <si>
    <t>1 Regulate business to protect the environment and create jobs 787, 2 657, 3 535, 4 683, 5 180, 6 103, 7 No regulation because it will not work and will cost jobs 107, Don’t know 0, Refused 38</t>
  </si>
  <si>
    <t>1 Regulate business to protect the environment and create jobs 55, 2 48, 3 67, 4 156, 5 165, 6 247, 7 No regulation because it will not work and will cost jobs 337, Don’t know 102, Refused 4</t>
  </si>
  <si>
    <t>1 Regulate business to protect the environment and create jobs 158, 2 135, 3 201, 4 595, 5 405, 6 567, 7 No regulation because it will not work and will cost jobs 987, Don’t know 0, Refused 42</t>
  </si>
  <si>
    <t>What is your personal opinion on this? Do you think this has probably been happening, or do you think it probably hasn’t been happening?</t>
  </si>
  <si>
    <t xml:space="preserve">You may have heard about the idea that the world’s temperature may have been going up slowly over the past 100 years. </t>
  </si>
  <si>
    <t>" What is your
personal opinion", " Do you think"</t>
  </si>
  <si>
    <t>1. Has probably been happening 966, 2. Probably hasn't been happening 183, Don’t know 32, Refused 0</t>
  </si>
  <si>
    <t>1. Has probably been happening 2493, 2. Probably hasn't been happening 573, Don’t know 0, Refused 24</t>
  </si>
  <si>
    <t>IF R THINKS GLOBAL WARMING HAS PROBABLY BEEN OCCURRING/ IF R THINKS GLOBAL WARMING HAS PROBABLY NOT BEEN OCCURRING OR DK/RF: [Do / Assuming it’s happening, do] you think a rise in the world’s temperatures would be caused mostly by human activity, mostly by natural causes, or about equally by human activity and by natural causes?</t>
  </si>
  <si>
    <t>Do you think</t>
  </si>
  <si>
    <t>Has probably been happening, Probably hasn't been happening</t>
  </si>
  <si>
    <t xml:space="preserve"> Mostly by human activity, Mostly by natural causes, About equally by human activity and natural causes</t>
  </si>
  <si>
    <t xml:space="preserve"> Mostly by human activity 389, Mostly by natural causes 183, About equally by human activity and natural causes 594, Don’t know 14, Refused 1</t>
  </si>
  <si>
    <t xml:space="preserve"> Mostly by human activity 1271, Mostly by natural causes 568, About equally by human activity and natural causes 1231, Don’t know 0, Refused 20</t>
  </si>
  <si>
    <t>Would you say that compared to 2008, the United States is more secure from its foreign enemies, less secure, or hasn’t this changed very much?</t>
  </si>
  <si>
    <t>More secure, less secure, no change</t>
  </si>
  <si>
    <t>Would you say</t>
  </si>
  <si>
    <t>More secure 173, less secure 568, no change 430, Don’t know 9, Refused 1</t>
  </si>
  <si>
    <t>More secure 587, less secure 1640, no change 838, Don’t know 0, Refused 25</t>
  </si>
  <si>
    <t>Would you say that compared to 2008, the nation’s economy is now better, worse, or about the same?</t>
  </si>
  <si>
    <t>Better, Worse, About the same</t>
  </si>
  <si>
    <t>Better 475, Worse 376, About the same 320, Don’t know 9, Refused 1</t>
  </si>
  <si>
    <t>Better 1280, Worse 1066, About the same 724, Don’t know 0, Refused 20</t>
  </si>
  <si>
    <t>IF R SAID ECONOMY BETTER COMPARED TO 2008 / IF R SAID ECONOMY WORSE COMPARED TO 2008: Much [better/worse] or somewhat [better/worse]?</t>
  </si>
  <si>
    <t>Much 380, Somewhat 471, Inapplicable 330</t>
  </si>
  <si>
    <t>Much 1242, Somewhat 1104, Inapplicable 744</t>
  </si>
  <si>
    <t>Inapplicable 584, 60 82, 55 42, 40 46, 45 37, 48 21, 50 41, 52 31, 49 11, 51 16, 70 24, Error 20, 47 14, Don’t know 61, 65 18</t>
  </si>
  <si>
    <t>Inapplicable 1575, 60 198, 55 128, 40 96, 45 88, 48 100, 50 70, 52 78, 49 81, 51 67, 70 53, Error 51, 47 51, Don’t know 0, 65 38</t>
  </si>
  <si>
    <t>the 15 most frequent outcomes are coded</t>
  </si>
  <si>
    <t>There were 66 unique outcomes, the 15 most frequent are coded. These are the percentages for Hillary Clinton</t>
  </si>
  <si>
    <t>include the instruction 'Type the numbers'. There were 66 unique outcomes, the 15 most frequent are coded. These are the percentages for Hillary Clinton</t>
  </si>
  <si>
    <t>73 unique outcomes. 15 most frequently appearing outcomes are coded. These are the percentages for Donald Trump</t>
  </si>
  <si>
    <t xml:space="preserve"> Inapplicable 584, 40 93, 45 47, 50 43, 60 30, 48 31, 30 28, 49 14, 52 13, 51 8, 55 18, Error 20, 35 20, 47 19, Don’t know 61</t>
  </si>
  <si>
    <t xml:space="preserve"> Inapplicable 1575, 40 214, 45 149, 50 75, 60 77, 48 75, 30 62, 49 69, 52 69, 51 70, 55 58, Error 51, 35 46, 47 47, Don’t know 0</t>
  </si>
  <si>
    <t>Inapplicable 584, 60 58, 40 51, 50 45, 55 27, 70 31, 45 29, 30 42, 49 16, 80 28, 48 23, Error 20, 65 18, 52 16, 51 4</t>
  </si>
  <si>
    <t>Inapplicable 1575, 60 153, 40 151, 50 79, 55 94, 70 88, 45 82, 30 66, 49 62, 80 50, 48 51, Error 51, 65 50, 52 45, 51 52</t>
  </si>
  <si>
    <t>83 unique outcomes. 15 most frequently appearing outcomes are coded. These are the percentages for Hillary Clinton</t>
  </si>
  <si>
    <t>Inapplicable 584, 40 60, 60 44, 50 52, 30 34, 45 30, 70 38, 55 24, 20 28, 35 16, 51 14, Error 20, 48 19, 49 8, 25 15</t>
  </si>
  <si>
    <t>Inapplicable 1575, 40 168, 60 140, 50 79, 30 95, 45 96, 70 67, 55 62, 20 57, 35 60, 51 57, Error 51, 48 47, 49 53, 25 42</t>
  </si>
  <si>
    <t>For how many years is a United States Senator elected that is, how many years are there in one full term of office for a U.S. Senator?</t>
  </si>
  <si>
    <t>6 1444, 4 772, 2 402, 8 158, Refused 91, 3 37, 1 41, Breakoff/suff partial IW 46, 5 25, 10 19, 7 17, 12 17, 9 4, 20 5, 30 1</t>
  </si>
  <si>
    <t>6 283, 4 497, 2 172, 8 83, Refused 59, 3 22, 1 8, Breakoff/suff partial IW 0, 5 11, 10 12, 7 12, 12 5, 9 3, 20 2, 30 5</t>
  </si>
  <si>
    <t>Not positive if there was a DK option, usually when there is there is a DK response.</t>
  </si>
  <si>
    <t>On which of the following does the U.S. federal government currently spend the least?</t>
  </si>
  <si>
    <t>Foreign aid, Medicare, National defense, Social Security</t>
  </si>
  <si>
    <t>Foreign aid 299, Medicare 261, National defense 165, Social Security 454, Breakoff/suff partial IW 0, Refused 2</t>
  </si>
  <si>
    <t>Foreign aid 852, Medicare 582, National defense 380, Social Security 1157, Breakoff/suff partial IW 48, Refused 71</t>
  </si>
  <si>
    <t>"What do you think"</t>
  </si>
  <si>
    <t>Not sure how to code the responses to this question/what the correct answer is</t>
  </si>
  <si>
    <t>I tried to make the question more clear since the last time you looked at this, let me know if this is better</t>
  </si>
  <si>
    <t>Do  you  think</t>
  </si>
  <si>
    <t xml:space="preserve">Seemed like HC wanted to maintain the levels of defence spending so im not sure what the right answer is and how to code it. </t>
  </si>
  <si>
    <t>There is much concern about the rapid rise in medical and hospital costs. Some people feel there should be a government insurance plan which would cover all medical and hospital expenses for everyone. Suppose these people are at one end of a scale, at point 1.Others feel that all medical expenses should be paid by
individuals through private insurance plans like Blue Cross or other company paid plans. Suppose these people are at the other end, at point 7. And, of course, some other people have opinions somewhere in between, at points 2, 3, 4, 5, or 6.</t>
  </si>
  <si>
    <t>Is 1-3 the correct answer?</t>
  </si>
  <si>
    <t>Do you happen to know which party currently has the most members in the U.S. House of Representatives in Washington?</t>
  </si>
  <si>
    <t>Democrats, Republicans</t>
  </si>
  <si>
    <t>Democrats 345, Republicans 781, Breakoff/suff partial IW 0, Refused 55</t>
  </si>
  <si>
    <t>Democrats 748, Republicans 2214, Breakoff/suff partial IW 49, Refused 79</t>
  </si>
  <si>
    <t>Do you happen to know which party currently has the most members in the U.S. Senate?</t>
  </si>
  <si>
    <t>Democrats 411, Republicans 712, Breakoff/suff partial IW 0, Refused 58</t>
  </si>
  <si>
    <t>Democrats 930, Republicans 2029, Breakoff/suff partial IW 49, Refused 82</t>
  </si>
  <si>
    <t>Now we have a set of questions concerning various public figures.  We want to see how much information about them gets out to the public  from television, newspapers and the like. </t>
  </si>
  <si>
    <t>The first name is: Joe Biden. What job or political office does he now hold? </t>
  </si>
  <si>
    <t>WELL, WHAT'S YOUR BEST GUESS?</t>
  </si>
  <si>
    <t>Post</t>
  </si>
  <si>
    <t>Not correct 198,  Correct 861, No post-election interview 122,  No post data/incomplete IW 0</t>
  </si>
  <si>
    <t>Not correct 252,  Correct 2338, No post-election interview 414,  No post data/incomplete IW 86</t>
  </si>
  <si>
    <t>Paul Ryan. What job or political office does he now hold?</t>
  </si>
  <si>
    <t>Not correct 596,  Correct 463, No post-election interview 122,  No post data/incomplete IW 0</t>
  </si>
  <si>
    <t>Not correct 1012,  Correct 1578, No post-election interview 414,  No post data/incomplete IW 86</t>
  </si>
  <si>
    <t>No post data/incomplete IW 0 , No post-election interview 122, Not correct 521, Partially correct 96, Correct 442</t>
  </si>
  <si>
    <t>No post data/incomplete IW 86, No post-election interview 414, Not correct 827, Partially correct 222, Correct 1541</t>
  </si>
  <si>
    <t>Angela Merkel What job or political office does she now hold?</t>
  </si>
  <si>
    <t xml:space="preserve"> Not correct 784, Correct 275, No post-election interview 122,  No post data/incomplete IW 0</t>
  </si>
  <si>
    <t xml:space="preserve"> Not correct 1252, Correct 1338, No post-election interview 414,  No post data/incomplete IW 86</t>
  </si>
  <si>
    <t>Not correct 845,  Correct 214, No post-election interview 122,  No post data/incomplete IW 0</t>
  </si>
  <si>
    <t>Not correct 1534,  Correct 1056, No post-election interview 414,  No post data/incomplete IW 86</t>
  </si>
  <si>
    <t>Vladimir Putin What job or political office does he now hold?</t>
  </si>
  <si>
    <t>Not correct 225,  Correct 834, No post-election interview 122,  No post data/incomplete IW 0</t>
  </si>
  <si>
    <t>Not correct 327,  Correct 2263, No post-election interview 414,  No post data/incomplete IW 86</t>
  </si>
  <si>
    <t>Not correct 440,  Correct 619, No post-election interview 122,  No post data/incomplete IW 0</t>
  </si>
  <si>
    <t>Not correct 726,  Correct 1864, No post-election interview 414,  No post data/incomplete IW 86</t>
  </si>
  <si>
    <t>John Roberts What job or political office does he now hold?</t>
  </si>
  <si>
    <t>Not correct 861, Partially correct 123,  Correct 75, No post-election interview 122,  No post data/incomplete IW 0</t>
  </si>
  <si>
    <t>Not correct 1315, Partially correct 382,  Correct 893, No post-election interview 414,  No post data/incomplete IW 86</t>
  </si>
  <si>
    <t>Not correct 996, Correct 63, No post-election interview 122, No post data/incomplete IW 0</t>
  </si>
  <si>
    <t>Not correct 1732, Correct 858, No post-election interview 414, No post data/incomplete IW 86</t>
  </si>
  <si>
    <t>‘The world would be a better place if people from other countries were more like Americans.’ Do you [agree strongly, agree somewhat, neither agree nor disagree, disagree somewhat, or disagree strongly / disagree strongly, disagree somewhat, neither agree nor disagree, agree somewhat, or agree strongly] with this statement?</t>
  </si>
  <si>
    <t>How much opportunity is there in America today for the average person to get ahead? [ A great deal, a lot, a moderate amount, a little, or none / None, a little, a moderate amount, a lot, or a great deal ]?</t>
  </si>
  <si>
    <t>When it comes to people trying to improve their financial well-being, do you think it is now easier, harder, or the same as it was 20 years ago?</t>
  </si>
  <si>
    <t xml:space="preserve">Easier, harder, the same </t>
  </si>
  <si>
    <t>do you think</t>
  </si>
  <si>
    <t>Easier 168, Harder 739, The same 141, No post-election interview 122, No post data/incomplete IW 0, Don’t know 11,  Refused 0</t>
  </si>
  <si>
    <t>Easier 298, Harder 1906, The same 381, No post-election interview 414, No post data/incomplete IW 86, Don’t know 0,  Refused 5</t>
  </si>
  <si>
    <t>IF R SAYS ECONOMIC MOBILITY IN U.S. IS EASIER THAN 20 YEARS AGO / IF R SAYS ECONOMIC MOBILITY IN U.S. IS HARDER THAN 20 YEARS AGO: How much [easier/harder]?</t>
  </si>
  <si>
    <t>A great deal, a moderate amount, a little</t>
  </si>
  <si>
    <t>A great deal 1012,  A moderate amount 970, A little 220, Inapplicable 386, No post-election interview 414, No post data, incomplete IW 86, Refused 2</t>
  </si>
  <si>
    <t>A great deal 360,  A moderate amount 423, A little 124, Inapplicable 152, No post-election interview 122, No post data, incomplete IW 0, Refused 0</t>
  </si>
  <si>
    <t>What was the current unemployment rate in the United States as of November 4 2017?</t>
  </si>
  <si>
    <t>Rate 2.9 percent 91, Rate 4.9 percent 422, Rate 6.9 percent 286, Rate 8.9 percent 147, No post-election interview 122, No post data/incomplete IW 0, Don’t know 108, Refused 5</t>
  </si>
  <si>
    <t>Rate 2.9 percent 92, Rate 4.9 percent 1628, Rate 6.9 percent 607, Rate 8.9 percent 226, No post-election interview 414, No post data/incomplete IW 86, Don’t know 0, Refused 37</t>
  </si>
  <si>
    <t>What is the minimum wage in [PRELOAD: sample state]?</t>
  </si>
  <si>
    <t>7.25 171, 10 121, 7.5 103, 8 66, 9 40, 8.25 54, 8.5 32, 7 35, 12 21, 8.75 25, 15 16, 7.75 25</t>
  </si>
  <si>
    <t>These are the top answers</t>
  </si>
  <si>
    <t>7.25 598, 10 302, 7.5 198, 8 187, 9 161, 8.25 118, 8.5 102, 7 65, 12 76, 8.75 58, 15 60, 7.75 49</t>
  </si>
  <si>
    <t>Has the 2010 health care law, also known as the Affordable Care Act, improved, worsened, or had no effect on the quality of health care services in the United States?</t>
  </si>
  <si>
    <t>Improved, Worsened, Had no effect</t>
  </si>
  <si>
    <t>Improved 396, Worsened 432, Had no effect 184, No post-election interview 122, No post data/incomplete IW 0,  Don’t know 42, Refused 5</t>
  </si>
  <si>
    <t>Improved 819, Worsened 1315, Had no effect 440, No post-election interview 414, No post data/incomplete IW 86,  Don’t know 0, Refused 16</t>
  </si>
  <si>
    <t>Has the 2010 health care law increased, decreased, or had no effect on the number of Americans with health insurance?</t>
  </si>
  <si>
    <t>Increased, Decreased, Had no effect</t>
  </si>
  <si>
    <t>Increased 803, Decreased 128, Had no effect 86, No post-election interview 122, No post data/incomplete IW 0, Don’t know 39, Refused 3</t>
  </si>
  <si>
    <t>Increased 1868, Decreased 367, Had no effect 336, No post-election interview 414, No post data/incomplete IW 86, Don’t know 0, Refused 19</t>
  </si>
  <si>
    <t>Has the 2010 health care law increased, decreased, or had no effect on the cost of health insurance for most Americans?</t>
  </si>
  <si>
    <t>Increased 788, Decreased 111, Had no effect 102, No post-election interview 122, No post data/incomplete IW 0, Don’t know 55, Refused 3</t>
  </si>
  <si>
    <t>Increased 1891, Decreased 320, Had no effect 355, No post-election interview 414, No post data/incomplete IW 86, Don’t know 0, Refused 24</t>
  </si>
  <si>
    <t>Has the 2010 health care law increased, decreased, or had no effect on the cost of your health care?</t>
  </si>
  <si>
    <t xml:space="preserve">Now I’d like to ask you about immigration in recent years. </t>
  </si>
  <si>
    <t>How likely is it that recent immigration levels will take jobs away from people already here – [extremely likely, very likely, somewhat likely, or not at all likely / not at all likely, somewhat likely, very likely, or extremely likely]?</t>
  </si>
  <si>
    <t>Extremely likely, Very likely, Somewhat likely, Not at all likely</t>
  </si>
  <si>
    <t>Extremely likely 149,  Very likely 231, Somewhat likely 407, Not at all likely 264,  No post-election interview 122, No post data/incomplete IW 0, Don’t know 5, Refused 3</t>
  </si>
  <si>
    <t>Extremely likely 404,  Very likely 506, Somewhat likely 1067, Not at all likely 602,  No post-election interview 414, No post data/incomplete IW 86, Don’t know 0, Refused 11</t>
  </si>
  <si>
    <t>Do you think China’s military is [a major threat to the security of the United States, a minor threat, or not a threat / not a threat, a minor threat, or a major threat to the security of the United States]?</t>
  </si>
  <si>
    <t>Now for questions on different topics. Do the health benefits of vaccinations generally outweigh the risks, do the risks outweigh the benefits, or is there no difference?</t>
  </si>
  <si>
    <t>IF R SAYS HEALTH BENEFITS OF VACCINES OUTWEIGH RISKS / IF R SAYS HEALTH RISKS OF VACCINES OUTWEIGHT BENEFITS: Are the health benefits [much greater, moderately greater, or slightly greater / slightly greater, moderately greater, or much greater]? / Are the risks [much greater, moderately greater, or slightly greater / slightly greater, moderately greater, or much greater]? F</t>
  </si>
  <si>
    <t>Where would you place [PRELOAD: U.S. House Democratic candidate name] on this scale?</t>
  </si>
  <si>
    <t>IF DEMOCRATIC CANDIDATE IN HOUSE RACE: IF R DID NOT INDICATE NO RECOGNITION OF DEMOCRATIC HOUSE CAND IN THERMOMETER:</t>
  </si>
  <si>
    <t>Extremely liberal 434, Liberal 147, Slightly liberal 129, Moderate, middle of the road 128, Slightly conservative 45, Conservative 40, Extremely conservative 5,  No post-election interview 122, No post data/incomplete IW 0, Don’t know 124, Refused 7</t>
  </si>
  <si>
    <t>Extremely liberal 525, Liberal 568, Slightly liberal 468, Moderate, middle of the road 776, Slightly conservative 157, Conservative 79, Extremely conservative 17,  No post-election interview 414, No post data/incomplete IW 86, Don’t know 0, Refused 0</t>
  </si>
  <si>
    <t>IF REPUBLICAN CANDIDATE IN HOUSE RACE: IF R DID NOT INDICATE NO RECOGNITION OF REPUBLICAN HOUSE CAND IN THERMOMETER:</t>
  </si>
  <si>
    <t>Where would you place [PRELOAD: U.S. House Republican candidate name] on this scale?</t>
  </si>
  <si>
    <t>Extremely liberal, Liberal, Slightly liberal, Moderate middle of the road, Slightly conservative, Conservative, Extremely Conservative, DK</t>
  </si>
  <si>
    <t>Extremely liberal 5, Liberal 22, Slightly liberal 42, Moderate, middle of the road 141, Slightly conservative 132, Conservative 202, Extremely conservative 39, Inapplicable 349, Don’t know 121, Refused 6</t>
  </si>
  <si>
    <t>Where would you place Hillary Clinton (on abortion)?</t>
  </si>
  <si>
    <t>1. By law abortion should never be permitted, 2. The law should permit abortion only in case of rape incest or when the woman’s life is in danger, 3. The law should permit abortion for reasons other than rape incest or danger to the woman's life but only after the need for the abortion has been clearly established, 4. By law a woman should always be able to obtain an abortion as a matter of personal choice. </t>
  </si>
  <si>
    <t>1. By law abortion should never be permitted 57, 2. The law should permit abortion only in case of rape incest or when the woman’s life is in danger 86, 3. The law should permit abortion for reasons other than rape incest or danger to the woman's life but only after the need for the abortion has been clearly established 120, 4. By law a woman should always be able to obtain an abortion as a matter of personal choice 750, Don’t know 42, Refused 4 </t>
  </si>
  <si>
    <t>1. By law abortion should never be permitted 118, 2. The law should permit abortion only in case of rape incest or when the woman’s life is in danger 277, 3. The law should permit abortion for reasons other than rape incest or danger to the woman's life but only after the need for the abortion has been clearly established 287, 4. By law a woman should always be able to obtain an abortion as a matter of personal choice 1877, Don’t know 0, Refused 31 </t>
  </si>
  <si>
    <t>Where would you place Donald Trump (on abortion)?</t>
  </si>
  <si>
    <t>1. By law abortion should never be permitted 354, 2. The law should permit abortion only in case of rape incest or when the woman’s life is in danger 430, 3. The law should permit abortion for reasons other than rape incest or danger to the woman's life but only after the need for the abortion has been clearly established 119, 4. By law a woman should always be able to obtain an abortion as a matter of personal choice 91, Don’t know 60, Refused 5</t>
  </si>
  <si>
    <t>1. By law abortion should never be permitted 888, 2. The law should permit abortion only in case of rape incest or when the woman’s life is in danger 999, 3. The law should permit abortion for reasons other than rape incest or danger to the woman's life but only after the need for the abortion has been clearly established 322, 4. By law a woman should always be able to obtain an abortion as a matter of personal choice 342, Don’t know 0, Refused 39</t>
  </si>
  <si>
    <t>Would you say that one of the parties is more conservative than the other at the national level?</t>
  </si>
  <si>
    <t>1. Yes- one party more conservative,  2. No- one party not more conservative </t>
  </si>
  <si>
    <t>1. Yes- one party more conservative 906,  2. No- one party not more conservative 127, Don’t know 2, Refused 24</t>
  </si>
  <si>
    <t>1. Yes- one party more conservative 2258,  2. No- one party not more conservative 314, Don’t know 0, Refused 18</t>
  </si>
  <si>
    <t>Which party is more conservative?</t>
  </si>
  <si>
    <t>Democrats 148, Republicans 749, Don’t know 8,  Refused 1</t>
  </si>
  <si>
    <t>Democrats 290, Republicans 1963, Don’t know 0,  Refused 5</t>
  </si>
  <si>
    <t xml:space="preserve">Would you say </t>
  </si>
  <si>
    <t> Definitely knew, Probably knew, Probably did not know, Definitely did not know</t>
  </si>
  <si>
    <t>Definitely knew 91, Probably knew 308, Probably did not know 407, Definitely did not know 231, Don’t know 16, Refused 6</t>
  </si>
  <si>
    <t>Definitely knew 202, Probably knew 718, Probably did not know 1056, Definitely did not know 584, Don’t know 0, Refused 30</t>
  </si>
  <si>
    <t>Is Barack Obama a Muslim, or is he not a Muslim?</t>
  </si>
  <si>
    <t>Muslim,  Not a Muslim</t>
  </si>
  <si>
    <t>Muslim 286,  Not a Muslim 624, Don’t know 141,  Refused 8</t>
  </si>
  <si>
    <t>Muslim 746,  Not a Muslim 1791, Don’t know 0,  Refused 53</t>
  </si>
  <si>
    <t>Would you say that over the past twelve months, the state of the economy in the United States has [gotten much better, gotten somewhat better, stayed about the same, gotten somewhat worse, or gotten much worse / gotten much worse, gotten somewhat worse, stayed about the same, gotten somewhat better, or gotten much better]?</t>
  </si>
  <si>
    <t xml:space="preserve"> Gotten much better 71, Gotten somewhat better 355,  Stayed about the same 350, Gotten somewhat worse 198,  Gotten much worse 73, Don’t know 9, Refused 3</t>
  </si>
  <si>
    <t xml:space="preserve"> Gotten much better 177, Gotten somewhat better 722,  Stayed about the same 990, Gotten somewhat worse 461,  Gotten much worse 226, Don’t know 0, Refused 14</t>
  </si>
  <si>
    <t>In politics people sometimes talk of left and right.</t>
  </si>
  <si>
    <t xml:space="preserve"> Gotten much better, Gotten somewhat better,  Stayed about the same, Gotten somewhat worse,  Gotten much worse</t>
  </si>
  <si>
    <t>Where would you place the Democratic Party on a scale from 0 to 10 where 0 means the left and 10 means the right?</t>
  </si>
  <si>
    <t>0 Left, 1, 2, 3, 4, 5, 6, 7, 8, 9, 10 Right</t>
  </si>
  <si>
    <t>0 Left 155, 1 102, 2 164, 3 130, 4 96, 5 109, 6 43, 7 39, 8 41, 9 29, 10 Right 52, Don’t know 94, Refused 5</t>
  </si>
  <si>
    <t>Using the same scale, where would you place the Republican Party?</t>
  </si>
  <si>
    <t>0 Left 38, 1 17, 2 25, 3 32, 4 44, 5 102, 6 87, 7 119, 8 189, 9 151, 10 Right 160, Don’t know 89, Refused 6</t>
  </si>
  <si>
    <t>0 Left 100, 1 56, 2 97, 3 90, 4 88, 5 329, 6 158, 7 264, 8 469, 9 391, 10 Right 461, Don’t know 0, Refused 87</t>
  </si>
  <si>
    <t>Here I coded "better" as the correct answer and "about the same" and "worse" as incorrect. Let me know if this is correct coding.</t>
  </si>
  <si>
    <t xml:space="preserve">I coded 1-3 as correct. Let me know if this is wrong. </t>
  </si>
  <si>
    <t>1 Govt should see to jobs and standard of living 130, 2 94, 3 139, 4 462, 5 369, 6 644, 7 Govt should let each person get ahead on own 1221, Don’t know 0, Refused 31</t>
  </si>
  <si>
    <t xml:space="preserve">Not sure what the correct answer is </t>
  </si>
  <si>
    <t>I coded "equally natural and human caused" as incorrect. LMK if this is wrong.</t>
  </si>
  <si>
    <t>Coded " better " as correct</t>
  </si>
  <si>
    <t>I did not include Breakoff, suff partial IW in the coding of correct/incorrect answers. LMK if this is wrong</t>
  </si>
  <si>
    <t xml:space="preserve">I included partially correct in the "correct" box. LMK if this is wrong. </t>
  </si>
  <si>
    <t>Coded "harder" as correct</t>
  </si>
  <si>
    <t>Coded increased as correct, but Im not positive</t>
  </si>
  <si>
    <t>Extremely liberal 16, Liberal 106, Slightly liberal 162, Moderate, middle of the road 666, Slightly conservative 366, Conservative 726, Extremely conservative 124, Inapplicable 424, Don’t know 0, Refused 0</t>
  </si>
  <si>
    <t>0 Left 440, 1 307, 2 401, 3 323, 4 203, 5 391, 6 82, 7 84, 8 117, 9 65, 10 Right 92, Don’t know 0, Refused 85</t>
  </si>
  <si>
    <t>Not knowledge item per se. There are reasonable values but nothing that can be known</t>
  </si>
  <si>
    <t>Notes by Daniel</t>
  </si>
  <si>
    <t>How do we deal with much larger and somewhat larger?</t>
  </si>
  <si>
    <t>How do we deal with much smaller and somewhat smaller?</t>
  </si>
  <si>
    <t xml:space="preserve">How do we deal with much and somewhat? </t>
  </si>
  <si>
    <t>Question about the future</t>
  </si>
  <si>
    <t>Not a knowledge item</t>
  </si>
  <si>
    <t>Effect on services: what would be true answer?</t>
  </si>
  <si>
    <t xml:space="preserve">Again a scaling question that I am not sure about </t>
  </si>
  <si>
    <t>Did senior federal government officials [definitely know about the terrorist attacks on September 11, 2001 before they happened, probably know about the terrorist attacks on September 11, 2001 before they 
happened, probably not know about the terrorist attacks on 
September 11, 2001 before they happened, or definitely not know
about the terrorist attacks on September 11, 2001 before they happened/ 
definitely not know about the terrorist attacks on September 11, 2001 
before they happened, probably not know about the terrorist attacks 
on September 11, 2001 before they happened, probably know about the 
terrorist attacks on September 11, 2001 before they happened, or 
definitely know about the terrorist attacks on September 11, 2001 
before they happened]? </t>
  </si>
  <si>
    <t xml:space="preserve">LR Placement </t>
  </si>
  <si>
    <t xml:space="preserve">Econ </t>
  </si>
  <si>
    <t>Civics</t>
  </si>
  <si>
    <t>Econ</t>
  </si>
  <si>
    <t>Policy relevant fact</t>
  </si>
  <si>
    <r>
      <t>Rate 2.9 percent,</t>
    </r>
    <r>
      <rPr>
        <sz val="12"/>
        <color theme="9"/>
        <rFont val="Calibri"/>
        <family val="2"/>
        <scheme val="minor"/>
      </rPr>
      <t xml:space="preserve"> Rate 4.9 percent</t>
    </r>
    <r>
      <rPr>
        <sz val="12"/>
        <color theme="1"/>
        <rFont val="Calibri"/>
        <family val="2"/>
        <scheme val="minor"/>
      </rPr>
      <t>,  Rate 6.9 percent, Rate 8.9 percent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</si>
</sst>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9" tint="-0.249977111117893"/>
      <name val="Calibri"/>
      <family val="2"/>
      <scheme val="minor"/>
    </font>
    <font>
      <sz val="12"/>
      <color rgb="FFFF0000"/>
      <name val="Calibri"/>
      <family val="2"/>
      <scheme val="minor"/>
    </font>
    <font>
      <sz val="12"/>
      <name val="Calibri"/>
      <family val="2"/>
      <scheme val="minor"/>
    </font>
    <font>
      <sz val="12"/>
      <color theme="1"/>
      <name val="Calibri"/>
      <family val="2"/>
      <scheme val="minor"/>
    </font>
    <font>
      <sz val="12"/>
      <color rgb="FF222222"/>
      <name val="Calibri"/>
      <family val="2"/>
      <scheme val="minor"/>
    </font>
    <font>
      <sz val="12"/>
      <color theme="9"/>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xf numFmtId="0" fontId="4" fillId="2" borderId="0" xfId="0" applyFont="1" applyFill="1"/>
    <xf numFmtId="0" fontId="5" fillId="0" borderId="0" xfId="0" applyFont="1"/>
    <xf numFmtId="0" fontId="0" fillId="0" borderId="0" xfId="0" applyFill="1"/>
    <xf numFmtId="0" fontId="0" fillId="2" borderId="0" xfId="0" applyFont="1" applyFill="1"/>
    <xf numFmtId="0" fontId="4" fillId="0" borderId="0" xfId="0" applyFont="1" applyFill="1"/>
    <xf numFmtId="0" fontId="6" fillId="0" borderId="0" xfId="0" applyFont="1"/>
    <xf numFmtId="0" fontId="6" fillId="0" borderId="0" xfId="0" applyFont="1" applyFill="1"/>
    <xf numFmtId="3" fontId="7" fillId="0" borderId="0" xfId="0" applyNumberFormat="1" applyFont="1" applyFill="1"/>
    <xf numFmtId="0" fontId="7" fillId="0" borderId="0" xfId="0" applyFont="1" applyFill="1"/>
    <xf numFmtId="0" fontId="0" fillId="0" borderId="0" xfId="0" applyFont="1"/>
    <xf numFmtId="3" fontId="0" fillId="0" borderId="0" xfId="0" applyNumberFormat="1" applyFont="1"/>
    <xf numFmtId="3" fontId="0" fillId="2" borderId="0" xfId="0" applyNumberFormat="1" applyFont="1" applyFill="1"/>
    <xf numFmtId="0" fontId="0" fillId="0" borderId="0" xfId="0" applyFont="1" applyFill="1"/>
    <xf numFmtId="3" fontId="0" fillId="0" borderId="0" xfId="0" applyNumberFormat="1" applyFont="1" applyFill="1"/>
    <xf numFmtId="0" fontId="0" fillId="0" borderId="0" xfId="0" applyFont="1" applyAlignment="1">
      <alignment wrapText="1"/>
    </xf>
    <xf numFmtId="0" fontId="9" fillId="0" borderId="0" xfId="0" applyFont="1"/>
  </cellXfs>
  <cellStyles count="33">
    <cellStyle name="Followed Hyperlink" xfId="24" builtinId="9" hidden="1"/>
    <cellStyle name="Followed Hyperlink" xfId="26" builtinId="9" hidden="1"/>
    <cellStyle name="Followed Hyperlink" xfId="28" builtinId="9" hidden="1"/>
    <cellStyle name="Followed Hyperlink" xfId="32"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17"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00"/>
  <sheetViews>
    <sheetView tabSelected="1" showRuler="0" zoomScale="67" zoomScaleNormal="40" workbookViewId="0">
      <pane ySplit="1" topLeftCell="A4" activePane="bottomLeft" state="frozen"/>
      <selection pane="bottomLeft" activeCell="D19" sqref="D19"/>
    </sheetView>
  </sheetViews>
  <sheetFormatPr baseColWidth="10" defaultColWidth="11" defaultRowHeight="16" x14ac:dyDescent="0.2"/>
  <cols>
    <col min="1" max="1" width="14.5" customWidth="1"/>
    <col min="8" max="8" width="11.5" customWidth="1"/>
    <col min="29" max="29" width="142.33203125" customWidth="1"/>
  </cols>
  <sheetData>
    <row r="1" spans="1:46" s="2" customFormat="1" x14ac:dyDescent="0.2">
      <c r="A1" s="2" t="s">
        <v>356</v>
      </c>
      <c r="B1" s="2" t="s">
        <v>131</v>
      </c>
      <c r="C1" s="2" t="s">
        <v>0</v>
      </c>
      <c r="D1" s="2"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row>
    <row r="2" spans="1:46" x14ac:dyDescent="0.2">
      <c r="A2" s="12"/>
      <c r="B2" s="12"/>
      <c r="C2" s="12" t="s">
        <v>30</v>
      </c>
      <c r="D2" s="12" t="s">
        <v>31</v>
      </c>
      <c r="E2" s="12">
        <v>7</v>
      </c>
      <c r="F2" s="12" t="s">
        <v>32</v>
      </c>
      <c r="G2" s="12" t="s">
        <v>40</v>
      </c>
      <c r="H2" s="12" t="s">
        <v>33</v>
      </c>
      <c r="I2" s="12">
        <v>0</v>
      </c>
      <c r="J2" s="12" t="s">
        <v>34</v>
      </c>
      <c r="K2" s="12" t="s">
        <v>35</v>
      </c>
      <c r="L2" s="12">
        <v>0</v>
      </c>
      <c r="M2" s="12" t="s">
        <v>34</v>
      </c>
      <c r="N2" s="12"/>
      <c r="O2" s="12">
        <v>0</v>
      </c>
      <c r="P2" s="12" t="s">
        <v>34</v>
      </c>
      <c r="Q2" s="12">
        <v>0</v>
      </c>
      <c r="R2" s="12" t="s">
        <v>34</v>
      </c>
      <c r="S2" s="12"/>
      <c r="T2" s="12" t="s">
        <v>36</v>
      </c>
      <c r="U2" s="13">
        <f>Y2:Y7</f>
        <v>1181</v>
      </c>
      <c r="V2" s="12"/>
      <c r="W2" s="12" t="s">
        <v>148</v>
      </c>
      <c r="X2" s="12" t="s">
        <v>37</v>
      </c>
      <c r="Y2" s="13">
        <v>1181</v>
      </c>
      <c r="Z2" s="12">
        <v>663</v>
      </c>
      <c r="AA2" s="12">
        <v>400</v>
      </c>
      <c r="AB2" s="12">
        <v>108</v>
      </c>
      <c r="AC2" s="12" t="s">
        <v>41</v>
      </c>
      <c r="AD2" s="12" t="s">
        <v>38</v>
      </c>
      <c r="AE2" s="12">
        <v>1</v>
      </c>
      <c r="AF2" s="12"/>
      <c r="AG2" s="12"/>
      <c r="AH2" s="12"/>
      <c r="AI2" s="12"/>
      <c r="AJ2" s="12"/>
      <c r="AK2" s="12"/>
      <c r="AL2" s="12"/>
      <c r="AM2" s="12"/>
      <c r="AN2" s="12"/>
      <c r="AO2" s="12"/>
      <c r="AP2" s="12"/>
      <c r="AQ2" s="12"/>
      <c r="AR2" s="12"/>
      <c r="AS2" s="12"/>
      <c r="AT2" s="12"/>
    </row>
    <row r="3" spans="1:46" x14ac:dyDescent="0.2">
      <c r="A3" s="12"/>
      <c r="B3" s="12"/>
      <c r="C3" s="12" t="s">
        <v>30</v>
      </c>
      <c r="D3" s="12" t="s">
        <v>31</v>
      </c>
      <c r="E3" s="12">
        <v>7</v>
      </c>
      <c r="F3" s="12" t="s">
        <v>32</v>
      </c>
      <c r="G3" s="12" t="s">
        <v>40</v>
      </c>
      <c r="H3" s="12" t="s">
        <v>33</v>
      </c>
      <c r="I3" s="12">
        <v>0</v>
      </c>
      <c r="J3" s="12" t="s">
        <v>34</v>
      </c>
      <c r="K3" s="12" t="s">
        <v>35</v>
      </c>
      <c r="L3" s="12">
        <v>0</v>
      </c>
      <c r="M3" s="12" t="s">
        <v>34</v>
      </c>
      <c r="N3" s="12"/>
      <c r="O3" s="12">
        <v>0</v>
      </c>
      <c r="P3" s="12" t="s">
        <v>34</v>
      </c>
      <c r="Q3" s="12">
        <v>0</v>
      </c>
      <c r="R3" s="12" t="s">
        <v>34</v>
      </c>
      <c r="S3" s="12"/>
      <c r="T3" s="12" t="s">
        <v>39</v>
      </c>
      <c r="U3" s="13">
        <f>Y3:Y7</f>
        <v>3090</v>
      </c>
      <c r="V3" s="12"/>
      <c r="W3" s="12" t="s">
        <v>148</v>
      </c>
      <c r="X3" s="12" t="s">
        <v>37</v>
      </c>
      <c r="Y3" s="13">
        <v>3090</v>
      </c>
      <c r="Z3" s="12">
        <v>2022</v>
      </c>
      <c r="AA3" s="12">
        <v>1019</v>
      </c>
      <c r="AB3" s="12">
        <v>0</v>
      </c>
      <c r="AC3" s="12" t="s">
        <v>42</v>
      </c>
      <c r="AD3" s="12" t="s">
        <v>38</v>
      </c>
      <c r="AE3" s="12">
        <v>0</v>
      </c>
      <c r="AF3" s="12"/>
      <c r="AG3" s="12"/>
      <c r="AH3" s="12"/>
      <c r="AI3" s="12"/>
      <c r="AJ3" s="12"/>
      <c r="AK3" s="12"/>
      <c r="AL3" s="12"/>
      <c r="AM3" s="12"/>
      <c r="AN3" s="12"/>
      <c r="AO3" s="12"/>
      <c r="AP3" s="12"/>
      <c r="AQ3" s="12"/>
      <c r="AR3" s="12"/>
      <c r="AS3" s="12"/>
      <c r="AT3" s="12"/>
    </row>
    <row r="4" spans="1:46" x14ac:dyDescent="0.2">
      <c r="A4" s="12"/>
      <c r="B4" s="12"/>
      <c r="C4" s="12" t="s">
        <v>30</v>
      </c>
      <c r="D4" s="12" t="s">
        <v>31</v>
      </c>
      <c r="E4" s="12">
        <v>7</v>
      </c>
      <c r="F4" s="12" t="s">
        <v>32</v>
      </c>
      <c r="G4" s="12" t="s">
        <v>43</v>
      </c>
      <c r="H4" s="12" t="s">
        <v>33</v>
      </c>
      <c r="I4" s="12">
        <v>0</v>
      </c>
      <c r="J4" s="12" t="s">
        <v>34</v>
      </c>
      <c r="K4" s="12" t="s">
        <v>35</v>
      </c>
      <c r="L4" s="12">
        <v>0</v>
      </c>
      <c r="M4" s="12" t="s">
        <v>34</v>
      </c>
      <c r="N4" s="12"/>
      <c r="O4" s="12">
        <v>0</v>
      </c>
      <c r="P4" s="12" t="s">
        <v>34</v>
      </c>
      <c r="Q4" s="12">
        <v>0</v>
      </c>
      <c r="R4" s="12" t="s">
        <v>34</v>
      </c>
      <c r="S4" s="12"/>
      <c r="T4" s="12" t="s">
        <v>36</v>
      </c>
      <c r="U4" s="13">
        <f>Y4:Y9</f>
        <v>1181</v>
      </c>
      <c r="V4" s="12"/>
      <c r="W4" s="12" t="s">
        <v>148</v>
      </c>
      <c r="X4" s="12" t="s">
        <v>37</v>
      </c>
      <c r="Y4" s="13">
        <v>1181</v>
      </c>
      <c r="Z4" s="12">
        <v>448</v>
      </c>
      <c r="AA4" s="12">
        <v>338</v>
      </c>
      <c r="AB4" s="12">
        <v>58</v>
      </c>
      <c r="AC4" s="12" t="s">
        <v>44</v>
      </c>
      <c r="AD4" s="12" t="s">
        <v>38</v>
      </c>
      <c r="AE4" s="12">
        <v>1</v>
      </c>
      <c r="AF4" s="12"/>
      <c r="AG4" s="12"/>
      <c r="AH4" s="12"/>
      <c r="AI4" s="12"/>
      <c r="AJ4" s="12"/>
      <c r="AK4" s="12"/>
      <c r="AL4" s="12"/>
      <c r="AM4" s="12"/>
      <c r="AN4" s="12"/>
      <c r="AO4" s="12"/>
      <c r="AP4" s="12"/>
      <c r="AQ4" s="12"/>
      <c r="AR4" s="12"/>
      <c r="AS4" s="12"/>
      <c r="AT4" s="12"/>
    </row>
    <row r="5" spans="1:46" x14ac:dyDescent="0.2">
      <c r="A5" s="12"/>
      <c r="B5" s="12"/>
      <c r="C5" s="12" t="s">
        <v>30</v>
      </c>
      <c r="D5" s="12" t="s">
        <v>31</v>
      </c>
      <c r="E5" s="12">
        <v>7</v>
      </c>
      <c r="F5" s="12" t="s">
        <v>32</v>
      </c>
      <c r="G5" s="12" t="s">
        <v>43</v>
      </c>
      <c r="H5" s="12" t="s">
        <v>33</v>
      </c>
      <c r="I5" s="12">
        <v>0</v>
      </c>
      <c r="J5" s="12" t="s">
        <v>34</v>
      </c>
      <c r="K5" s="12" t="s">
        <v>35</v>
      </c>
      <c r="L5" s="12">
        <v>0</v>
      </c>
      <c r="M5" s="12" t="s">
        <v>34</v>
      </c>
      <c r="N5" s="12"/>
      <c r="O5" s="12">
        <v>0</v>
      </c>
      <c r="P5" s="12" t="s">
        <v>34</v>
      </c>
      <c r="Q5" s="12">
        <v>0</v>
      </c>
      <c r="R5" s="12" t="s">
        <v>34</v>
      </c>
      <c r="S5" s="12"/>
      <c r="T5" s="12" t="s">
        <v>39</v>
      </c>
      <c r="U5" s="13">
        <f>Y5:Y9</f>
        <v>3090</v>
      </c>
      <c r="V5" s="12"/>
      <c r="W5" s="12" t="s">
        <v>148</v>
      </c>
      <c r="X5" s="12" t="s">
        <v>37</v>
      </c>
      <c r="Y5" s="13">
        <v>3090</v>
      </c>
      <c r="Z5" s="12">
        <v>2242</v>
      </c>
      <c r="AA5" s="12">
        <v>819</v>
      </c>
      <c r="AB5" s="12">
        <v>0</v>
      </c>
      <c r="AC5" s="12" t="s">
        <v>45</v>
      </c>
      <c r="AD5" s="12" t="s">
        <v>38</v>
      </c>
      <c r="AE5" s="12">
        <v>0</v>
      </c>
      <c r="AF5" s="12"/>
      <c r="AG5" s="12"/>
      <c r="AH5" s="12"/>
      <c r="AI5" s="12"/>
      <c r="AJ5" s="12"/>
      <c r="AK5" s="12"/>
      <c r="AL5" s="12"/>
      <c r="AM5" s="12"/>
      <c r="AN5" s="12"/>
      <c r="AO5" s="12"/>
      <c r="AP5" s="12"/>
      <c r="AQ5" s="12"/>
      <c r="AR5" s="12"/>
      <c r="AS5" s="12"/>
      <c r="AT5" s="12"/>
    </row>
    <row r="6" spans="1:46" x14ac:dyDescent="0.2">
      <c r="A6" s="12"/>
      <c r="B6" s="12"/>
      <c r="C6" s="12" t="s">
        <v>30</v>
      </c>
      <c r="D6" s="12" t="s">
        <v>31</v>
      </c>
      <c r="E6" s="12">
        <v>7</v>
      </c>
      <c r="F6" s="12" t="s">
        <v>32</v>
      </c>
      <c r="G6" s="12" t="s">
        <v>46</v>
      </c>
      <c r="H6" s="12" t="s">
        <v>33</v>
      </c>
      <c r="I6" s="12">
        <v>0</v>
      </c>
      <c r="J6" s="12" t="s">
        <v>34</v>
      </c>
      <c r="K6" s="12" t="s">
        <v>35</v>
      </c>
      <c r="L6" s="12">
        <v>0</v>
      </c>
      <c r="M6" s="12" t="s">
        <v>34</v>
      </c>
      <c r="N6" s="12"/>
      <c r="O6" s="12">
        <v>0</v>
      </c>
      <c r="P6" s="12" t="s">
        <v>34</v>
      </c>
      <c r="Q6" s="12">
        <v>0</v>
      </c>
      <c r="R6" s="12" t="s">
        <v>34</v>
      </c>
      <c r="S6" s="12"/>
      <c r="T6" s="12" t="s">
        <v>36</v>
      </c>
      <c r="U6" s="13">
        <f>Y6:Y11</f>
        <v>1181</v>
      </c>
      <c r="V6" s="12"/>
      <c r="W6" s="12" t="s">
        <v>148</v>
      </c>
      <c r="X6" s="12" t="s">
        <v>37</v>
      </c>
      <c r="Y6" s="13">
        <v>1181</v>
      </c>
      <c r="Z6" s="12">
        <v>800</v>
      </c>
      <c r="AA6" s="12">
        <v>307</v>
      </c>
      <c r="AB6" s="12">
        <v>67</v>
      </c>
      <c r="AC6" s="12" t="s">
        <v>47</v>
      </c>
      <c r="AD6" s="12" t="s">
        <v>38</v>
      </c>
      <c r="AE6" s="12">
        <v>1</v>
      </c>
      <c r="AF6" s="12"/>
      <c r="AG6" s="12"/>
      <c r="AH6" s="12"/>
      <c r="AI6" s="12"/>
      <c r="AJ6" s="12"/>
      <c r="AK6" s="12"/>
      <c r="AL6" s="12"/>
      <c r="AM6" s="12"/>
      <c r="AN6" s="12"/>
      <c r="AO6" s="12"/>
      <c r="AP6" s="12"/>
      <c r="AQ6" s="12"/>
      <c r="AR6" s="12"/>
      <c r="AS6" s="12"/>
      <c r="AT6" s="12"/>
    </row>
    <row r="7" spans="1:46" x14ac:dyDescent="0.2">
      <c r="A7" s="12"/>
      <c r="B7" s="12"/>
      <c r="C7" s="12" t="s">
        <v>30</v>
      </c>
      <c r="D7" s="12" t="s">
        <v>31</v>
      </c>
      <c r="E7" s="12">
        <v>7</v>
      </c>
      <c r="F7" s="12" t="s">
        <v>32</v>
      </c>
      <c r="G7" s="12" t="s">
        <v>46</v>
      </c>
      <c r="H7" s="12" t="s">
        <v>33</v>
      </c>
      <c r="I7" s="12">
        <v>0</v>
      </c>
      <c r="J7" s="12" t="s">
        <v>34</v>
      </c>
      <c r="K7" s="12" t="s">
        <v>35</v>
      </c>
      <c r="L7" s="12">
        <v>0</v>
      </c>
      <c r="M7" s="12" t="s">
        <v>34</v>
      </c>
      <c r="N7" s="12"/>
      <c r="O7" s="12">
        <v>0</v>
      </c>
      <c r="P7" s="12" t="s">
        <v>34</v>
      </c>
      <c r="Q7" s="12">
        <v>0</v>
      </c>
      <c r="R7" s="12" t="s">
        <v>34</v>
      </c>
      <c r="S7" s="12"/>
      <c r="T7" s="12" t="s">
        <v>39</v>
      </c>
      <c r="U7" s="13">
        <f>Y7:Y11</f>
        <v>3090</v>
      </c>
      <c r="V7" s="12"/>
      <c r="W7" s="12" t="s">
        <v>148</v>
      </c>
      <c r="X7" s="12" t="s">
        <v>37</v>
      </c>
      <c r="Y7" s="13">
        <v>3090</v>
      </c>
      <c r="Z7" s="12">
        <v>2238</v>
      </c>
      <c r="AA7" s="12">
        <v>818</v>
      </c>
      <c r="AB7" s="12">
        <v>0</v>
      </c>
      <c r="AC7" s="12" t="s">
        <v>48</v>
      </c>
      <c r="AD7" s="12" t="s">
        <v>38</v>
      </c>
      <c r="AE7" s="12">
        <v>0</v>
      </c>
      <c r="AF7" s="12"/>
      <c r="AG7" s="12"/>
      <c r="AH7" s="12"/>
      <c r="AI7" s="12"/>
      <c r="AJ7" s="12"/>
      <c r="AK7" s="12"/>
      <c r="AL7" s="12"/>
      <c r="AM7" s="12"/>
      <c r="AN7" s="12"/>
      <c r="AO7" s="12"/>
      <c r="AP7" s="12"/>
      <c r="AQ7" s="12"/>
      <c r="AR7" s="12"/>
      <c r="AS7" s="12"/>
      <c r="AT7" s="12"/>
    </row>
    <row r="8" spans="1:46" x14ac:dyDescent="0.2">
      <c r="A8" s="12" t="s">
        <v>355</v>
      </c>
      <c r="B8" s="4"/>
      <c r="C8" s="18" t="s">
        <v>49</v>
      </c>
      <c r="D8" s="6" t="s">
        <v>50</v>
      </c>
      <c r="E8" s="6">
        <v>100</v>
      </c>
      <c r="F8" s="12"/>
      <c r="G8" s="12" t="s">
        <v>51</v>
      </c>
      <c r="H8" s="12" t="s">
        <v>34</v>
      </c>
      <c r="I8" s="12">
        <v>0</v>
      </c>
      <c r="J8" s="12" t="s">
        <v>34</v>
      </c>
      <c r="K8" s="12" t="s">
        <v>34</v>
      </c>
      <c r="L8" s="12">
        <v>0</v>
      </c>
      <c r="M8" s="12" t="s">
        <v>34</v>
      </c>
      <c r="N8" s="12"/>
      <c r="O8" s="12">
        <v>0</v>
      </c>
      <c r="P8" s="12" t="s">
        <v>34</v>
      </c>
      <c r="Q8" s="12">
        <v>0</v>
      </c>
      <c r="R8" s="12" t="s">
        <v>34</v>
      </c>
      <c r="S8" s="12"/>
      <c r="T8" s="12" t="s">
        <v>36</v>
      </c>
      <c r="U8" s="13"/>
      <c r="V8" s="12"/>
      <c r="W8" s="12" t="s">
        <v>148</v>
      </c>
      <c r="X8" s="12" t="s">
        <v>37</v>
      </c>
      <c r="Y8" s="14"/>
      <c r="Z8" s="6"/>
      <c r="AA8" s="6"/>
      <c r="AB8" s="6"/>
      <c r="AC8" s="12" t="s">
        <v>52</v>
      </c>
      <c r="AD8" s="12" t="s">
        <v>205</v>
      </c>
      <c r="AE8" s="12">
        <v>0</v>
      </c>
      <c r="AF8" s="12"/>
      <c r="AG8" s="12"/>
      <c r="AH8" s="12"/>
      <c r="AI8" s="12"/>
      <c r="AJ8" s="12"/>
      <c r="AK8" s="12"/>
      <c r="AL8" s="12"/>
      <c r="AM8" s="12"/>
      <c r="AN8" s="12"/>
      <c r="AO8" s="12"/>
      <c r="AP8" s="12"/>
      <c r="AQ8" s="12"/>
      <c r="AR8" s="12"/>
      <c r="AS8" s="12"/>
      <c r="AT8" s="12"/>
    </row>
    <row r="9" spans="1:46" x14ac:dyDescent="0.2">
      <c r="A9" s="12" t="s">
        <v>355</v>
      </c>
      <c r="B9" s="4"/>
      <c r="C9" s="18" t="s">
        <v>49</v>
      </c>
      <c r="D9" s="6" t="s">
        <v>50</v>
      </c>
      <c r="E9" s="6">
        <v>100</v>
      </c>
      <c r="F9" s="12"/>
      <c r="G9" s="12" t="s">
        <v>51</v>
      </c>
      <c r="H9" s="12" t="s">
        <v>34</v>
      </c>
      <c r="I9" s="12">
        <v>0</v>
      </c>
      <c r="J9" s="12" t="s">
        <v>34</v>
      </c>
      <c r="K9" s="12" t="s">
        <v>34</v>
      </c>
      <c r="L9" s="12">
        <v>0</v>
      </c>
      <c r="M9" s="12" t="s">
        <v>34</v>
      </c>
      <c r="N9" s="12"/>
      <c r="O9" s="12">
        <v>0</v>
      </c>
      <c r="P9" s="12" t="s">
        <v>34</v>
      </c>
      <c r="Q9" s="12">
        <v>0</v>
      </c>
      <c r="R9" s="12" t="s">
        <v>34</v>
      </c>
      <c r="S9" s="12"/>
      <c r="T9" s="12" t="s">
        <v>39</v>
      </c>
      <c r="U9" s="13"/>
      <c r="V9" s="12"/>
      <c r="W9" s="12" t="s">
        <v>148</v>
      </c>
      <c r="X9" s="12" t="s">
        <v>37</v>
      </c>
      <c r="Y9" s="14"/>
      <c r="Z9" s="6"/>
      <c r="AA9" s="6"/>
      <c r="AB9" s="6"/>
      <c r="AC9" s="12" t="s">
        <v>53</v>
      </c>
      <c r="AD9" s="12" t="s">
        <v>205</v>
      </c>
      <c r="AE9" s="12">
        <v>0</v>
      </c>
      <c r="AF9" s="12"/>
      <c r="AG9" s="12"/>
      <c r="AH9" s="12"/>
      <c r="AI9" s="12"/>
      <c r="AJ9" s="12"/>
      <c r="AK9" s="12"/>
      <c r="AL9" s="12"/>
      <c r="AM9" s="12"/>
      <c r="AN9" s="12"/>
      <c r="AO9" s="12"/>
      <c r="AP9" s="12"/>
      <c r="AQ9" s="12"/>
      <c r="AR9" s="12"/>
      <c r="AS9" s="12"/>
      <c r="AT9" s="12"/>
    </row>
    <row r="10" spans="1:46" x14ac:dyDescent="0.2">
      <c r="A10" s="12" t="s">
        <v>355</v>
      </c>
      <c r="B10" s="4"/>
      <c r="C10" s="18" t="s">
        <v>49</v>
      </c>
      <c r="D10" s="6" t="s">
        <v>50</v>
      </c>
      <c r="E10" s="6">
        <v>100</v>
      </c>
      <c r="F10" s="12"/>
      <c r="G10" s="15" t="s">
        <v>51</v>
      </c>
      <c r="H10" s="12" t="s">
        <v>34</v>
      </c>
      <c r="I10" s="12">
        <v>0</v>
      </c>
      <c r="J10" s="12" t="s">
        <v>34</v>
      </c>
      <c r="K10" s="12" t="s">
        <v>34</v>
      </c>
      <c r="L10" s="12">
        <v>0</v>
      </c>
      <c r="M10" s="12" t="s">
        <v>34</v>
      </c>
      <c r="N10" s="12"/>
      <c r="O10" s="12">
        <v>0</v>
      </c>
      <c r="P10" s="12" t="s">
        <v>34</v>
      </c>
      <c r="Q10" s="12">
        <v>0</v>
      </c>
      <c r="R10" s="12" t="s">
        <v>34</v>
      </c>
      <c r="S10" s="12"/>
      <c r="T10" s="12" t="s">
        <v>36</v>
      </c>
      <c r="U10" s="13"/>
      <c r="V10" s="12"/>
      <c r="W10" s="12" t="s">
        <v>148</v>
      </c>
      <c r="X10" s="12" t="s">
        <v>37</v>
      </c>
      <c r="Y10" s="14"/>
      <c r="Z10" s="6"/>
      <c r="AA10" s="6"/>
      <c r="AB10" s="6"/>
      <c r="AC10" s="12" t="s">
        <v>54</v>
      </c>
      <c r="AD10" s="12" t="s">
        <v>205</v>
      </c>
      <c r="AE10" s="12">
        <v>0</v>
      </c>
      <c r="AF10" s="12"/>
      <c r="AG10" s="12"/>
      <c r="AH10" s="12"/>
      <c r="AI10" s="12"/>
      <c r="AJ10" s="12"/>
      <c r="AK10" s="12"/>
      <c r="AL10" s="12"/>
      <c r="AM10" s="12"/>
      <c r="AN10" s="12"/>
      <c r="AO10" s="12"/>
      <c r="AP10" s="12"/>
      <c r="AQ10" s="12"/>
      <c r="AR10" s="12"/>
      <c r="AS10" s="12"/>
      <c r="AT10" s="12"/>
    </row>
    <row r="11" spans="1:46" x14ac:dyDescent="0.2">
      <c r="A11" s="12" t="s">
        <v>355</v>
      </c>
      <c r="B11" s="4"/>
      <c r="C11" s="18" t="s">
        <v>49</v>
      </c>
      <c r="D11" s="6" t="s">
        <v>50</v>
      </c>
      <c r="E11" s="6">
        <v>100</v>
      </c>
      <c r="F11" s="12"/>
      <c r="G11" s="15" t="s">
        <v>51</v>
      </c>
      <c r="H11" s="12" t="s">
        <v>34</v>
      </c>
      <c r="I11" s="12">
        <v>0</v>
      </c>
      <c r="J11" s="12" t="s">
        <v>34</v>
      </c>
      <c r="K11" s="12" t="s">
        <v>34</v>
      </c>
      <c r="L11" s="12">
        <v>0</v>
      </c>
      <c r="M11" s="12" t="s">
        <v>34</v>
      </c>
      <c r="N11" s="12"/>
      <c r="O11" s="12">
        <v>0</v>
      </c>
      <c r="P11" s="12" t="s">
        <v>34</v>
      </c>
      <c r="Q11" s="12">
        <v>0</v>
      </c>
      <c r="R11" s="12" t="s">
        <v>34</v>
      </c>
      <c r="S11" s="12"/>
      <c r="T11" s="12" t="s">
        <v>39</v>
      </c>
      <c r="U11" s="13"/>
      <c r="V11" s="12"/>
      <c r="W11" s="12" t="s">
        <v>148</v>
      </c>
      <c r="X11" s="12" t="s">
        <v>37</v>
      </c>
      <c r="Y11" s="14"/>
      <c r="Z11" s="6"/>
      <c r="AA11" s="6"/>
      <c r="AB11" s="6"/>
      <c r="AC11" s="12" t="s">
        <v>55</v>
      </c>
      <c r="AD11" s="12" t="s">
        <v>205</v>
      </c>
      <c r="AE11" s="12">
        <v>0</v>
      </c>
      <c r="AF11" s="12"/>
      <c r="AG11" s="12"/>
      <c r="AH11" s="12"/>
      <c r="AI11" s="12"/>
      <c r="AJ11" s="12"/>
      <c r="AK11" s="12"/>
      <c r="AL11" s="12"/>
      <c r="AM11" s="12"/>
      <c r="AN11" s="12"/>
      <c r="AO11" s="12"/>
      <c r="AP11" s="12"/>
      <c r="AQ11" s="12"/>
      <c r="AR11" s="12"/>
      <c r="AS11" s="12"/>
      <c r="AT11" s="12"/>
    </row>
    <row r="12" spans="1:46" x14ac:dyDescent="0.2">
      <c r="A12" s="12" t="s">
        <v>355</v>
      </c>
      <c r="B12" s="4"/>
      <c r="C12" s="18" t="s">
        <v>49</v>
      </c>
      <c r="D12" s="6" t="s">
        <v>50</v>
      </c>
      <c r="E12" s="6">
        <v>100</v>
      </c>
      <c r="F12" s="12"/>
      <c r="G12" s="12" t="s">
        <v>56</v>
      </c>
      <c r="H12" s="12" t="s">
        <v>34</v>
      </c>
      <c r="I12" s="12">
        <v>0</v>
      </c>
      <c r="J12" s="12" t="s">
        <v>34</v>
      </c>
      <c r="K12" s="12" t="s">
        <v>34</v>
      </c>
      <c r="L12" s="12">
        <v>0</v>
      </c>
      <c r="M12" s="12" t="s">
        <v>34</v>
      </c>
      <c r="N12" s="12"/>
      <c r="O12" s="12">
        <v>0</v>
      </c>
      <c r="P12" s="12" t="s">
        <v>34</v>
      </c>
      <c r="Q12" s="12">
        <v>0</v>
      </c>
      <c r="R12" s="12" t="s">
        <v>34</v>
      </c>
      <c r="S12" s="12"/>
      <c r="T12" s="12" t="s">
        <v>36</v>
      </c>
      <c r="U12" s="13"/>
      <c r="V12" s="12"/>
      <c r="W12" s="12" t="s">
        <v>148</v>
      </c>
      <c r="X12" s="12" t="s">
        <v>37</v>
      </c>
      <c r="Y12" s="14"/>
      <c r="Z12" s="6"/>
      <c r="AA12" s="6"/>
      <c r="AB12" s="6"/>
      <c r="AC12" s="12" t="s">
        <v>57</v>
      </c>
      <c r="AD12" s="12" t="s">
        <v>205</v>
      </c>
      <c r="AE12" s="12">
        <v>0</v>
      </c>
      <c r="AF12" s="12"/>
      <c r="AG12" s="12"/>
      <c r="AH12" s="12"/>
      <c r="AI12" s="12"/>
      <c r="AJ12" s="12"/>
      <c r="AK12" s="12"/>
      <c r="AL12" s="12"/>
      <c r="AM12" s="12"/>
      <c r="AN12" s="12"/>
      <c r="AO12" s="12"/>
      <c r="AP12" s="12"/>
      <c r="AQ12" s="12"/>
      <c r="AR12" s="12"/>
      <c r="AS12" s="12"/>
      <c r="AT12" s="12"/>
    </row>
    <row r="13" spans="1:46" x14ac:dyDescent="0.2">
      <c r="A13" s="12" t="s">
        <v>355</v>
      </c>
      <c r="B13" s="4"/>
      <c r="C13" s="18" t="s">
        <v>49</v>
      </c>
      <c r="D13" s="6" t="s">
        <v>50</v>
      </c>
      <c r="E13" s="6">
        <v>100</v>
      </c>
      <c r="F13" s="12"/>
      <c r="G13" s="12" t="s">
        <v>56</v>
      </c>
      <c r="H13" s="12" t="s">
        <v>34</v>
      </c>
      <c r="I13" s="12">
        <v>0</v>
      </c>
      <c r="J13" s="12" t="s">
        <v>34</v>
      </c>
      <c r="K13" s="12" t="s">
        <v>34</v>
      </c>
      <c r="L13" s="12">
        <v>0</v>
      </c>
      <c r="M13" s="12" t="s">
        <v>34</v>
      </c>
      <c r="N13" s="12"/>
      <c r="O13" s="12">
        <v>0</v>
      </c>
      <c r="P13" s="12" t="s">
        <v>34</v>
      </c>
      <c r="Q13" s="12">
        <v>0</v>
      </c>
      <c r="R13" s="12" t="s">
        <v>34</v>
      </c>
      <c r="S13" s="12"/>
      <c r="T13" s="12" t="s">
        <v>39</v>
      </c>
      <c r="U13" s="13"/>
      <c r="V13" s="12"/>
      <c r="W13" s="12" t="s">
        <v>148</v>
      </c>
      <c r="X13" s="12" t="s">
        <v>37</v>
      </c>
      <c r="Y13" s="14"/>
      <c r="Z13" s="6"/>
      <c r="AA13" s="6"/>
      <c r="AB13" s="6"/>
      <c r="AC13" s="12" t="s">
        <v>58</v>
      </c>
      <c r="AD13" s="12" t="s">
        <v>205</v>
      </c>
      <c r="AE13" s="12">
        <v>0</v>
      </c>
      <c r="AF13" s="12"/>
      <c r="AG13" s="12"/>
      <c r="AH13" s="12"/>
      <c r="AI13" s="12"/>
      <c r="AJ13" s="12"/>
      <c r="AK13" s="12"/>
      <c r="AL13" s="12"/>
      <c r="AM13" s="12"/>
      <c r="AN13" s="12"/>
      <c r="AO13" s="12"/>
      <c r="AP13" s="12"/>
      <c r="AQ13" s="12"/>
      <c r="AR13" s="12"/>
      <c r="AS13" s="12"/>
      <c r="AT13" s="12"/>
    </row>
    <row r="14" spans="1:46" x14ac:dyDescent="0.2">
      <c r="A14" s="12" t="s">
        <v>355</v>
      </c>
      <c r="B14" s="4"/>
      <c r="C14" s="18" t="s">
        <v>49</v>
      </c>
      <c r="D14" s="6" t="s">
        <v>50</v>
      </c>
      <c r="E14" s="6">
        <v>100</v>
      </c>
      <c r="F14" s="12"/>
      <c r="G14" s="12" t="s">
        <v>56</v>
      </c>
      <c r="H14" s="12" t="s">
        <v>34</v>
      </c>
      <c r="I14" s="12">
        <v>0</v>
      </c>
      <c r="J14" s="12" t="s">
        <v>34</v>
      </c>
      <c r="K14" s="12" t="s">
        <v>34</v>
      </c>
      <c r="L14" s="12">
        <v>0</v>
      </c>
      <c r="M14" s="12" t="s">
        <v>34</v>
      </c>
      <c r="N14" s="12"/>
      <c r="O14" s="12">
        <v>0</v>
      </c>
      <c r="P14" s="12" t="s">
        <v>34</v>
      </c>
      <c r="Q14" s="12">
        <v>0</v>
      </c>
      <c r="R14" s="12" t="s">
        <v>34</v>
      </c>
      <c r="S14" s="12"/>
      <c r="T14" s="12" t="s">
        <v>36</v>
      </c>
      <c r="U14" s="13"/>
      <c r="V14" s="12"/>
      <c r="W14" s="12" t="s">
        <v>148</v>
      </c>
      <c r="X14" s="12" t="s">
        <v>37</v>
      </c>
      <c r="Y14" s="14"/>
      <c r="Z14" s="6"/>
      <c r="AA14" s="6"/>
      <c r="AB14" s="6"/>
      <c r="AC14" s="12" t="s">
        <v>59</v>
      </c>
      <c r="AD14" s="12" t="s">
        <v>205</v>
      </c>
      <c r="AE14" s="12">
        <v>0</v>
      </c>
      <c r="AF14" s="12"/>
      <c r="AG14" s="12"/>
      <c r="AH14" s="12"/>
      <c r="AI14" s="12"/>
      <c r="AJ14" s="12"/>
      <c r="AK14" s="12"/>
      <c r="AL14" s="12"/>
      <c r="AM14" s="12"/>
      <c r="AN14" s="12"/>
      <c r="AO14" s="12"/>
      <c r="AP14" s="12"/>
      <c r="AQ14" s="12"/>
      <c r="AR14" s="12"/>
      <c r="AS14" s="12"/>
      <c r="AT14" s="12"/>
    </row>
    <row r="15" spans="1:46" x14ac:dyDescent="0.2">
      <c r="A15" s="12" t="s">
        <v>355</v>
      </c>
      <c r="B15" s="4"/>
      <c r="C15" s="18" t="s">
        <v>49</v>
      </c>
      <c r="D15" s="6" t="s">
        <v>50</v>
      </c>
      <c r="E15" s="6">
        <v>100</v>
      </c>
      <c r="F15" s="12"/>
      <c r="G15" s="12" t="s">
        <v>56</v>
      </c>
      <c r="H15" s="12" t="s">
        <v>34</v>
      </c>
      <c r="I15" s="12">
        <v>0</v>
      </c>
      <c r="J15" s="12" t="s">
        <v>34</v>
      </c>
      <c r="K15" s="12" t="s">
        <v>34</v>
      </c>
      <c r="L15" s="12">
        <v>0</v>
      </c>
      <c r="M15" s="12" t="s">
        <v>34</v>
      </c>
      <c r="N15" s="12"/>
      <c r="O15" s="12">
        <v>0</v>
      </c>
      <c r="P15" s="12" t="s">
        <v>34</v>
      </c>
      <c r="Q15" s="12">
        <v>0</v>
      </c>
      <c r="R15" s="12" t="s">
        <v>34</v>
      </c>
      <c r="S15" s="12"/>
      <c r="T15" s="12" t="s">
        <v>39</v>
      </c>
      <c r="U15" s="13"/>
      <c r="V15" s="12"/>
      <c r="W15" s="12" t="s">
        <v>148</v>
      </c>
      <c r="X15" s="12" t="s">
        <v>37</v>
      </c>
      <c r="Y15" s="14"/>
      <c r="Z15" s="6"/>
      <c r="AA15" s="6"/>
      <c r="AB15" s="6"/>
      <c r="AC15" s="12" t="s">
        <v>60</v>
      </c>
      <c r="AD15" s="12" t="s">
        <v>205</v>
      </c>
      <c r="AE15" s="12">
        <v>0</v>
      </c>
      <c r="AF15" s="12"/>
      <c r="AG15" s="12"/>
      <c r="AH15" s="12"/>
      <c r="AI15" s="12"/>
      <c r="AJ15" s="12"/>
      <c r="AK15" s="12"/>
      <c r="AL15" s="12"/>
      <c r="AM15" s="12"/>
      <c r="AN15" s="12"/>
      <c r="AO15" s="12"/>
      <c r="AP15" s="12"/>
      <c r="AQ15" s="12"/>
      <c r="AR15" s="12"/>
      <c r="AS15" s="12"/>
      <c r="AT15" s="12"/>
    </row>
    <row r="16" spans="1:46" x14ac:dyDescent="0.2">
      <c r="A16" s="12" t="s">
        <v>355</v>
      </c>
      <c r="B16" s="8"/>
      <c r="C16" s="6" t="s">
        <v>61</v>
      </c>
      <c r="D16" s="6" t="s">
        <v>62</v>
      </c>
      <c r="E16" s="6">
        <v>3</v>
      </c>
      <c r="F16" s="6"/>
      <c r="G16" s="6" t="s">
        <v>63</v>
      </c>
      <c r="H16" s="6" t="s">
        <v>64</v>
      </c>
      <c r="I16" s="6">
        <v>0</v>
      </c>
      <c r="J16" s="6" t="s">
        <v>34</v>
      </c>
      <c r="K16" s="6" t="s">
        <v>34</v>
      </c>
      <c r="L16" s="6">
        <v>0</v>
      </c>
      <c r="M16" s="6" t="s">
        <v>34</v>
      </c>
      <c r="N16" s="6"/>
      <c r="O16" s="6">
        <v>0</v>
      </c>
      <c r="P16" s="6" t="s">
        <v>34</v>
      </c>
      <c r="Q16" s="6">
        <v>0</v>
      </c>
      <c r="R16" s="6" t="s">
        <v>34</v>
      </c>
      <c r="S16" s="6"/>
      <c r="T16" s="6" t="s">
        <v>36</v>
      </c>
      <c r="U16" s="14"/>
      <c r="V16" s="6"/>
      <c r="W16" s="6" t="s">
        <v>148</v>
      </c>
      <c r="X16" s="6" t="s">
        <v>37</v>
      </c>
      <c r="Y16" s="14"/>
      <c r="Z16" s="6"/>
      <c r="AA16" s="6"/>
      <c r="AB16" s="6"/>
      <c r="AC16" s="6" t="s">
        <v>65</v>
      </c>
      <c r="AD16" s="6"/>
      <c r="AE16" s="6">
        <v>1</v>
      </c>
      <c r="AF16" s="12"/>
      <c r="AG16" s="15"/>
      <c r="AH16" s="12"/>
      <c r="AI16" s="12"/>
      <c r="AJ16" s="12"/>
      <c r="AK16" s="12"/>
      <c r="AL16" s="12"/>
      <c r="AM16" s="12"/>
      <c r="AN16" s="12"/>
      <c r="AO16" s="12"/>
      <c r="AP16" s="12"/>
      <c r="AQ16" s="12"/>
      <c r="AR16" s="12"/>
      <c r="AS16" s="12"/>
      <c r="AT16" s="12"/>
    </row>
    <row r="17" spans="1:46" x14ac:dyDescent="0.2">
      <c r="A17" s="12" t="s">
        <v>355</v>
      </c>
      <c r="B17" s="12"/>
      <c r="C17" s="6" t="s">
        <v>61</v>
      </c>
      <c r="D17" s="6" t="s">
        <v>62</v>
      </c>
      <c r="E17" s="6">
        <v>3</v>
      </c>
      <c r="F17" s="6"/>
      <c r="G17" s="6" t="s">
        <v>63</v>
      </c>
      <c r="H17" s="6" t="s">
        <v>64</v>
      </c>
      <c r="I17" s="6">
        <v>0</v>
      </c>
      <c r="J17" s="6" t="s">
        <v>34</v>
      </c>
      <c r="K17" s="6" t="s">
        <v>34</v>
      </c>
      <c r="L17" s="6">
        <v>0</v>
      </c>
      <c r="M17" s="6" t="s">
        <v>34</v>
      </c>
      <c r="N17" s="6"/>
      <c r="O17" s="6">
        <v>0</v>
      </c>
      <c r="P17" s="6" t="s">
        <v>34</v>
      </c>
      <c r="Q17" s="6">
        <v>0</v>
      </c>
      <c r="R17" s="6" t="s">
        <v>34</v>
      </c>
      <c r="S17" s="6"/>
      <c r="T17" s="6" t="s">
        <v>39</v>
      </c>
      <c r="U17" s="14"/>
      <c r="V17" s="6"/>
      <c r="W17" s="6" t="s">
        <v>148</v>
      </c>
      <c r="X17" s="6" t="s">
        <v>37</v>
      </c>
      <c r="Y17" s="14"/>
      <c r="Z17" s="6"/>
      <c r="AA17" s="6"/>
      <c r="AB17" s="6"/>
      <c r="AC17" s="6" t="s">
        <v>66</v>
      </c>
      <c r="AD17" s="6"/>
      <c r="AE17" s="6">
        <v>0</v>
      </c>
      <c r="AF17" s="12"/>
      <c r="AG17" s="15"/>
      <c r="AH17" s="12"/>
      <c r="AI17" s="12"/>
      <c r="AJ17" s="12"/>
      <c r="AK17" s="12"/>
      <c r="AL17" s="12"/>
      <c r="AM17" s="12"/>
      <c r="AN17" s="12"/>
      <c r="AO17" s="12"/>
      <c r="AP17" s="12"/>
      <c r="AQ17" s="12"/>
      <c r="AR17" s="12"/>
      <c r="AS17" s="12"/>
      <c r="AT17" s="12"/>
    </row>
    <row r="18" spans="1:46" x14ac:dyDescent="0.2">
      <c r="A18" s="12"/>
      <c r="B18" s="9"/>
      <c r="C18" s="18" t="s">
        <v>366</v>
      </c>
      <c r="D18" s="12" t="s">
        <v>62</v>
      </c>
      <c r="E18" s="12">
        <v>3</v>
      </c>
      <c r="F18" s="12"/>
      <c r="G18" s="12" t="s">
        <v>67</v>
      </c>
      <c r="H18" s="12" t="s">
        <v>68</v>
      </c>
      <c r="I18" s="12">
        <v>0</v>
      </c>
      <c r="J18" s="12" t="s">
        <v>34</v>
      </c>
      <c r="K18" s="12" t="s">
        <v>34</v>
      </c>
      <c r="L18" s="12">
        <v>0</v>
      </c>
      <c r="M18" s="12" t="s">
        <v>34</v>
      </c>
      <c r="N18" s="12"/>
      <c r="O18" s="12">
        <v>0</v>
      </c>
      <c r="P18" s="12" t="s">
        <v>34</v>
      </c>
      <c r="Q18" s="12">
        <v>1</v>
      </c>
      <c r="R18" s="12" t="s">
        <v>69</v>
      </c>
      <c r="S18" s="12"/>
      <c r="T18" s="12" t="s">
        <v>36</v>
      </c>
      <c r="U18" s="13">
        <v>1181</v>
      </c>
      <c r="V18" s="12"/>
      <c r="W18" s="12" t="s">
        <v>148</v>
      </c>
      <c r="X18" s="12" t="s">
        <v>37</v>
      </c>
      <c r="Y18" s="16">
        <v>1181</v>
      </c>
      <c r="Z18" s="15">
        <v>959</v>
      </c>
      <c r="AA18" s="15">
        <v>205</v>
      </c>
      <c r="AB18" s="12">
        <v>17</v>
      </c>
      <c r="AC18" s="12" t="s">
        <v>70</v>
      </c>
      <c r="AD18" s="1"/>
      <c r="AE18" s="12">
        <v>1</v>
      </c>
      <c r="AF18" s="12"/>
      <c r="AG18" s="15"/>
      <c r="AH18" s="12"/>
      <c r="AI18" s="12"/>
      <c r="AJ18" s="12"/>
      <c r="AK18" s="12"/>
      <c r="AL18" s="12"/>
      <c r="AM18" s="12"/>
      <c r="AN18" s="12"/>
      <c r="AO18" s="12"/>
      <c r="AP18" s="12"/>
      <c r="AQ18" s="12"/>
      <c r="AR18" s="12"/>
      <c r="AS18" s="12"/>
      <c r="AT18" s="12"/>
    </row>
    <row r="19" spans="1:46" x14ac:dyDescent="0.2">
      <c r="A19" s="12"/>
      <c r="B19" s="9"/>
      <c r="C19" s="18" t="s">
        <v>368</v>
      </c>
      <c r="D19" s="12" t="s">
        <v>62</v>
      </c>
      <c r="E19" s="12">
        <v>3</v>
      </c>
      <c r="F19" s="12"/>
      <c r="G19" s="12" t="s">
        <v>67</v>
      </c>
      <c r="H19" s="12" t="s">
        <v>68</v>
      </c>
      <c r="I19" s="12">
        <v>0</v>
      </c>
      <c r="J19" s="12" t="s">
        <v>34</v>
      </c>
      <c r="K19" s="12" t="s">
        <v>34</v>
      </c>
      <c r="L19" s="12">
        <v>0</v>
      </c>
      <c r="M19" s="12" t="s">
        <v>34</v>
      </c>
      <c r="N19" s="12"/>
      <c r="O19" s="12">
        <v>0</v>
      </c>
      <c r="P19" s="12" t="s">
        <v>34</v>
      </c>
      <c r="Q19" s="12">
        <v>1</v>
      </c>
      <c r="R19" s="12" t="s">
        <v>69</v>
      </c>
      <c r="S19" s="12"/>
      <c r="T19" s="12" t="s">
        <v>39</v>
      </c>
      <c r="U19" s="13">
        <f>Y19:Y23</f>
        <v>3090</v>
      </c>
      <c r="V19" s="12"/>
      <c r="W19" s="12" t="s">
        <v>148</v>
      </c>
      <c r="X19" s="12" t="s">
        <v>37</v>
      </c>
      <c r="Y19" s="16">
        <v>3090</v>
      </c>
      <c r="Z19" s="15">
        <v>2503</v>
      </c>
      <c r="AA19" s="15">
        <v>584</v>
      </c>
      <c r="AB19" s="12">
        <v>3</v>
      </c>
      <c r="AC19" s="12" t="s">
        <v>71</v>
      </c>
      <c r="AD19" s="1"/>
      <c r="AE19" s="12">
        <v>0</v>
      </c>
      <c r="AF19" s="12"/>
      <c r="AG19" s="15"/>
      <c r="AH19" s="12"/>
      <c r="AI19" s="12"/>
      <c r="AJ19" s="12"/>
      <c r="AK19" s="12"/>
      <c r="AL19" s="12"/>
      <c r="AM19" s="12"/>
      <c r="AN19" s="12"/>
      <c r="AO19" s="12"/>
      <c r="AP19" s="12"/>
      <c r="AQ19" s="12"/>
      <c r="AR19" s="12"/>
      <c r="AS19" s="12"/>
      <c r="AT19" s="12"/>
    </row>
    <row r="20" spans="1:46" x14ac:dyDescent="0.2">
      <c r="A20" s="12" t="s">
        <v>357</v>
      </c>
      <c r="B20" s="9" t="s">
        <v>225</v>
      </c>
      <c r="C20" s="18" t="s">
        <v>366</v>
      </c>
      <c r="D20" s="12" t="s">
        <v>62</v>
      </c>
      <c r="E20" s="12">
        <v>2</v>
      </c>
      <c r="F20" s="12"/>
      <c r="G20" s="12" t="s">
        <v>72</v>
      </c>
      <c r="H20" s="12" t="s">
        <v>73</v>
      </c>
      <c r="I20" s="12">
        <v>0</v>
      </c>
      <c r="J20" s="12" t="s">
        <v>34</v>
      </c>
      <c r="K20" s="12" t="s">
        <v>34</v>
      </c>
      <c r="L20" s="12">
        <v>0</v>
      </c>
      <c r="M20" s="12" t="s">
        <v>34</v>
      </c>
      <c r="N20" s="12"/>
      <c r="O20" s="12">
        <v>0</v>
      </c>
      <c r="P20" s="12" t="s">
        <v>34</v>
      </c>
      <c r="Q20" s="12">
        <v>0</v>
      </c>
      <c r="R20" s="12" t="s">
        <v>34</v>
      </c>
      <c r="S20" s="12"/>
      <c r="T20" s="12" t="s">
        <v>36</v>
      </c>
      <c r="U20" s="13"/>
      <c r="V20" s="12"/>
      <c r="W20" s="12" t="s">
        <v>148</v>
      </c>
      <c r="X20" s="12" t="s">
        <v>37</v>
      </c>
      <c r="Y20" s="14"/>
      <c r="Z20" s="6"/>
      <c r="AA20" s="6"/>
      <c r="AB20" s="6"/>
      <c r="AC20" s="12" t="s">
        <v>74</v>
      </c>
      <c r="AD20" s="1"/>
      <c r="AE20" s="12">
        <v>1</v>
      </c>
      <c r="AF20" s="12"/>
      <c r="AG20" s="15"/>
      <c r="AH20" s="12"/>
      <c r="AI20" s="12"/>
      <c r="AJ20" s="12"/>
      <c r="AK20" s="12"/>
      <c r="AL20" s="12"/>
      <c r="AM20" s="12"/>
      <c r="AN20" s="12"/>
      <c r="AO20" s="12"/>
      <c r="AP20" s="12"/>
      <c r="AQ20" s="12"/>
      <c r="AR20" s="12"/>
      <c r="AS20" s="12"/>
      <c r="AT20" s="12"/>
    </row>
    <row r="21" spans="1:46" x14ac:dyDescent="0.2">
      <c r="A21" s="12" t="s">
        <v>357</v>
      </c>
      <c r="B21" s="9" t="s">
        <v>225</v>
      </c>
      <c r="C21" s="18" t="s">
        <v>366</v>
      </c>
      <c r="D21" s="12" t="s">
        <v>62</v>
      </c>
      <c r="E21" s="12">
        <v>2</v>
      </c>
      <c r="F21" s="12"/>
      <c r="G21" s="12" t="s">
        <v>72</v>
      </c>
      <c r="H21" s="12" t="s">
        <v>73</v>
      </c>
      <c r="I21" s="12">
        <v>0</v>
      </c>
      <c r="J21" s="12" t="s">
        <v>34</v>
      </c>
      <c r="K21" s="12" t="s">
        <v>34</v>
      </c>
      <c r="L21" s="12">
        <v>0</v>
      </c>
      <c r="M21" s="12" t="s">
        <v>34</v>
      </c>
      <c r="N21" s="12"/>
      <c r="O21" s="12">
        <v>0</v>
      </c>
      <c r="P21" s="12" t="s">
        <v>34</v>
      </c>
      <c r="Q21" s="12">
        <v>0</v>
      </c>
      <c r="R21" s="12" t="s">
        <v>34</v>
      </c>
      <c r="S21" s="12"/>
      <c r="T21" s="12" t="s">
        <v>39</v>
      </c>
      <c r="U21" s="13"/>
      <c r="V21" s="12"/>
      <c r="W21" s="12" t="s">
        <v>148</v>
      </c>
      <c r="X21" s="12" t="s">
        <v>37</v>
      </c>
      <c r="Y21" s="14"/>
      <c r="Z21" s="6"/>
      <c r="AA21" s="6"/>
      <c r="AB21" s="6"/>
      <c r="AC21" s="12" t="s">
        <v>75</v>
      </c>
      <c r="AD21" s="12" t="s">
        <v>76</v>
      </c>
      <c r="AE21" s="12">
        <v>0</v>
      </c>
      <c r="AF21" s="12"/>
      <c r="AG21" s="15"/>
      <c r="AH21" s="12"/>
      <c r="AI21" s="12"/>
      <c r="AJ21" s="12"/>
      <c r="AK21" s="12"/>
      <c r="AL21" s="12"/>
      <c r="AM21" s="12"/>
      <c r="AN21" s="12"/>
      <c r="AO21" s="12"/>
      <c r="AP21" s="12"/>
      <c r="AQ21" s="12"/>
      <c r="AR21" s="12"/>
      <c r="AS21" s="12"/>
      <c r="AT21" s="12"/>
    </row>
    <row r="22" spans="1:46" x14ac:dyDescent="0.2">
      <c r="A22" s="12" t="s">
        <v>358</v>
      </c>
      <c r="B22" s="9" t="s">
        <v>225</v>
      </c>
      <c r="C22" s="18" t="s">
        <v>366</v>
      </c>
      <c r="D22" s="12" t="s">
        <v>62</v>
      </c>
      <c r="E22" s="12">
        <v>2</v>
      </c>
      <c r="F22" s="12"/>
      <c r="G22" s="12" t="s">
        <v>77</v>
      </c>
      <c r="H22" s="12" t="s">
        <v>78</v>
      </c>
      <c r="I22" s="12">
        <v>0</v>
      </c>
      <c r="J22" s="12" t="s">
        <v>34</v>
      </c>
      <c r="K22" s="12" t="s">
        <v>34</v>
      </c>
      <c r="L22" s="12">
        <v>0</v>
      </c>
      <c r="M22" s="12" t="s">
        <v>34</v>
      </c>
      <c r="N22" s="12"/>
      <c r="O22" s="12">
        <v>0</v>
      </c>
      <c r="P22" s="12" t="s">
        <v>34</v>
      </c>
      <c r="Q22" s="12">
        <v>0</v>
      </c>
      <c r="R22" s="12" t="s">
        <v>34</v>
      </c>
      <c r="S22" s="12"/>
      <c r="T22" s="12" t="s">
        <v>36</v>
      </c>
      <c r="U22" s="13"/>
      <c r="V22" s="12"/>
      <c r="W22" s="12" t="s">
        <v>148</v>
      </c>
      <c r="X22" s="12" t="s">
        <v>37</v>
      </c>
      <c r="Y22" s="14"/>
      <c r="Z22" s="6"/>
      <c r="AA22" s="6"/>
      <c r="AB22" s="6"/>
      <c r="AC22" s="12" t="s">
        <v>79</v>
      </c>
      <c r="AD22" s="1"/>
      <c r="AE22" s="12">
        <v>1</v>
      </c>
      <c r="AF22" s="12"/>
      <c r="AG22" s="15"/>
      <c r="AH22" s="12"/>
      <c r="AI22" s="12"/>
      <c r="AJ22" s="12"/>
      <c r="AK22" s="12"/>
      <c r="AL22" s="12"/>
      <c r="AM22" s="12"/>
      <c r="AN22" s="12"/>
      <c r="AO22" s="12"/>
      <c r="AP22" s="12"/>
      <c r="AQ22" s="12"/>
      <c r="AR22" s="12"/>
      <c r="AS22" s="12"/>
      <c r="AT22" s="12"/>
    </row>
    <row r="23" spans="1:46" x14ac:dyDescent="0.2">
      <c r="A23" s="12" t="s">
        <v>358</v>
      </c>
      <c r="B23" s="9" t="s">
        <v>225</v>
      </c>
      <c r="C23" s="18" t="s">
        <v>368</v>
      </c>
      <c r="D23" s="12" t="s">
        <v>62</v>
      </c>
      <c r="E23" s="12">
        <v>2</v>
      </c>
      <c r="F23" s="12"/>
      <c r="G23" s="12" t="s">
        <v>77</v>
      </c>
      <c r="H23" s="12" t="s">
        <v>78</v>
      </c>
      <c r="I23" s="12">
        <v>0</v>
      </c>
      <c r="J23" s="12" t="s">
        <v>34</v>
      </c>
      <c r="K23" s="12" t="s">
        <v>34</v>
      </c>
      <c r="L23" s="12">
        <v>0</v>
      </c>
      <c r="M23" s="12" t="s">
        <v>34</v>
      </c>
      <c r="N23" s="12"/>
      <c r="O23" s="12">
        <v>0</v>
      </c>
      <c r="P23" s="12" t="s">
        <v>34</v>
      </c>
      <c r="Q23" s="12">
        <v>0</v>
      </c>
      <c r="R23" s="12" t="s">
        <v>34</v>
      </c>
      <c r="S23" s="12"/>
      <c r="T23" s="12" t="s">
        <v>39</v>
      </c>
      <c r="U23" s="13"/>
      <c r="V23" s="12"/>
      <c r="W23" s="12" t="s">
        <v>148</v>
      </c>
      <c r="X23" s="12" t="s">
        <v>37</v>
      </c>
      <c r="Y23" s="14"/>
      <c r="Z23" s="6"/>
      <c r="AA23" s="6"/>
      <c r="AB23" s="6"/>
      <c r="AC23" s="12" t="s">
        <v>80</v>
      </c>
      <c r="AD23" s="1"/>
      <c r="AE23" s="12">
        <v>0</v>
      </c>
      <c r="AF23" s="12"/>
      <c r="AG23" s="15"/>
      <c r="AH23" s="12"/>
      <c r="AI23" s="12"/>
      <c r="AJ23" s="12"/>
      <c r="AK23" s="12"/>
      <c r="AL23" s="12"/>
      <c r="AM23" s="12"/>
      <c r="AN23" s="12"/>
      <c r="AO23" s="12"/>
      <c r="AP23" s="12"/>
      <c r="AQ23" s="12"/>
      <c r="AR23" s="12"/>
      <c r="AS23" s="12"/>
      <c r="AT23" s="12"/>
    </row>
    <row r="24" spans="1:46" x14ac:dyDescent="0.2">
      <c r="A24" s="12"/>
      <c r="B24" s="9" t="s">
        <v>225</v>
      </c>
      <c r="C24" s="1" t="s">
        <v>368</v>
      </c>
      <c r="D24" s="12" t="s">
        <v>62</v>
      </c>
      <c r="E24" s="12">
        <v>5</v>
      </c>
      <c r="F24" s="12"/>
      <c r="G24" s="12" t="s">
        <v>81</v>
      </c>
      <c r="H24" s="12" t="s">
        <v>82</v>
      </c>
      <c r="I24" s="12">
        <v>0</v>
      </c>
      <c r="J24" s="12" t="s">
        <v>34</v>
      </c>
      <c r="K24" s="12" t="s">
        <v>34</v>
      </c>
      <c r="L24" s="12">
        <v>0</v>
      </c>
      <c r="M24" s="12" t="s">
        <v>34</v>
      </c>
      <c r="N24" s="12"/>
      <c r="O24" s="12">
        <v>0</v>
      </c>
      <c r="P24" s="12" t="s">
        <v>34</v>
      </c>
      <c r="Q24" s="12">
        <v>1</v>
      </c>
      <c r="R24" s="12" t="s">
        <v>224</v>
      </c>
      <c r="S24" s="12"/>
      <c r="T24" s="12" t="s">
        <v>36</v>
      </c>
      <c r="U24" s="13"/>
      <c r="V24" s="12"/>
      <c r="W24" s="12" t="s">
        <v>148</v>
      </c>
      <c r="X24" s="12" t="s">
        <v>37</v>
      </c>
      <c r="Y24" s="14"/>
      <c r="Z24" s="6"/>
      <c r="AA24" s="6"/>
      <c r="AB24" s="6"/>
      <c r="AC24" s="12" t="s">
        <v>83</v>
      </c>
      <c r="AD24" s="1"/>
      <c r="AE24" s="12">
        <v>1</v>
      </c>
      <c r="AF24" s="12"/>
      <c r="AG24" s="15"/>
      <c r="AH24" s="12"/>
      <c r="AI24" s="12"/>
      <c r="AJ24" s="12"/>
      <c r="AK24" s="12"/>
      <c r="AL24" s="12"/>
      <c r="AM24" s="12"/>
      <c r="AN24" s="12"/>
      <c r="AO24" s="12"/>
      <c r="AP24" s="12"/>
      <c r="AQ24" s="12"/>
      <c r="AR24" s="12"/>
      <c r="AS24" s="12"/>
      <c r="AT24" s="12"/>
    </row>
    <row r="25" spans="1:46" x14ac:dyDescent="0.2">
      <c r="A25" s="12"/>
      <c r="B25" s="9" t="s">
        <v>225</v>
      </c>
      <c r="C25" s="1" t="s">
        <v>368</v>
      </c>
      <c r="D25" s="12" t="s">
        <v>62</v>
      </c>
      <c r="E25" s="12">
        <v>5</v>
      </c>
      <c r="F25" s="12"/>
      <c r="G25" s="12" t="s">
        <v>81</v>
      </c>
      <c r="H25" s="12" t="s">
        <v>82</v>
      </c>
      <c r="I25" s="12">
        <v>0</v>
      </c>
      <c r="J25" s="12" t="s">
        <v>34</v>
      </c>
      <c r="K25" s="12" t="s">
        <v>34</v>
      </c>
      <c r="L25" s="12">
        <v>0</v>
      </c>
      <c r="M25" s="12" t="s">
        <v>34</v>
      </c>
      <c r="N25" s="12"/>
      <c r="O25" s="12">
        <v>0</v>
      </c>
      <c r="P25" s="12" t="s">
        <v>34</v>
      </c>
      <c r="Q25" s="12">
        <v>1</v>
      </c>
      <c r="R25" s="12" t="s">
        <v>224</v>
      </c>
      <c r="S25" s="12"/>
      <c r="T25" s="12" t="s">
        <v>39</v>
      </c>
      <c r="U25" s="13"/>
      <c r="V25" s="12"/>
      <c r="W25" s="12" t="s">
        <v>148</v>
      </c>
      <c r="X25" s="12" t="s">
        <v>37</v>
      </c>
      <c r="Y25" s="14"/>
      <c r="Z25" s="6"/>
      <c r="AA25" s="6"/>
      <c r="AB25" s="6"/>
      <c r="AC25" s="12" t="s">
        <v>84</v>
      </c>
      <c r="AD25" s="1"/>
      <c r="AE25" s="12">
        <v>0</v>
      </c>
      <c r="AF25" s="12"/>
      <c r="AG25" s="15"/>
      <c r="AH25" s="12"/>
      <c r="AI25" s="12"/>
      <c r="AJ25" s="12"/>
      <c r="AK25" s="12"/>
      <c r="AL25" s="12"/>
      <c r="AM25" s="12"/>
      <c r="AN25" s="12"/>
      <c r="AO25" s="12"/>
      <c r="AP25" s="12"/>
      <c r="AQ25" s="12"/>
      <c r="AR25" s="12"/>
      <c r="AS25" s="12"/>
      <c r="AT25" s="12"/>
    </row>
    <row r="26" spans="1:46" x14ac:dyDescent="0.2">
      <c r="A26" s="12"/>
      <c r="B26" s="9" t="s">
        <v>225</v>
      </c>
      <c r="C26" s="1" t="s">
        <v>368</v>
      </c>
      <c r="D26" s="12" t="s">
        <v>62</v>
      </c>
      <c r="E26" s="12">
        <v>3</v>
      </c>
      <c r="F26" s="12"/>
      <c r="G26" s="12" t="s">
        <v>85</v>
      </c>
      <c r="H26" s="12" t="s">
        <v>86</v>
      </c>
      <c r="I26" s="12">
        <v>0</v>
      </c>
      <c r="J26" s="12" t="s">
        <v>34</v>
      </c>
      <c r="K26" s="12" t="s">
        <v>34</v>
      </c>
      <c r="L26" s="12">
        <v>0</v>
      </c>
      <c r="M26" s="12" t="s">
        <v>34</v>
      </c>
      <c r="N26" s="12"/>
      <c r="O26" s="12">
        <v>0</v>
      </c>
      <c r="P26" s="12" t="s">
        <v>34</v>
      </c>
      <c r="Q26" s="12">
        <v>1</v>
      </c>
      <c r="R26" s="12" t="s">
        <v>101</v>
      </c>
      <c r="S26" s="12"/>
      <c r="T26" s="12" t="s">
        <v>36</v>
      </c>
      <c r="U26" s="13"/>
      <c r="V26" s="12"/>
      <c r="W26" s="12" t="s">
        <v>148</v>
      </c>
      <c r="X26" s="12" t="s">
        <v>37</v>
      </c>
      <c r="Y26" s="14"/>
      <c r="Z26" s="6"/>
      <c r="AA26" s="6"/>
      <c r="AB26" s="6"/>
      <c r="AC26" s="12" t="s">
        <v>87</v>
      </c>
      <c r="AD26" s="1"/>
      <c r="AE26" s="12">
        <v>1</v>
      </c>
      <c r="AF26" s="12"/>
      <c r="AG26" s="12"/>
      <c r="AH26" s="12"/>
      <c r="AI26" s="12"/>
      <c r="AJ26" s="12"/>
      <c r="AK26" s="12"/>
      <c r="AL26" s="12"/>
      <c r="AM26" s="12"/>
      <c r="AN26" s="12"/>
      <c r="AO26" s="12"/>
      <c r="AP26" s="12"/>
      <c r="AQ26" s="12"/>
      <c r="AR26" s="12"/>
      <c r="AS26" s="12"/>
      <c r="AT26" s="12"/>
    </row>
    <row r="27" spans="1:46" x14ac:dyDescent="0.2">
      <c r="A27" s="12"/>
      <c r="B27" s="9" t="s">
        <v>225</v>
      </c>
      <c r="C27" s="1" t="s">
        <v>368</v>
      </c>
      <c r="D27" s="12" t="s">
        <v>62</v>
      </c>
      <c r="E27" s="12">
        <v>3</v>
      </c>
      <c r="F27" s="12"/>
      <c r="G27" s="12" t="s">
        <v>85</v>
      </c>
      <c r="H27" s="12" t="s">
        <v>86</v>
      </c>
      <c r="I27" s="12">
        <v>0</v>
      </c>
      <c r="J27" s="12" t="s">
        <v>34</v>
      </c>
      <c r="K27" s="12" t="s">
        <v>34</v>
      </c>
      <c r="L27" s="12">
        <v>0</v>
      </c>
      <c r="M27" s="12" t="s">
        <v>34</v>
      </c>
      <c r="N27" s="12"/>
      <c r="O27" s="12">
        <v>0</v>
      </c>
      <c r="P27" s="12" t="s">
        <v>34</v>
      </c>
      <c r="Q27" s="12">
        <v>1</v>
      </c>
      <c r="R27" s="12" t="s">
        <v>101</v>
      </c>
      <c r="S27" s="12"/>
      <c r="T27" s="12" t="s">
        <v>39</v>
      </c>
      <c r="U27" s="13"/>
      <c r="V27" s="12"/>
      <c r="W27" s="12" t="s">
        <v>148</v>
      </c>
      <c r="X27" s="12" t="s">
        <v>37</v>
      </c>
      <c r="Y27" s="14"/>
      <c r="Z27" s="6"/>
      <c r="AA27" s="6"/>
      <c r="AB27" s="6"/>
      <c r="AC27" s="12" t="s">
        <v>88</v>
      </c>
      <c r="AD27" s="1"/>
      <c r="AE27" s="12">
        <v>0</v>
      </c>
      <c r="AF27" s="12"/>
      <c r="AG27" s="12"/>
      <c r="AH27" s="12"/>
      <c r="AI27" s="12"/>
      <c r="AJ27" s="12"/>
      <c r="AK27" s="12"/>
      <c r="AL27" s="12"/>
      <c r="AM27" s="12"/>
      <c r="AN27" s="12"/>
      <c r="AO27" s="12"/>
      <c r="AP27" s="12"/>
      <c r="AQ27" s="12"/>
      <c r="AR27" s="12"/>
      <c r="AS27" s="12"/>
      <c r="AT27" s="12"/>
    </row>
    <row r="28" spans="1:46" x14ac:dyDescent="0.2">
      <c r="A28" s="12" t="s">
        <v>359</v>
      </c>
      <c r="B28" s="9" t="s">
        <v>226</v>
      </c>
      <c r="C28" s="1" t="s">
        <v>368</v>
      </c>
      <c r="D28" s="12" t="s">
        <v>62</v>
      </c>
      <c r="E28" s="12">
        <v>2</v>
      </c>
      <c r="F28" s="12"/>
      <c r="G28" s="15" t="s">
        <v>133</v>
      </c>
      <c r="H28" s="12" t="s">
        <v>89</v>
      </c>
      <c r="I28" s="12">
        <v>0</v>
      </c>
      <c r="J28" s="12" t="s">
        <v>34</v>
      </c>
      <c r="K28" s="12" t="s">
        <v>34</v>
      </c>
      <c r="L28" s="12">
        <v>0</v>
      </c>
      <c r="M28" s="12" t="s">
        <v>34</v>
      </c>
      <c r="N28" s="12"/>
      <c r="O28" s="12">
        <v>0</v>
      </c>
      <c r="P28" s="12" t="s">
        <v>34</v>
      </c>
      <c r="Q28" s="12">
        <v>0</v>
      </c>
      <c r="R28" s="12" t="s">
        <v>34</v>
      </c>
      <c r="S28" s="12"/>
      <c r="T28" s="12" t="s">
        <v>36</v>
      </c>
      <c r="U28" s="13"/>
      <c r="V28" s="12"/>
      <c r="W28" s="12" t="s">
        <v>148</v>
      </c>
      <c r="X28" s="12" t="s">
        <v>37</v>
      </c>
      <c r="Y28" s="14"/>
      <c r="Z28" s="6"/>
      <c r="AA28" s="6"/>
      <c r="AB28" s="6"/>
      <c r="AC28" s="12" t="s">
        <v>90</v>
      </c>
      <c r="AD28" s="1"/>
      <c r="AE28" s="12">
        <v>1</v>
      </c>
      <c r="AF28" s="12"/>
      <c r="AG28" s="12"/>
      <c r="AH28" s="12"/>
      <c r="AI28" s="12"/>
      <c r="AJ28" s="12"/>
      <c r="AK28" s="12"/>
      <c r="AL28" s="12"/>
      <c r="AM28" s="12"/>
      <c r="AN28" s="12"/>
      <c r="AO28" s="12"/>
      <c r="AP28" s="12"/>
      <c r="AQ28" s="12"/>
      <c r="AR28" s="12"/>
      <c r="AS28" s="12"/>
      <c r="AT28" s="12"/>
    </row>
    <row r="29" spans="1:46" x14ac:dyDescent="0.2">
      <c r="A29" s="12" t="s">
        <v>359</v>
      </c>
      <c r="B29" s="9" t="s">
        <v>226</v>
      </c>
      <c r="C29" s="1" t="s">
        <v>368</v>
      </c>
      <c r="D29" s="12" t="s">
        <v>62</v>
      </c>
      <c r="E29" s="12">
        <v>2</v>
      </c>
      <c r="F29" s="12"/>
      <c r="G29" s="15" t="s">
        <v>133</v>
      </c>
      <c r="H29" s="12" t="s">
        <v>89</v>
      </c>
      <c r="I29" s="12">
        <v>0</v>
      </c>
      <c r="J29" s="12" t="s">
        <v>34</v>
      </c>
      <c r="K29" s="12" t="s">
        <v>34</v>
      </c>
      <c r="L29" s="12">
        <v>0</v>
      </c>
      <c r="M29" s="12" t="s">
        <v>34</v>
      </c>
      <c r="N29" s="12"/>
      <c r="O29" s="12">
        <v>0</v>
      </c>
      <c r="P29" s="12" t="s">
        <v>34</v>
      </c>
      <c r="Q29" s="12">
        <v>0</v>
      </c>
      <c r="R29" s="12" t="s">
        <v>34</v>
      </c>
      <c r="S29" s="12"/>
      <c r="T29" s="12" t="s">
        <v>39</v>
      </c>
      <c r="U29" s="13"/>
      <c r="V29" s="12"/>
      <c r="W29" s="12" t="s">
        <v>148</v>
      </c>
      <c r="X29" s="12" t="s">
        <v>37</v>
      </c>
      <c r="Y29" s="14"/>
      <c r="Z29" s="6"/>
      <c r="AA29" s="6"/>
      <c r="AB29" s="6"/>
      <c r="AC29" s="12" t="s">
        <v>91</v>
      </c>
      <c r="AD29" s="1"/>
      <c r="AE29" s="12">
        <v>0</v>
      </c>
      <c r="AF29" s="12"/>
      <c r="AG29" s="12"/>
      <c r="AH29" s="12"/>
      <c r="AI29" s="12"/>
      <c r="AJ29" s="12"/>
      <c r="AK29" s="12"/>
      <c r="AL29" s="12"/>
      <c r="AM29" s="12"/>
      <c r="AN29" s="12"/>
      <c r="AO29" s="12"/>
      <c r="AP29" s="12"/>
      <c r="AQ29" s="12"/>
      <c r="AR29" s="12"/>
      <c r="AS29" s="12"/>
      <c r="AT29" s="12"/>
    </row>
    <row r="30" spans="1:46" x14ac:dyDescent="0.2">
      <c r="A30" s="12" t="s">
        <v>360</v>
      </c>
      <c r="B30" s="9"/>
      <c r="C30" s="1" t="s">
        <v>368</v>
      </c>
      <c r="D30" s="12" t="s">
        <v>62</v>
      </c>
      <c r="E30" s="12">
        <v>3</v>
      </c>
      <c r="F30" s="12" t="s">
        <v>92</v>
      </c>
      <c r="G30" s="15" t="s">
        <v>93</v>
      </c>
      <c r="H30" s="12" t="s">
        <v>94</v>
      </c>
      <c r="I30" s="12">
        <v>0</v>
      </c>
      <c r="J30" s="12" t="s">
        <v>34</v>
      </c>
      <c r="K30" s="12" t="s">
        <v>34</v>
      </c>
      <c r="L30" s="12">
        <v>0</v>
      </c>
      <c r="M30" s="12" t="s">
        <v>34</v>
      </c>
      <c r="N30" s="12"/>
      <c r="O30" s="12">
        <v>0</v>
      </c>
      <c r="P30" s="12" t="s">
        <v>34</v>
      </c>
      <c r="Q30" s="12">
        <v>0</v>
      </c>
      <c r="R30" s="12" t="s">
        <v>34</v>
      </c>
      <c r="S30" s="12"/>
      <c r="T30" s="12" t="s">
        <v>36</v>
      </c>
      <c r="U30" s="13"/>
      <c r="V30" s="12"/>
      <c r="W30" s="12" t="s">
        <v>148</v>
      </c>
      <c r="X30" s="12" t="s">
        <v>37</v>
      </c>
      <c r="Y30" s="14"/>
      <c r="Z30" s="6"/>
      <c r="AA30" s="6"/>
      <c r="AB30" s="6"/>
      <c r="AC30" s="12" t="s">
        <v>95</v>
      </c>
      <c r="AD30" s="1"/>
      <c r="AE30" s="12">
        <v>1</v>
      </c>
      <c r="AF30" s="12"/>
      <c r="AG30" s="15"/>
      <c r="AH30" s="12"/>
      <c r="AI30" s="12"/>
      <c r="AJ30" s="12"/>
      <c r="AK30" s="12"/>
      <c r="AL30" s="12"/>
      <c r="AM30" s="12"/>
      <c r="AN30" s="12"/>
      <c r="AO30" s="12"/>
      <c r="AP30" s="12"/>
      <c r="AQ30" s="12"/>
      <c r="AR30" s="12"/>
      <c r="AS30" s="12"/>
      <c r="AT30" s="12"/>
    </row>
    <row r="31" spans="1:46" x14ac:dyDescent="0.2">
      <c r="A31" s="12" t="s">
        <v>360</v>
      </c>
      <c r="B31" s="12"/>
      <c r="C31" s="1" t="s">
        <v>368</v>
      </c>
      <c r="D31" s="12" t="s">
        <v>62</v>
      </c>
      <c r="E31" s="12">
        <v>3</v>
      </c>
      <c r="F31" s="12" t="s">
        <v>92</v>
      </c>
      <c r="G31" s="15" t="s">
        <v>93</v>
      </c>
      <c r="H31" s="12" t="s">
        <v>94</v>
      </c>
      <c r="I31" s="12">
        <v>0</v>
      </c>
      <c r="J31" s="12" t="s">
        <v>34</v>
      </c>
      <c r="K31" s="12" t="s">
        <v>34</v>
      </c>
      <c r="L31" s="12">
        <v>0</v>
      </c>
      <c r="M31" s="12" t="s">
        <v>34</v>
      </c>
      <c r="N31" s="12"/>
      <c r="O31" s="12">
        <v>0</v>
      </c>
      <c r="P31" s="12" t="s">
        <v>34</v>
      </c>
      <c r="Q31" s="12">
        <v>0</v>
      </c>
      <c r="R31" s="12" t="s">
        <v>34</v>
      </c>
      <c r="S31" s="12"/>
      <c r="T31" s="12" t="s">
        <v>39</v>
      </c>
      <c r="U31" s="13"/>
      <c r="V31" s="12"/>
      <c r="W31" s="12" t="s">
        <v>148</v>
      </c>
      <c r="X31" s="12" t="s">
        <v>37</v>
      </c>
      <c r="Y31" s="14"/>
      <c r="Z31" s="6"/>
      <c r="AA31" s="6"/>
      <c r="AB31" s="6"/>
      <c r="AC31" s="12" t="s">
        <v>96</v>
      </c>
      <c r="AD31" s="1"/>
      <c r="AE31" s="12">
        <v>0</v>
      </c>
      <c r="AF31" s="12"/>
      <c r="AG31" s="12"/>
      <c r="AH31" s="12"/>
      <c r="AI31" s="12"/>
      <c r="AJ31" s="12"/>
      <c r="AK31" s="12"/>
      <c r="AL31" s="12"/>
      <c r="AM31" s="12"/>
      <c r="AN31" s="12"/>
      <c r="AO31" s="12"/>
      <c r="AP31" s="12"/>
      <c r="AQ31" s="12"/>
      <c r="AR31" s="12"/>
      <c r="AS31" s="12"/>
      <c r="AT31" s="12"/>
    </row>
    <row r="32" spans="1:46" x14ac:dyDescent="0.2">
      <c r="A32" s="12"/>
      <c r="B32" s="9" t="s">
        <v>226</v>
      </c>
      <c r="C32" s="1" t="s">
        <v>368</v>
      </c>
      <c r="D32" s="12" t="s">
        <v>62</v>
      </c>
      <c r="E32" s="12">
        <v>2</v>
      </c>
      <c r="F32" s="12"/>
      <c r="G32" s="12" t="s">
        <v>134</v>
      </c>
      <c r="H32" s="12" t="s">
        <v>89</v>
      </c>
      <c r="I32" s="12">
        <v>0</v>
      </c>
      <c r="J32" s="12" t="s">
        <v>34</v>
      </c>
      <c r="K32" s="12" t="s">
        <v>34</v>
      </c>
      <c r="L32" s="12">
        <v>0</v>
      </c>
      <c r="M32" s="12" t="s">
        <v>34</v>
      </c>
      <c r="N32" s="12"/>
      <c r="O32" s="12">
        <v>0</v>
      </c>
      <c r="P32" s="12" t="s">
        <v>34</v>
      </c>
      <c r="Q32" s="12">
        <v>0</v>
      </c>
      <c r="R32" s="12" t="s">
        <v>34</v>
      </c>
      <c r="S32" s="12"/>
      <c r="T32" s="12" t="s">
        <v>36</v>
      </c>
      <c r="U32" s="13"/>
      <c r="V32" s="12"/>
      <c r="W32" s="12" t="s">
        <v>148</v>
      </c>
      <c r="X32" s="12" t="s">
        <v>37</v>
      </c>
      <c r="Y32" s="14"/>
      <c r="Z32" s="6"/>
      <c r="AA32" s="6"/>
      <c r="AB32" s="6"/>
      <c r="AC32" s="12" t="s">
        <v>97</v>
      </c>
      <c r="AD32" s="1"/>
      <c r="AE32" s="12">
        <v>1</v>
      </c>
      <c r="AF32" s="12"/>
      <c r="AG32" s="12"/>
      <c r="AH32" s="12"/>
      <c r="AI32" s="12"/>
      <c r="AJ32" s="12"/>
      <c r="AK32" s="12"/>
      <c r="AL32" s="12"/>
      <c r="AM32" s="12"/>
      <c r="AN32" s="12"/>
      <c r="AO32" s="12"/>
      <c r="AP32" s="12"/>
      <c r="AQ32" s="12"/>
      <c r="AR32" s="12"/>
      <c r="AS32" s="12"/>
      <c r="AT32" s="12"/>
    </row>
    <row r="33" spans="1:46" x14ac:dyDescent="0.2">
      <c r="A33" s="12"/>
      <c r="B33" s="9" t="s">
        <v>226</v>
      </c>
      <c r="C33" s="1" t="s">
        <v>368</v>
      </c>
      <c r="D33" s="12" t="s">
        <v>62</v>
      </c>
      <c r="E33" s="12">
        <v>2</v>
      </c>
      <c r="F33" s="12"/>
      <c r="G33" s="12" t="s">
        <v>134</v>
      </c>
      <c r="H33" s="12" t="s">
        <v>89</v>
      </c>
      <c r="I33" s="12">
        <v>0</v>
      </c>
      <c r="J33" s="12" t="s">
        <v>34</v>
      </c>
      <c r="K33" s="12" t="s">
        <v>34</v>
      </c>
      <c r="L33" s="12">
        <v>0</v>
      </c>
      <c r="M33" s="12" t="s">
        <v>34</v>
      </c>
      <c r="N33" s="12"/>
      <c r="O33" s="12">
        <v>0</v>
      </c>
      <c r="P33" s="12" t="s">
        <v>34</v>
      </c>
      <c r="Q33" s="12">
        <v>0</v>
      </c>
      <c r="R33" s="12" t="s">
        <v>34</v>
      </c>
      <c r="S33" s="12"/>
      <c r="T33" s="12" t="s">
        <v>39</v>
      </c>
      <c r="U33" s="13"/>
      <c r="V33" s="12"/>
      <c r="W33" s="12" t="s">
        <v>148</v>
      </c>
      <c r="X33" s="12" t="s">
        <v>37</v>
      </c>
      <c r="Y33" s="14"/>
      <c r="Z33" s="6"/>
      <c r="AA33" s="6"/>
      <c r="AB33" s="6"/>
      <c r="AC33" s="12" t="s">
        <v>98</v>
      </c>
      <c r="AD33" s="1"/>
      <c r="AE33" s="12">
        <v>0</v>
      </c>
      <c r="AF33" s="12"/>
      <c r="AG33" s="12"/>
      <c r="AH33" s="12"/>
      <c r="AI33" s="12"/>
      <c r="AJ33" s="12"/>
      <c r="AK33" s="12"/>
      <c r="AL33" s="12"/>
      <c r="AM33" s="12"/>
      <c r="AN33" s="12"/>
      <c r="AO33" s="12"/>
      <c r="AP33" s="12"/>
      <c r="AQ33" s="12"/>
      <c r="AR33" s="12"/>
      <c r="AS33" s="12"/>
      <c r="AT33" s="12"/>
    </row>
    <row r="34" spans="1:46" x14ac:dyDescent="0.2">
      <c r="A34" s="12"/>
      <c r="B34" s="8" t="s">
        <v>343</v>
      </c>
      <c r="C34" s="1" t="s">
        <v>368</v>
      </c>
      <c r="D34" s="12" t="s">
        <v>62</v>
      </c>
      <c r="E34" s="12">
        <v>3</v>
      </c>
      <c r="F34" s="12"/>
      <c r="G34" s="15" t="s">
        <v>99</v>
      </c>
      <c r="H34" s="12" t="s">
        <v>100</v>
      </c>
      <c r="I34" s="12">
        <v>0</v>
      </c>
      <c r="J34" s="12" t="s">
        <v>34</v>
      </c>
      <c r="K34" s="12" t="s">
        <v>34</v>
      </c>
      <c r="L34" s="12">
        <v>0</v>
      </c>
      <c r="M34" s="12" t="s">
        <v>34</v>
      </c>
      <c r="N34" s="12"/>
      <c r="O34" s="12">
        <v>0</v>
      </c>
      <c r="P34" s="12" t="s">
        <v>34</v>
      </c>
      <c r="Q34" s="12">
        <v>1</v>
      </c>
      <c r="R34" s="12" t="s">
        <v>101</v>
      </c>
      <c r="S34" s="12"/>
      <c r="T34" s="12" t="s">
        <v>36</v>
      </c>
      <c r="U34" s="13">
        <v>1181</v>
      </c>
      <c r="V34" s="12"/>
      <c r="W34" s="12" t="s">
        <v>148</v>
      </c>
      <c r="X34" s="12" t="s">
        <v>37</v>
      </c>
      <c r="Y34" s="16">
        <v>1181</v>
      </c>
      <c r="Z34" s="15">
        <v>482</v>
      </c>
      <c r="AA34" s="15">
        <v>688</v>
      </c>
      <c r="AB34" s="15">
        <v>11</v>
      </c>
      <c r="AC34" s="12" t="s">
        <v>102</v>
      </c>
      <c r="AD34" s="1"/>
      <c r="AE34" s="12">
        <v>1</v>
      </c>
      <c r="AF34" s="12"/>
      <c r="AG34" s="12"/>
      <c r="AH34" s="12"/>
      <c r="AI34" s="12"/>
      <c r="AJ34" s="12"/>
      <c r="AK34" s="12"/>
      <c r="AL34" s="12"/>
      <c r="AM34" s="12"/>
      <c r="AN34" s="12"/>
      <c r="AO34" s="12"/>
      <c r="AP34" s="12"/>
      <c r="AQ34" s="12"/>
      <c r="AR34" s="12"/>
      <c r="AS34" s="12"/>
      <c r="AT34" s="12"/>
    </row>
    <row r="35" spans="1:46" x14ac:dyDescent="0.2">
      <c r="A35" s="12"/>
      <c r="B35" s="8" t="s">
        <v>343</v>
      </c>
      <c r="C35" s="1" t="s">
        <v>368</v>
      </c>
      <c r="D35" s="12" t="s">
        <v>62</v>
      </c>
      <c r="E35" s="12">
        <v>3</v>
      </c>
      <c r="F35" s="12"/>
      <c r="G35" s="15" t="s">
        <v>99</v>
      </c>
      <c r="H35" s="12" t="s">
        <v>100</v>
      </c>
      <c r="I35" s="12">
        <v>0</v>
      </c>
      <c r="J35" s="12" t="s">
        <v>34</v>
      </c>
      <c r="K35" s="12" t="s">
        <v>34</v>
      </c>
      <c r="L35" s="12">
        <v>0</v>
      </c>
      <c r="M35" s="12" t="s">
        <v>34</v>
      </c>
      <c r="N35" s="12"/>
      <c r="O35" s="12">
        <v>0</v>
      </c>
      <c r="P35" s="12" t="s">
        <v>34</v>
      </c>
      <c r="Q35" s="12">
        <v>1</v>
      </c>
      <c r="R35" s="12" t="s">
        <v>101</v>
      </c>
      <c r="S35" s="12"/>
      <c r="T35" s="12" t="s">
        <v>39</v>
      </c>
      <c r="U35" s="16">
        <v>3090</v>
      </c>
      <c r="V35" s="12"/>
      <c r="W35" s="12" t="s">
        <v>148</v>
      </c>
      <c r="X35" s="12" t="s">
        <v>37</v>
      </c>
      <c r="Y35" s="10">
        <v>3090</v>
      </c>
      <c r="Z35" s="11">
        <v>1101</v>
      </c>
      <c r="AA35" s="11">
        <v>1983</v>
      </c>
      <c r="AB35" s="11">
        <v>6</v>
      </c>
      <c r="AC35" s="12" t="s">
        <v>103</v>
      </c>
      <c r="AD35" s="1"/>
      <c r="AE35" s="12">
        <v>0</v>
      </c>
      <c r="AF35" s="12"/>
      <c r="AG35" s="12"/>
      <c r="AH35" s="12"/>
      <c r="AI35" s="12"/>
      <c r="AJ35" s="12"/>
      <c r="AK35" s="12"/>
      <c r="AL35" s="12"/>
      <c r="AM35" s="12"/>
      <c r="AN35" s="12"/>
      <c r="AO35" s="12"/>
      <c r="AP35" s="12"/>
      <c r="AQ35" s="12"/>
      <c r="AR35" s="12"/>
      <c r="AS35" s="12"/>
      <c r="AT35" s="12"/>
    </row>
    <row r="36" spans="1:46" x14ac:dyDescent="0.2">
      <c r="A36" s="12" t="s">
        <v>360</v>
      </c>
      <c r="B36" s="9" t="s">
        <v>226</v>
      </c>
      <c r="C36" s="1" t="s">
        <v>368</v>
      </c>
      <c r="D36" s="12" t="s">
        <v>62</v>
      </c>
      <c r="E36" s="12">
        <v>2</v>
      </c>
      <c r="F36" s="12"/>
      <c r="G36" s="15" t="s">
        <v>134</v>
      </c>
      <c r="H36" s="12" t="s">
        <v>89</v>
      </c>
      <c r="I36" s="12">
        <v>0</v>
      </c>
      <c r="J36" s="12" t="s">
        <v>34</v>
      </c>
      <c r="K36" s="12" t="s">
        <v>34</v>
      </c>
      <c r="L36" s="12">
        <v>0</v>
      </c>
      <c r="M36" s="12" t="s">
        <v>34</v>
      </c>
      <c r="N36" s="12"/>
      <c r="O36" s="12">
        <v>0</v>
      </c>
      <c r="P36" s="12" t="s">
        <v>34</v>
      </c>
      <c r="Q36" s="12">
        <v>1</v>
      </c>
      <c r="R36" s="15" t="s">
        <v>101</v>
      </c>
      <c r="S36" s="12"/>
      <c r="T36" s="12" t="s">
        <v>36</v>
      </c>
      <c r="U36" s="16"/>
      <c r="V36" s="12"/>
      <c r="W36" s="12" t="s">
        <v>148</v>
      </c>
      <c r="X36" s="12" t="s">
        <v>37</v>
      </c>
      <c r="Y36" s="14"/>
      <c r="Z36" s="6"/>
      <c r="AA36" s="6"/>
      <c r="AB36" s="6"/>
      <c r="AC36" s="12" t="s">
        <v>104</v>
      </c>
      <c r="AD36" s="1"/>
      <c r="AE36" s="12">
        <v>1</v>
      </c>
      <c r="AF36" s="12"/>
      <c r="AG36" s="12"/>
      <c r="AH36" s="12"/>
      <c r="AI36" s="12"/>
      <c r="AJ36" s="12"/>
      <c r="AK36" s="12"/>
      <c r="AL36" s="12"/>
      <c r="AM36" s="12"/>
      <c r="AN36" s="12"/>
      <c r="AO36" s="12"/>
      <c r="AP36" s="12"/>
      <c r="AQ36" s="12"/>
      <c r="AR36" s="12"/>
      <c r="AS36" s="12"/>
      <c r="AT36" s="12"/>
    </row>
    <row r="37" spans="1:46" x14ac:dyDescent="0.2">
      <c r="A37" s="12" t="s">
        <v>360</v>
      </c>
      <c r="B37" s="9" t="s">
        <v>226</v>
      </c>
      <c r="C37" s="1" t="s">
        <v>368</v>
      </c>
      <c r="D37" s="12" t="s">
        <v>62</v>
      </c>
      <c r="E37" s="12">
        <v>2</v>
      </c>
      <c r="F37" s="12"/>
      <c r="G37" s="15" t="s">
        <v>134</v>
      </c>
      <c r="H37" s="12" t="s">
        <v>89</v>
      </c>
      <c r="I37" s="12">
        <v>0</v>
      </c>
      <c r="J37" s="12" t="s">
        <v>34</v>
      </c>
      <c r="K37" s="12" t="s">
        <v>34</v>
      </c>
      <c r="L37" s="12">
        <v>0</v>
      </c>
      <c r="M37" s="12" t="s">
        <v>34</v>
      </c>
      <c r="N37" s="12"/>
      <c r="O37" s="12">
        <v>0</v>
      </c>
      <c r="P37" s="12" t="s">
        <v>34</v>
      </c>
      <c r="Q37" s="12">
        <v>1</v>
      </c>
      <c r="R37" s="15" t="s">
        <v>101</v>
      </c>
      <c r="S37" s="12"/>
      <c r="T37" s="12" t="s">
        <v>39</v>
      </c>
      <c r="U37" s="13"/>
      <c r="V37" s="12"/>
      <c r="W37" s="12" t="s">
        <v>148</v>
      </c>
      <c r="X37" s="12" t="s">
        <v>37</v>
      </c>
      <c r="Y37" s="14"/>
      <c r="Z37" s="6"/>
      <c r="AA37" s="6"/>
      <c r="AB37" s="6"/>
      <c r="AC37" s="12" t="s">
        <v>105</v>
      </c>
      <c r="AD37" s="1"/>
      <c r="AE37" s="12">
        <v>0</v>
      </c>
      <c r="AF37" s="12"/>
      <c r="AG37" s="12"/>
      <c r="AH37" s="12"/>
      <c r="AI37" s="12"/>
      <c r="AJ37" s="12"/>
      <c r="AK37" s="12"/>
      <c r="AL37" s="12"/>
      <c r="AM37" s="12"/>
      <c r="AN37" s="12"/>
      <c r="AO37" s="12"/>
      <c r="AP37" s="12"/>
      <c r="AQ37" s="12"/>
      <c r="AR37" s="12"/>
      <c r="AS37" s="12"/>
      <c r="AT37" s="12"/>
    </row>
    <row r="38" spans="1:46" x14ac:dyDescent="0.2">
      <c r="A38" s="12" t="s">
        <v>360</v>
      </c>
      <c r="B38" s="12"/>
      <c r="C38" s="1" t="s">
        <v>368</v>
      </c>
      <c r="D38" s="12" t="s">
        <v>62</v>
      </c>
      <c r="E38" s="12">
        <v>3</v>
      </c>
      <c r="F38" s="12" t="s">
        <v>106</v>
      </c>
      <c r="G38" s="12" t="s">
        <v>107</v>
      </c>
      <c r="H38" s="12" t="s">
        <v>108</v>
      </c>
      <c r="I38" s="12">
        <v>0</v>
      </c>
      <c r="J38" s="12" t="s">
        <v>34</v>
      </c>
      <c r="K38" s="12" t="s">
        <v>34</v>
      </c>
      <c r="L38" s="12">
        <v>0</v>
      </c>
      <c r="M38" s="12" t="s">
        <v>34</v>
      </c>
      <c r="N38" s="12"/>
      <c r="O38" s="12">
        <v>0</v>
      </c>
      <c r="P38" s="12" t="s">
        <v>34</v>
      </c>
      <c r="Q38" s="12">
        <v>0</v>
      </c>
      <c r="R38" s="12" t="s">
        <v>34</v>
      </c>
      <c r="S38" s="12"/>
      <c r="T38" s="12" t="s">
        <v>36</v>
      </c>
      <c r="U38" s="13"/>
      <c r="V38" s="12"/>
      <c r="W38" s="12" t="s">
        <v>148</v>
      </c>
      <c r="X38" s="12" t="s">
        <v>37</v>
      </c>
      <c r="Y38" s="14"/>
      <c r="Z38" s="6"/>
      <c r="AA38" s="6"/>
      <c r="AB38" s="6"/>
      <c r="AC38" s="12" t="s">
        <v>109</v>
      </c>
      <c r="AD38" s="1"/>
      <c r="AE38" s="12">
        <v>1</v>
      </c>
      <c r="AF38" s="12"/>
      <c r="AG38" s="12"/>
      <c r="AH38" s="12"/>
      <c r="AI38" s="12"/>
      <c r="AJ38" s="12"/>
      <c r="AK38" s="12"/>
      <c r="AL38" s="12"/>
      <c r="AM38" s="12"/>
      <c r="AN38" s="12"/>
      <c r="AO38" s="12"/>
      <c r="AP38" s="12"/>
      <c r="AQ38" s="12"/>
      <c r="AR38" s="12"/>
      <c r="AS38" s="12"/>
      <c r="AT38" s="12"/>
    </row>
    <row r="39" spans="1:46" x14ac:dyDescent="0.2">
      <c r="A39" s="12" t="s">
        <v>360</v>
      </c>
      <c r="B39" s="12"/>
      <c r="C39" s="1" t="s">
        <v>368</v>
      </c>
      <c r="D39" s="12" t="s">
        <v>62</v>
      </c>
      <c r="E39" s="12">
        <v>3</v>
      </c>
      <c r="F39" s="12" t="s">
        <v>106</v>
      </c>
      <c r="G39" s="12" t="s">
        <v>107</v>
      </c>
      <c r="H39" s="12" t="s">
        <v>108</v>
      </c>
      <c r="I39" s="12">
        <v>0</v>
      </c>
      <c r="J39" s="12" t="s">
        <v>34</v>
      </c>
      <c r="K39" s="12" t="s">
        <v>34</v>
      </c>
      <c r="L39" s="12">
        <v>0</v>
      </c>
      <c r="M39" s="12" t="s">
        <v>34</v>
      </c>
      <c r="N39" s="12"/>
      <c r="O39" s="12">
        <v>0</v>
      </c>
      <c r="P39" s="12" t="s">
        <v>34</v>
      </c>
      <c r="Q39" s="12">
        <v>0</v>
      </c>
      <c r="R39" s="12" t="s">
        <v>34</v>
      </c>
      <c r="S39" s="12"/>
      <c r="T39" s="12" t="s">
        <v>39</v>
      </c>
      <c r="U39" s="13"/>
      <c r="V39" s="12"/>
      <c r="W39" s="12" t="s">
        <v>148</v>
      </c>
      <c r="X39" s="12" t="s">
        <v>37</v>
      </c>
      <c r="Y39" s="14"/>
      <c r="Z39" s="6"/>
      <c r="AA39" s="6"/>
      <c r="AB39" s="6"/>
      <c r="AC39" s="12" t="s">
        <v>110</v>
      </c>
      <c r="AD39" s="1"/>
      <c r="AE39" s="12">
        <v>0</v>
      </c>
      <c r="AF39" s="12"/>
      <c r="AG39" s="12"/>
      <c r="AH39" s="12"/>
      <c r="AI39" s="12"/>
      <c r="AJ39" s="12"/>
      <c r="AK39" s="12"/>
      <c r="AL39" s="12"/>
      <c r="AM39" s="12"/>
      <c r="AN39" s="12"/>
      <c r="AO39" s="12"/>
      <c r="AP39" s="12"/>
      <c r="AQ39" s="12"/>
      <c r="AR39" s="12"/>
      <c r="AS39" s="12"/>
      <c r="AT39" s="12"/>
    </row>
    <row r="40" spans="1:46" x14ac:dyDescent="0.2">
      <c r="A40" s="12" t="s">
        <v>360</v>
      </c>
      <c r="B40" s="4" t="s">
        <v>132</v>
      </c>
      <c r="C40" s="12" t="s">
        <v>111</v>
      </c>
      <c r="D40" s="1" t="s">
        <v>62</v>
      </c>
      <c r="E40" s="1">
        <v>2</v>
      </c>
      <c r="F40" s="12"/>
      <c r="G40" s="12" t="s">
        <v>115</v>
      </c>
      <c r="H40" s="12" t="s">
        <v>112</v>
      </c>
      <c r="I40" s="12">
        <v>0</v>
      </c>
      <c r="J40" s="12" t="s">
        <v>34</v>
      </c>
      <c r="K40" s="12" t="s">
        <v>34</v>
      </c>
      <c r="L40" s="12">
        <v>0</v>
      </c>
      <c r="M40" s="12" t="s">
        <v>34</v>
      </c>
      <c r="N40" s="12"/>
      <c r="O40" s="12">
        <v>0</v>
      </c>
      <c r="P40" s="12" t="s">
        <v>34</v>
      </c>
      <c r="Q40" s="6">
        <v>1</v>
      </c>
      <c r="R40" s="6" t="s">
        <v>227</v>
      </c>
      <c r="S40" s="12"/>
      <c r="T40" s="12" t="s">
        <v>36</v>
      </c>
      <c r="U40" s="13"/>
      <c r="V40" s="12"/>
      <c r="W40" s="12" t="s">
        <v>148</v>
      </c>
      <c r="X40" s="12" t="s">
        <v>37</v>
      </c>
      <c r="Y40" s="14"/>
      <c r="Z40" s="6"/>
      <c r="AA40" s="6"/>
      <c r="AB40" s="6"/>
      <c r="AC40" s="12" t="s">
        <v>113</v>
      </c>
      <c r="AD40" s="12"/>
      <c r="AE40" s="12">
        <v>1</v>
      </c>
      <c r="AF40" s="12"/>
      <c r="AG40" s="12"/>
      <c r="AH40" s="12"/>
      <c r="AI40" s="12"/>
      <c r="AJ40" s="12"/>
      <c r="AK40" s="12"/>
      <c r="AL40" s="12"/>
      <c r="AM40" s="12"/>
      <c r="AN40" s="12"/>
      <c r="AO40" s="12"/>
      <c r="AP40" s="12"/>
      <c r="AQ40" s="12"/>
      <c r="AR40" s="12"/>
      <c r="AS40" s="12"/>
      <c r="AT40" s="12"/>
    </row>
    <row r="41" spans="1:46" x14ac:dyDescent="0.2">
      <c r="A41" s="12" t="s">
        <v>360</v>
      </c>
      <c r="B41" s="4" t="s">
        <v>132</v>
      </c>
      <c r="C41" s="12" t="s">
        <v>111</v>
      </c>
      <c r="D41" s="1" t="s">
        <v>62</v>
      </c>
      <c r="E41" s="1">
        <v>2</v>
      </c>
      <c r="F41" s="12"/>
      <c r="G41" s="12" t="s">
        <v>115</v>
      </c>
      <c r="H41" s="12" t="s">
        <v>112</v>
      </c>
      <c r="I41" s="12">
        <v>0</v>
      </c>
      <c r="J41" s="12" t="s">
        <v>34</v>
      </c>
      <c r="K41" s="12" t="s">
        <v>34</v>
      </c>
      <c r="L41" s="12">
        <v>0</v>
      </c>
      <c r="M41" s="12" t="s">
        <v>34</v>
      </c>
      <c r="N41" s="12"/>
      <c r="O41" s="12">
        <v>0</v>
      </c>
      <c r="P41" s="12" t="s">
        <v>34</v>
      </c>
      <c r="Q41" s="6">
        <v>1</v>
      </c>
      <c r="R41" s="6" t="s">
        <v>227</v>
      </c>
      <c r="S41" s="12"/>
      <c r="T41" s="12" t="s">
        <v>39</v>
      </c>
      <c r="U41" s="13"/>
      <c r="V41" s="12"/>
      <c r="W41" s="12" t="s">
        <v>148</v>
      </c>
      <c r="X41" s="12" t="s">
        <v>37</v>
      </c>
      <c r="Y41" s="14"/>
      <c r="Z41" s="6"/>
      <c r="AA41" s="6"/>
      <c r="AB41" s="6"/>
      <c r="AC41" s="12" t="s">
        <v>114</v>
      </c>
      <c r="AD41" s="12"/>
      <c r="AE41" s="12">
        <v>0</v>
      </c>
      <c r="AF41" s="12"/>
      <c r="AG41" s="12"/>
      <c r="AH41" s="12"/>
      <c r="AI41" s="12"/>
      <c r="AJ41" s="12"/>
      <c r="AK41" s="12"/>
      <c r="AL41" s="12"/>
      <c r="AM41" s="12"/>
      <c r="AN41" s="12"/>
      <c r="AO41" s="12"/>
      <c r="AP41" s="12"/>
      <c r="AQ41" s="12"/>
      <c r="AR41" s="12"/>
      <c r="AS41" s="12"/>
      <c r="AT41" s="12"/>
    </row>
    <row r="42" spans="1:46" x14ac:dyDescent="0.2">
      <c r="A42" s="12" t="s">
        <v>360</v>
      </c>
      <c r="B42" s="15"/>
      <c r="C42" s="15" t="s">
        <v>111</v>
      </c>
      <c r="D42" s="3" t="s">
        <v>135</v>
      </c>
      <c r="E42" s="3">
        <v>3</v>
      </c>
      <c r="F42" s="15" t="s">
        <v>117</v>
      </c>
      <c r="G42" s="15" t="s">
        <v>116</v>
      </c>
      <c r="H42" s="15" t="s">
        <v>136</v>
      </c>
      <c r="I42" s="15">
        <v>0</v>
      </c>
      <c r="J42" s="15" t="s">
        <v>34</v>
      </c>
      <c r="K42" s="15" t="s">
        <v>34</v>
      </c>
      <c r="L42" s="15">
        <v>0</v>
      </c>
      <c r="M42" s="15" t="s">
        <v>34</v>
      </c>
      <c r="N42" s="15"/>
      <c r="O42" s="15">
        <v>0</v>
      </c>
      <c r="P42" s="15" t="s">
        <v>34</v>
      </c>
      <c r="Q42" s="15">
        <v>0</v>
      </c>
      <c r="R42" s="15" t="s">
        <v>34</v>
      </c>
      <c r="S42" s="15"/>
      <c r="T42" s="15" t="s">
        <v>36</v>
      </c>
      <c r="U42" s="16"/>
      <c r="V42" s="15"/>
      <c r="W42" s="12" t="s">
        <v>148</v>
      </c>
      <c r="X42" s="12" t="s">
        <v>37</v>
      </c>
      <c r="Y42" s="14"/>
      <c r="Z42" s="6"/>
      <c r="AA42" s="6"/>
      <c r="AB42" s="6"/>
      <c r="AC42" s="15" t="s">
        <v>139</v>
      </c>
      <c r="AD42" s="15" t="s">
        <v>137</v>
      </c>
      <c r="AE42" s="15">
        <v>1</v>
      </c>
      <c r="AF42" s="12"/>
      <c r="AG42" s="12"/>
      <c r="AH42" s="12"/>
      <c r="AI42" s="12"/>
      <c r="AJ42" s="12"/>
      <c r="AK42" s="12"/>
      <c r="AL42" s="12"/>
      <c r="AM42" s="12"/>
      <c r="AN42" s="12"/>
      <c r="AO42" s="12"/>
      <c r="AP42" s="12"/>
      <c r="AQ42" s="12"/>
      <c r="AR42" s="12"/>
      <c r="AS42" s="12"/>
      <c r="AT42" s="12"/>
    </row>
    <row r="43" spans="1:46" x14ac:dyDescent="0.2">
      <c r="A43" s="12" t="s">
        <v>360</v>
      </c>
      <c r="B43" s="12"/>
      <c r="C43" s="12" t="s">
        <v>111</v>
      </c>
      <c r="D43" s="3" t="s">
        <v>135</v>
      </c>
      <c r="E43" s="6">
        <v>3</v>
      </c>
      <c r="F43" s="15" t="s">
        <v>117</v>
      </c>
      <c r="G43" s="15" t="s">
        <v>116</v>
      </c>
      <c r="H43" s="12" t="s">
        <v>136</v>
      </c>
      <c r="I43" s="15">
        <v>0</v>
      </c>
      <c r="J43" s="12" t="s">
        <v>34</v>
      </c>
      <c r="K43" s="12" t="s">
        <v>34</v>
      </c>
      <c r="L43" s="12">
        <v>0</v>
      </c>
      <c r="M43" s="12" t="s">
        <v>34</v>
      </c>
      <c r="N43" s="12"/>
      <c r="O43" s="12">
        <v>0</v>
      </c>
      <c r="P43" s="12" t="s">
        <v>34</v>
      </c>
      <c r="Q43" s="12">
        <v>0</v>
      </c>
      <c r="R43" s="12" t="s">
        <v>34</v>
      </c>
      <c r="S43" s="12"/>
      <c r="T43" s="12" t="s">
        <v>39</v>
      </c>
      <c r="U43" s="13"/>
      <c r="V43" s="12"/>
      <c r="W43" s="12" t="s">
        <v>148</v>
      </c>
      <c r="X43" s="12" t="s">
        <v>37</v>
      </c>
      <c r="Y43" s="14"/>
      <c r="Z43" s="6"/>
      <c r="AA43" s="6"/>
      <c r="AB43" s="6"/>
      <c r="AC43" s="15" t="s">
        <v>140</v>
      </c>
      <c r="AD43" s="15" t="s">
        <v>138</v>
      </c>
      <c r="AE43" s="15">
        <v>1</v>
      </c>
      <c r="AF43" s="12"/>
      <c r="AG43" s="12"/>
      <c r="AH43" s="12"/>
      <c r="AI43" s="12"/>
      <c r="AJ43" s="12"/>
      <c r="AK43" s="12"/>
      <c r="AL43" s="12"/>
      <c r="AM43" s="12"/>
      <c r="AN43" s="12"/>
      <c r="AO43" s="12"/>
      <c r="AP43" s="12"/>
      <c r="AQ43" s="12"/>
      <c r="AR43" s="12"/>
      <c r="AS43" s="12"/>
      <c r="AT43" s="12"/>
    </row>
    <row r="44" spans="1:46" x14ac:dyDescent="0.2">
      <c r="A44" s="12" t="s">
        <v>360</v>
      </c>
      <c r="B44" s="4"/>
      <c r="C44" s="12" t="s">
        <v>111</v>
      </c>
      <c r="D44" s="1" t="s">
        <v>62</v>
      </c>
      <c r="E44" s="1">
        <v>2</v>
      </c>
      <c r="F44" s="12"/>
      <c r="G44" s="12" t="s">
        <v>118</v>
      </c>
      <c r="H44" s="12" t="s">
        <v>119</v>
      </c>
      <c r="I44" s="12">
        <v>0</v>
      </c>
      <c r="J44" s="12" t="s">
        <v>34</v>
      </c>
      <c r="K44" s="12" t="s">
        <v>34</v>
      </c>
      <c r="L44" s="12">
        <v>0</v>
      </c>
      <c r="M44" s="12" t="s">
        <v>34</v>
      </c>
      <c r="N44" s="12"/>
      <c r="O44" s="12">
        <v>0</v>
      </c>
      <c r="P44" s="12" t="s">
        <v>34</v>
      </c>
      <c r="Q44" s="6">
        <v>1</v>
      </c>
      <c r="R44" s="6" t="s">
        <v>186</v>
      </c>
      <c r="S44" s="12"/>
      <c r="T44" s="12" t="s">
        <v>36</v>
      </c>
      <c r="U44" s="13"/>
      <c r="V44" s="12"/>
      <c r="W44" s="12" t="s">
        <v>148</v>
      </c>
      <c r="X44" s="12" t="s">
        <v>37</v>
      </c>
      <c r="Y44" s="14"/>
      <c r="Z44" s="6"/>
      <c r="AA44" s="6"/>
      <c r="AB44" s="6"/>
      <c r="AC44" s="12" t="s">
        <v>120</v>
      </c>
      <c r="AD44" s="12"/>
      <c r="AE44" s="12">
        <v>1</v>
      </c>
      <c r="AF44" s="12"/>
      <c r="AG44" s="12"/>
      <c r="AH44" s="12"/>
      <c r="AI44" s="12"/>
      <c r="AJ44" s="12"/>
      <c r="AK44" s="12"/>
      <c r="AL44" s="12"/>
      <c r="AM44" s="12"/>
      <c r="AN44" s="12"/>
      <c r="AO44" s="12"/>
      <c r="AP44" s="12"/>
      <c r="AQ44" s="12"/>
      <c r="AR44" s="12"/>
      <c r="AS44" s="12"/>
      <c r="AT44" s="12"/>
    </row>
    <row r="45" spans="1:46" x14ac:dyDescent="0.2">
      <c r="A45" s="12" t="s">
        <v>360</v>
      </c>
      <c r="B45" s="4"/>
      <c r="C45" s="12" t="s">
        <v>111</v>
      </c>
      <c r="D45" s="1" t="s">
        <v>62</v>
      </c>
      <c r="E45" s="1">
        <v>2</v>
      </c>
      <c r="F45" s="12"/>
      <c r="G45" s="12" t="s">
        <v>118</v>
      </c>
      <c r="H45" s="12" t="s">
        <v>119</v>
      </c>
      <c r="I45" s="12">
        <v>0</v>
      </c>
      <c r="J45" s="12" t="s">
        <v>34</v>
      </c>
      <c r="K45" s="12" t="s">
        <v>34</v>
      </c>
      <c r="L45" s="12">
        <v>0</v>
      </c>
      <c r="M45" s="12" t="s">
        <v>34</v>
      </c>
      <c r="N45" s="12"/>
      <c r="O45" s="12">
        <v>0</v>
      </c>
      <c r="P45" s="12" t="s">
        <v>34</v>
      </c>
      <c r="Q45" s="6">
        <v>1</v>
      </c>
      <c r="R45" s="6" t="s">
        <v>186</v>
      </c>
      <c r="S45" s="12"/>
      <c r="T45" s="12" t="s">
        <v>39</v>
      </c>
      <c r="U45" s="13"/>
      <c r="V45" s="12"/>
      <c r="W45" s="12" t="s">
        <v>148</v>
      </c>
      <c r="X45" s="12" t="s">
        <v>37</v>
      </c>
      <c r="Y45" s="14"/>
      <c r="Z45" s="6"/>
      <c r="AA45" s="6"/>
      <c r="AB45" s="6"/>
      <c r="AC45" s="12" t="s">
        <v>121</v>
      </c>
      <c r="AD45" s="12"/>
      <c r="AE45" s="12">
        <v>0</v>
      </c>
      <c r="AF45" s="12"/>
      <c r="AG45" s="12"/>
      <c r="AH45" s="12"/>
      <c r="AI45" s="12"/>
      <c r="AJ45" s="12"/>
      <c r="AK45" s="12"/>
      <c r="AL45" s="12"/>
      <c r="AM45" s="12"/>
      <c r="AN45" s="12"/>
      <c r="AO45" s="12"/>
      <c r="AP45" s="12"/>
      <c r="AQ45" s="12"/>
      <c r="AR45" s="12"/>
      <c r="AS45" s="12"/>
      <c r="AT45" s="12"/>
    </row>
    <row r="46" spans="1:46" x14ac:dyDescent="0.2">
      <c r="A46" s="12"/>
      <c r="B46" s="12"/>
      <c r="C46" s="12"/>
      <c r="D46" s="1" t="s">
        <v>62</v>
      </c>
      <c r="E46" s="1">
        <v>3</v>
      </c>
      <c r="F46" s="12" t="s">
        <v>122</v>
      </c>
      <c r="G46" s="12" t="s">
        <v>123</v>
      </c>
      <c r="H46" s="12" t="s">
        <v>124</v>
      </c>
      <c r="I46" s="12">
        <v>0</v>
      </c>
      <c r="J46" s="12" t="s">
        <v>34</v>
      </c>
      <c r="K46" s="12" t="s">
        <v>34</v>
      </c>
      <c r="L46" s="12">
        <v>0</v>
      </c>
      <c r="M46" s="12" t="s">
        <v>34</v>
      </c>
      <c r="N46" s="12"/>
      <c r="O46" s="12">
        <v>0</v>
      </c>
      <c r="P46" s="12" t="s">
        <v>34</v>
      </c>
      <c r="Q46" s="12">
        <v>1</v>
      </c>
      <c r="R46" s="12" t="s">
        <v>101</v>
      </c>
      <c r="S46" s="12"/>
      <c r="T46" s="12" t="s">
        <v>36</v>
      </c>
      <c r="U46" s="13"/>
      <c r="V46" s="12"/>
      <c r="W46" s="12" t="s">
        <v>148</v>
      </c>
      <c r="X46" s="12" t="s">
        <v>37</v>
      </c>
      <c r="Y46" s="14"/>
      <c r="Z46" s="6"/>
      <c r="AA46" s="6"/>
      <c r="AB46" s="6"/>
      <c r="AC46" s="12" t="s">
        <v>125</v>
      </c>
      <c r="AD46" s="12"/>
      <c r="AE46" s="12">
        <v>1</v>
      </c>
      <c r="AF46" s="12"/>
      <c r="AG46" s="12"/>
      <c r="AH46" s="12"/>
      <c r="AI46" s="12"/>
      <c r="AJ46" s="12"/>
      <c r="AK46" s="12"/>
      <c r="AL46" s="12"/>
      <c r="AM46" s="12"/>
      <c r="AN46" s="12"/>
      <c r="AO46" s="12"/>
      <c r="AP46" s="12"/>
      <c r="AQ46" s="12"/>
      <c r="AR46" s="12"/>
      <c r="AS46" s="12"/>
      <c r="AT46" s="12"/>
    </row>
    <row r="47" spans="1:46" x14ac:dyDescent="0.2">
      <c r="A47" s="12"/>
      <c r="B47" s="12"/>
      <c r="C47" s="12"/>
      <c r="D47" s="1" t="s">
        <v>62</v>
      </c>
      <c r="E47" s="1">
        <v>3</v>
      </c>
      <c r="F47" s="12" t="s">
        <v>122</v>
      </c>
      <c r="G47" s="12" t="s">
        <v>123</v>
      </c>
      <c r="H47" s="12" t="s">
        <v>124</v>
      </c>
      <c r="I47" s="12">
        <v>0</v>
      </c>
      <c r="J47" s="12" t="s">
        <v>34</v>
      </c>
      <c r="K47" s="12" t="s">
        <v>34</v>
      </c>
      <c r="L47" s="12">
        <v>0</v>
      </c>
      <c r="M47" s="12" t="s">
        <v>34</v>
      </c>
      <c r="N47" s="12"/>
      <c r="O47" s="12">
        <v>0</v>
      </c>
      <c r="P47" s="12" t="s">
        <v>34</v>
      </c>
      <c r="Q47" s="12">
        <v>1</v>
      </c>
      <c r="R47" s="12" t="s">
        <v>101</v>
      </c>
      <c r="S47" s="12"/>
      <c r="T47" s="12" t="s">
        <v>39</v>
      </c>
      <c r="U47" s="13"/>
      <c r="V47" s="12"/>
      <c r="W47" s="12" t="s">
        <v>148</v>
      </c>
      <c r="X47" s="12" t="s">
        <v>37</v>
      </c>
      <c r="Y47" s="14"/>
      <c r="Z47" s="3"/>
      <c r="AA47" s="6"/>
      <c r="AB47" s="6"/>
      <c r="AC47" s="12" t="s">
        <v>126</v>
      </c>
      <c r="AD47" s="12"/>
      <c r="AE47" s="12">
        <v>0</v>
      </c>
      <c r="AF47" s="12"/>
      <c r="AG47" s="12"/>
      <c r="AH47" s="12"/>
      <c r="AI47" s="12"/>
      <c r="AJ47" s="12"/>
      <c r="AK47" s="12"/>
      <c r="AL47" s="12"/>
      <c r="AM47" s="12"/>
      <c r="AN47" s="12"/>
      <c r="AO47" s="12"/>
      <c r="AP47" s="12"/>
      <c r="AQ47" s="12"/>
      <c r="AR47" s="12"/>
      <c r="AS47" s="12"/>
      <c r="AT47" s="12"/>
    </row>
    <row r="48" spans="1:46" x14ac:dyDescent="0.2">
      <c r="A48" s="12" t="s">
        <v>361</v>
      </c>
      <c r="B48" s="12"/>
      <c r="C48" s="12"/>
      <c r="D48" s="1" t="s">
        <v>62</v>
      </c>
      <c r="E48" s="1">
        <v>2</v>
      </c>
      <c r="F48" s="12"/>
      <c r="G48" s="12" t="s">
        <v>127</v>
      </c>
      <c r="H48" s="12" t="s">
        <v>128</v>
      </c>
      <c r="I48" s="12">
        <v>0</v>
      </c>
      <c r="J48" s="12" t="s">
        <v>34</v>
      </c>
      <c r="K48" s="12" t="s">
        <v>34</v>
      </c>
      <c r="L48" s="12">
        <v>0</v>
      </c>
      <c r="M48" s="12" t="s">
        <v>34</v>
      </c>
      <c r="N48" s="12"/>
      <c r="O48" s="12">
        <v>0</v>
      </c>
      <c r="P48" s="12" t="s">
        <v>34</v>
      </c>
      <c r="Q48" s="12">
        <v>0</v>
      </c>
      <c r="R48" s="12" t="s">
        <v>34</v>
      </c>
      <c r="S48" s="12"/>
      <c r="T48" s="12" t="s">
        <v>36</v>
      </c>
      <c r="U48" s="13"/>
      <c r="V48" s="12"/>
      <c r="W48" s="12" t="s">
        <v>148</v>
      </c>
      <c r="X48" s="12" t="s">
        <v>37</v>
      </c>
      <c r="Y48" s="14"/>
      <c r="Z48" s="6"/>
      <c r="AA48" s="6"/>
      <c r="AB48" s="6"/>
      <c r="AC48" s="12" t="s">
        <v>129</v>
      </c>
      <c r="AD48" s="12"/>
      <c r="AE48" s="12">
        <v>1</v>
      </c>
      <c r="AF48" s="12"/>
      <c r="AG48" s="12"/>
      <c r="AH48" s="12"/>
      <c r="AI48" s="12"/>
      <c r="AJ48" s="12"/>
      <c r="AK48" s="12"/>
      <c r="AL48" s="12"/>
      <c r="AM48" s="12"/>
      <c r="AN48" s="12"/>
      <c r="AO48" s="12"/>
      <c r="AP48" s="12"/>
      <c r="AQ48" s="12"/>
      <c r="AR48" s="12"/>
      <c r="AS48" s="12"/>
      <c r="AT48" s="12"/>
    </row>
    <row r="49" spans="1:46" x14ac:dyDescent="0.2">
      <c r="A49" s="12" t="s">
        <v>361</v>
      </c>
      <c r="B49" s="12"/>
      <c r="C49" s="12"/>
      <c r="D49" s="1" t="s">
        <v>62</v>
      </c>
      <c r="E49" s="1">
        <v>2</v>
      </c>
      <c r="F49" s="12"/>
      <c r="G49" s="12" t="s">
        <v>127</v>
      </c>
      <c r="H49" s="12" t="s">
        <v>128</v>
      </c>
      <c r="I49" s="12">
        <v>0</v>
      </c>
      <c r="J49" s="12" t="s">
        <v>34</v>
      </c>
      <c r="K49" s="12" t="s">
        <v>34</v>
      </c>
      <c r="L49" s="12">
        <v>0</v>
      </c>
      <c r="M49" s="12" t="s">
        <v>34</v>
      </c>
      <c r="N49" s="12"/>
      <c r="O49" s="12">
        <v>0</v>
      </c>
      <c r="P49" s="12" t="s">
        <v>34</v>
      </c>
      <c r="Q49" s="12">
        <v>0</v>
      </c>
      <c r="R49" s="12" t="s">
        <v>34</v>
      </c>
      <c r="S49" s="12"/>
      <c r="T49" s="12" t="s">
        <v>39</v>
      </c>
      <c r="U49" s="13"/>
      <c r="V49" s="12"/>
      <c r="W49" s="12" t="s">
        <v>148</v>
      </c>
      <c r="X49" s="12" t="s">
        <v>37</v>
      </c>
      <c r="Y49" s="14"/>
      <c r="Z49" s="6"/>
      <c r="AA49" s="6"/>
      <c r="AB49" s="6"/>
      <c r="AC49" s="12" t="s">
        <v>130</v>
      </c>
      <c r="AD49" s="12"/>
      <c r="AE49" s="12">
        <v>0</v>
      </c>
      <c r="AF49" s="12"/>
      <c r="AG49" s="12"/>
      <c r="AH49" s="12"/>
      <c r="AI49" s="12"/>
      <c r="AJ49" s="12"/>
      <c r="AK49" s="12"/>
      <c r="AL49" s="12"/>
      <c r="AM49" s="12"/>
      <c r="AN49" s="12"/>
      <c r="AO49" s="12"/>
      <c r="AP49" s="12"/>
      <c r="AQ49" s="12"/>
      <c r="AR49" s="12"/>
      <c r="AS49" s="12"/>
      <c r="AT49" s="12"/>
    </row>
    <row r="50" spans="1:46" s="5" customFormat="1" x14ac:dyDescent="0.2">
      <c r="A50" s="15"/>
      <c r="B50" s="12"/>
      <c r="C50" s="12" t="s">
        <v>61</v>
      </c>
      <c r="D50" s="1" t="s">
        <v>62</v>
      </c>
      <c r="E50" s="1">
        <v>7</v>
      </c>
      <c r="F50" s="12" t="s">
        <v>149</v>
      </c>
      <c r="G50" s="12" t="s">
        <v>141</v>
      </c>
      <c r="H50" s="12" t="s">
        <v>142</v>
      </c>
      <c r="I50" s="12">
        <v>0</v>
      </c>
      <c r="J50" s="12" t="s">
        <v>34</v>
      </c>
      <c r="K50" s="12" t="s">
        <v>34</v>
      </c>
      <c r="L50" s="12">
        <v>0</v>
      </c>
      <c r="M50" s="12" t="s">
        <v>34</v>
      </c>
      <c r="N50" s="12"/>
      <c r="O50" s="12">
        <v>0</v>
      </c>
      <c r="P50" s="12" t="s">
        <v>34</v>
      </c>
      <c r="Q50" s="12">
        <v>0</v>
      </c>
      <c r="R50" s="12" t="s">
        <v>34</v>
      </c>
      <c r="S50" s="12"/>
      <c r="T50" s="12" t="s">
        <v>36</v>
      </c>
      <c r="U50" s="13">
        <f>Y50:Y54</f>
        <v>1181</v>
      </c>
      <c r="V50" s="12"/>
      <c r="W50" s="12" t="s">
        <v>148</v>
      </c>
      <c r="X50" s="12" t="s">
        <v>37</v>
      </c>
      <c r="Y50" s="13">
        <v>1181</v>
      </c>
      <c r="Z50" s="12">
        <v>854</v>
      </c>
      <c r="AA50" s="12">
        <v>275</v>
      </c>
      <c r="AB50" s="12">
        <v>50</v>
      </c>
      <c r="AC50" s="12" t="s">
        <v>143</v>
      </c>
      <c r="AD50" s="12"/>
      <c r="AE50" s="12">
        <v>1</v>
      </c>
      <c r="AF50" s="12"/>
      <c r="AG50" s="12"/>
      <c r="AH50" s="15"/>
      <c r="AI50" s="15"/>
      <c r="AJ50" s="15"/>
      <c r="AK50" s="15"/>
      <c r="AL50" s="15"/>
      <c r="AM50" s="15"/>
      <c r="AN50" s="15"/>
      <c r="AO50" s="15"/>
      <c r="AP50" s="15"/>
      <c r="AQ50" s="15"/>
      <c r="AR50" s="15"/>
      <c r="AS50" s="15"/>
      <c r="AT50" s="15"/>
    </row>
    <row r="51" spans="1:46" x14ac:dyDescent="0.2">
      <c r="A51" s="12"/>
      <c r="B51" s="12"/>
      <c r="C51" s="12" t="s">
        <v>61</v>
      </c>
      <c r="D51" s="1" t="s">
        <v>62</v>
      </c>
      <c r="E51" s="1">
        <v>7</v>
      </c>
      <c r="F51" s="12" t="s">
        <v>149</v>
      </c>
      <c r="G51" s="12" t="s">
        <v>162</v>
      </c>
      <c r="H51" s="12" t="s">
        <v>142</v>
      </c>
      <c r="I51" s="12">
        <v>0</v>
      </c>
      <c r="J51" s="12" t="s">
        <v>34</v>
      </c>
      <c r="K51" s="12" t="s">
        <v>34</v>
      </c>
      <c r="L51" s="12">
        <v>0</v>
      </c>
      <c r="M51" s="12" t="s">
        <v>34</v>
      </c>
      <c r="N51" s="12"/>
      <c r="O51" s="12">
        <v>0</v>
      </c>
      <c r="P51" s="12" t="s">
        <v>34</v>
      </c>
      <c r="Q51" s="12">
        <v>0</v>
      </c>
      <c r="R51" s="12" t="s">
        <v>34</v>
      </c>
      <c r="S51" s="12"/>
      <c r="T51" s="12" t="s">
        <v>39</v>
      </c>
      <c r="U51" s="16">
        <v>3090</v>
      </c>
      <c r="V51" s="12"/>
      <c r="W51" s="12" t="s">
        <v>148</v>
      </c>
      <c r="X51" s="12" t="s">
        <v>37</v>
      </c>
      <c r="Y51" s="13">
        <v>3090</v>
      </c>
      <c r="Z51" s="12">
        <v>2160</v>
      </c>
      <c r="AA51" s="12">
        <v>901</v>
      </c>
      <c r="AB51" s="12">
        <v>0</v>
      </c>
      <c r="AC51" s="12" t="s">
        <v>144</v>
      </c>
      <c r="AD51" s="12"/>
      <c r="AE51" s="12">
        <v>0</v>
      </c>
      <c r="AF51" s="12"/>
      <c r="AG51" s="12"/>
      <c r="AH51" s="12"/>
      <c r="AI51" s="12"/>
      <c r="AJ51" s="12"/>
      <c r="AK51" s="12"/>
      <c r="AL51" s="12"/>
      <c r="AM51" s="12"/>
      <c r="AN51" s="12"/>
      <c r="AO51" s="12"/>
      <c r="AP51" s="12"/>
      <c r="AQ51" s="12"/>
      <c r="AR51" s="12"/>
      <c r="AS51" s="12"/>
      <c r="AT51" s="12"/>
    </row>
    <row r="52" spans="1:46" x14ac:dyDescent="0.2">
      <c r="A52" s="12"/>
      <c r="B52" s="12"/>
      <c r="C52" s="12" t="s">
        <v>61</v>
      </c>
      <c r="D52" s="1" t="s">
        <v>62</v>
      </c>
      <c r="E52" s="1">
        <v>7</v>
      </c>
      <c r="F52" s="12" t="s">
        <v>149</v>
      </c>
      <c r="G52" s="12" t="s">
        <v>145</v>
      </c>
      <c r="H52" s="12" t="s">
        <v>142</v>
      </c>
      <c r="I52" s="12">
        <v>0</v>
      </c>
      <c r="J52" s="12" t="s">
        <v>34</v>
      </c>
      <c r="K52" s="12" t="s">
        <v>34</v>
      </c>
      <c r="L52" s="12">
        <v>0</v>
      </c>
      <c r="M52" s="12" t="s">
        <v>34</v>
      </c>
      <c r="N52" s="12"/>
      <c r="O52" s="12">
        <v>0</v>
      </c>
      <c r="P52" s="12" t="s">
        <v>34</v>
      </c>
      <c r="Q52" s="12">
        <v>0</v>
      </c>
      <c r="R52" s="12" t="s">
        <v>34</v>
      </c>
      <c r="S52" s="12"/>
      <c r="T52" s="12" t="s">
        <v>36</v>
      </c>
      <c r="U52" s="13">
        <f>Y52:Y56</f>
        <v>1181</v>
      </c>
      <c r="V52" s="12"/>
      <c r="W52" s="12" t="s">
        <v>148</v>
      </c>
      <c r="X52" s="12" t="s">
        <v>37</v>
      </c>
      <c r="Y52" s="16">
        <v>1181</v>
      </c>
      <c r="Z52" s="15">
        <v>730</v>
      </c>
      <c r="AA52" s="15">
        <v>375</v>
      </c>
      <c r="AB52" s="15">
        <v>72</v>
      </c>
      <c r="AC52" s="12" t="s">
        <v>146</v>
      </c>
      <c r="AD52" s="12"/>
      <c r="AE52" s="12">
        <v>1</v>
      </c>
      <c r="AF52" s="12"/>
      <c r="AG52" s="12"/>
      <c r="AH52" s="12"/>
      <c r="AI52" s="12"/>
      <c r="AJ52" s="12"/>
      <c r="AK52" s="12"/>
      <c r="AL52" s="12"/>
      <c r="AM52" s="12"/>
      <c r="AN52" s="12"/>
      <c r="AO52" s="12"/>
      <c r="AP52" s="12"/>
      <c r="AQ52" s="12"/>
      <c r="AR52" s="12"/>
      <c r="AS52" s="12"/>
      <c r="AT52" s="12"/>
    </row>
    <row r="53" spans="1:46" x14ac:dyDescent="0.2">
      <c r="A53" s="12"/>
      <c r="B53" s="12"/>
      <c r="C53" s="12" t="s">
        <v>61</v>
      </c>
      <c r="D53" s="1" t="s">
        <v>62</v>
      </c>
      <c r="E53" s="1">
        <v>7</v>
      </c>
      <c r="F53" s="12" t="s">
        <v>149</v>
      </c>
      <c r="G53" s="12" t="s">
        <v>145</v>
      </c>
      <c r="H53" s="12" t="s">
        <v>142</v>
      </c>
      <c r="I53" s="12">
        <v>0</v>
      </c>
      <c r="J53" s="12" t="s">
        <v>34</v>
      </c>
      <c r="K53" s="12" t="s">
        <v>34</v>
      </c>
      <c r="L53" s="12">
        <v>0</v>
      </c>
      <c r="M53" s="12" t="s">
        <v>34</v>
      </c>
      <c r="N53" s="12"/>
      <c r="O53" s="12">
        <v>0</v>
      </c>
      <c r="P53" s="12" t="s">
        <v>34</v>
      </c>
      <c r="Q53" s="12">
        <v>0</v>
      </c>
      <c r="R53" s="12" t="s">
        <v>34</v>
      </c>
      <c r="S53" s="12"/>
      <c r="T53" s="12" t="s">
        <v>39</v>
      </c>
      <c r="U53" s="16">
        <v>3090</v>
      </c>
      <c r="V53" s="12"/>
      <c r="W53" s="12" t="s">
        <v>148</v>
      </c>
      <c r="X53" s="12" t="s">
        <v>37</v>
      </c>
      <c r="Y53" s="16">
        <v>3090</v>
      </c>
      <c r="Z53" s="15">
        <v>2065</v>
      </c>
      <c r="AA53" s="15">
        <v>992</v>
      </c>
      <c r="AB53" s="15">
        <v>0</v>
      </c>
      <c r="AC53" s="12" t="s">
        <v>147</v>
      </c>
      <c r="AD53" s="12"/>
      <c r="AE53" s="12">
        <v>0</v>
      </c>
      <c r="AF53" s="12"/>
      <c r="AG53" s="12"/>
      <c r="AH53" s="12"/>
      <c r="AI53" s="12"/>
      <c r="AJ53" s="12"/>
      <c r="AK53" s="12"/>
      <c r="AL53" s="12"/>
      <c r="AM53" s="12"/>
      <c r="AN53" s="12"/>
      <c r="AO53" s="12"/>
      <c r="AP53" s="12"/>
      <c r="AQ53" s="12"/>
      <c r="AR53" s="12"/>
      <c r="AS53" s="12"/>
      <c r="AT53" s="12"/>
    </row>
    <row r="54" spans="1:46" x14ac:dyDescent="0.2">
      <c r="A54" s="12"/>
      <c r="B54" s="8" t="s">
        <v>228</v>
      </c>
      <c r="C54" s="12" t="s">
        <v>61</v>
      </c>
      <c r="D54" s="1" t="s">
        <v>62</v>
      </c>
      <c r="E54" s="1">
        <v>7</v>
      </c>
      <c r="F54" s="12" t="s">
        <v>150</v>
      </c>
      <c r="G54" s="12" t="s">
        <v>141</v>
      </c>
      <c r="H54" s="12" t="s">
        <v>151</v>
      </c>
      <c r="I54" s="12">
        <v>0</v>
      </c>
      <c r="J54" s="12" t="s">
        <v>34</v>
      </c>
      <c r="K54" s="12" t="s">
        <v>34</v>
      </c>
      <c r="L54" s="12">
        <v>0</v>
      </c>
      <c r="M54" s="12" t="s">
        <v>34</v>
      </c>
      <c r="N54" s="12"/>
      <c r="O54" s="12">
        <v>0</v>
      </c>
      <c r="P54" s="12" t="s">
        <v>34</v>
      </c>
      <c r="Q54" s="12">
        <v>0</v>
      </c>
      <c r="R54" s="12" t="s">
        <v>34</v>
      </c>
      <c r="S54" s="12"/>
      <c r="T54" s="12" t="s">
        <v>36</v>
      </c>
      <c r="U54" s="13"/>
      <c r="V54" s="12"/>
      <c r="W54" s="12" t="s">
        <v>148</v>
      </c>
      <c r="X54" s="12" t="s">
        <v>37</v>
      </c>
      <c r="Y54" s="14"/>
      <c r="Z54" s="6"/>
      <c r="AA54" s="6"/>
      <c r="AB54" s="6"/>
      <c r="AC54" s="12" t="s">
        <v>152</v>
      </c>
      <c r="AD54" s="12"/>
      <c r="AE54" s="12">
        <v>1</v>
      </c>
      <c r="AF54" s="12"/>
      <c r="AG54" s="12"/>
      <c r="AH54" s="12"/>
      <c r="AI54" s="12"/>
      <c r="AJ54" s="12"/>
      <c r="AK54" s="12"/>
      <c r="AL54" s="12"/>
      <c r="AM54" s="12"/>
      <c r="AN54" s="12"/>
      <c r="AO54" s="12"/>
      <c r="AP54" s="12"/>
      <c r="AQ54" s="12"/>
      <c r="AR54" s="12"/>
      <c r="AS54" s="12"/>
      <c r="AT54" s="12"/>
    </row>
    <row r="55" spans="1:46" x14ac:dyDescent="0.2">
      <c r="A55" s="12"/>
      <c r="B55" s="8" t="s">
        <v>228</v>
      </c>
      <c r="C55" s="12" t="s">
        <v>61</v>
      </c>
      <c r="D55" s="1" t="s">
        <v>62</v>
      </c>
      <c r="E55" s="1">
        <v>7</v>
      </c>
      <c r="F55" s="12" t="s">
        <v>150</v>
      </c>
      <c r="G55" s="12" t="s">
        <v>141</v>
      </c>
      <c r="H55" s="12" t="s">
        <v>151</v>
      </c>
      <c r="I55" s="12">
        <v>0</v>
      </c>
      <c r="J55" s="12" t="s">
        <v>34</v>
      </c>
      <c r="K55" s="12" t="s">
        <v>34</v>
      </c>
      <c r="L55" s="12">
        <v>0</v>
      </c>
      <c r="M55" s="12" t="s">
        <v>34</v>
      </c>
      <c r="N55" s="12"/>
      <c r="O55" s="12">
        <v>0</v>
      </c>
      <c r="P55" s="12" t="s">
        <v>34</v>
      </c>
      <c r="Q55" s="12">
        <v>0</v>
      </c>
      <c r="R55" s="12" t="s">
        <v>34</v>
      </c>
      <c r="S55" s="12"/>
      <c r="T55" s="12" t="s">
        <v>39</v>
      </c>
      <c r="U55" s="13"/>
      <c r="V55" s="12"/>
      <c r="W55" s="12" t="s">
        <v>148</v>
      </c>
      <c r="X55" s="12" t="s">
        <v>37</v>
      </c>
      <c r="Y55" s="14"/>
      <c r="Z55" s="6"/>
      <c r="AA55" s="6"/>
      <c r="AB55" s="6"/>
      <c r="AC55" s="12" t="s">
        <v>153</v>
      </c>
      <c r="AD55" s="12"/>
      <c r="AE55" s="12">
        <v>0</v>
      </c>
      <c r="AF55" s="12"/>
      <c r="AG55" s="12"/>
      <c r="AH55" s="12"/>
      <c r="AI55" s="12"/>
      <c r="AJ55" s="12"/>
      <c r="AK55" s="12"/>
      <c r="AL55" s="12"/>
      <c r="AM55" s="12"/>
      <c r="AN55" s="12"/>
      <c r="AO55" s="12"/>
      <c r="AP55" s="12"/>
      <c r="AQ55" s="12"/>
      <c r="AR55" s="12"/>
      <c r="AS55" s="12"/>
      <c r="AT55" s="12"/>
    </row>
    <row r="56" spans="1:46" x14ac:dyDescent="0.2">
      <c r="A56" s="12"/>
      <c r="B56" s="12"/>
      <c r="C56" s="12" t="s">
        <v>61</v>
      </c>
      <c r="D56" s="1" t="s">
        <v>62</v>
      </c>
      <c r="E56" s="1">
        <v>7</v>
      </c>
      <c r="F56" s="12" t="s">
        <v>150</v>
      </c>
      <c r="G56" s="12" t="s">
        <v>145</v>
      </c>
      <c r="H56" s="12" t="s">
        <v>151</v>
      </c>
      <c r="I56" s="12">
        <v>0</v>
      </c>
      <c r="J56" s="12" t="s">
        <v>34</v>
      </c>
      <c r="K56" s="12" t="s">
        <v>34</v>
      </c>
      <c r="L56" s="12">
        <v>0</v>
      </c>
      <c r="M56" s="12" t="s">
        <v>34</v>
      </c>
      <c r="N56" s="12"/>
      <c r="O56" s="12">
        <v>0</v>
      </c>
      <c r="P56" s="12" t="s">
        <v>34</v>
      </c>
      <c r="Q56" s="12">
        <v>0</v>
      </c>
      <c r="R56" s="12" t="s">
        <v>34</v>
      </c>
      <c r="S56" s="12"/>
      <c r="T56" s="12" t="s">
        <v>36</v>
      </c>
      <c r="U56" s="13">
        <f>Y56:Y60</f>
        <v>1181</v>
      </c>
      <c r="V56" s="12"/>
      <c r="W56" s="12" t="s">
        <v>148</v>
      </c>
      <c r="X56" s="12" t="s">
        <v>37</v>
      </c>
      <c r="Y56" s="13">
        <v>1181</v>
      </c>
      <c r="Z56" s="12">
        <v>850</v>
      </c>
      <c r="AA56" s="12">
        <v>264</v>
      </c>
      <c r="AB56" s="12">
        <v>64</v>
      </c>
      <c r="AC56" s="12" t="s">
        <v>154</v>
      </c>
      <c r="AD56" s="12"/>
      <c r="AE56" s="12">
        <v>1</v>
      </c>
      <c r="AF56" s="12"/>
      <c r="AG56" s="12"/>
      <c r="AH56" s="12"/>
      <c r="AI56" s="12"/>
      <c r="AJ56" s="12"/>
      <c r="AK56" s="12"/>
      <c r="AL56" s="12"/>
      <c r="AM56" s="12"/>
      <c r="AN56" s="12"/>
      <c r="AO56" s="12"/>
      <c r="AP56" s="12"/>
      <c r="AQ56" s="12"/>
      <c r="AR56" s="12"/>
      <c r="AS56" s="12"/>
      <c r="AT56" s="12"/>
    </row>
    <row r="57" spans="1:46" x14ac:dyDescent="0.2">
      <c r="A57" s="12"/>
      <c r="B57" s="12"/>
      <c r="C57" s="12" t="s">
        <v>61</v>
      </c>
      <c r="D57" s="1" t="s">
        <v>62</v>
      </c>
      <c r="E57" s="1">
        <v>7</v>
      </c>
      <c r="F57" s="12" t="s">
        <v>150</v>
      </c>
      <c r="G57" s="12" t="s">
        <v>145</v>
      </c>
      <c r="H57" s="12" t="s">
        <v>151</v>
      </c>
      <c r="I57" s="12">
        <v>0</v>
      </c>
      <c r="J57" s="12" t="s">
        <v>34</v>
      </c>
      <c r="K57" s="12" t="s">
        <v>34</v>
      </c>
      <c r="L57" s="12">
        <v>0</v>
      </c>
      <c r="M57" s="12" t="s">
        <v>34</v>
      </c>
      <c r="N57" s="12"/>
      <c r="O57" s="12">
        <v>0</v>
      </c>
      <c r="P57" s="12" t="s">
        <v>34</v>
      </c>
      <c r="Q57" s="12">
        <v>0</v>
      </c>
      <c r="R57" s="12" t="s">
        <v>34</v>
      </c>
      <c r="S57" s="12"/>
      <c r="T57" s="12" t="s">
        <v>39</v>
      </c>
      <c r="U57" s="16">
        <v>3090</v>
      </c>
      <c r="V57" s="12"/>
      <c r="W57" s="12" t="s">
        <v>148</v>
      </c>
      <c r="X57" s="12" t="s">
        <v>37</v>
      </c>
      <c r="Y57" s="13">
        <v>3090</v>
      </c>
      <c r="Z57" s="12">
        <v>2197</v>
      </c>
      <c r="AA57" s="12">
        <v>858</v>
      </c>
      <c r="AB57" s="12">
        <v>0</v>
      </c>
      <c r="AC57" s="12" t="s">
        <v>155</v>
      </c>
      <c r="AD57" s="12"/>
      <c r="AE57" s="12">
        <v>0</v>
      </c>
      <c r="AF57" s="12"/>
      <c r="AG57" s="12"/>
      <c r="AH57" s="12"/>
      <c r="AI57" s="12"/>
      <c r="AJ57" s="12"/>
      <c r="AK57" s="12"/>
      <c r="AL57" s="12"/>
      <c r="AM57" s="12"/>
      <c r="AN57" s="12"/>
      <c r="AO57" s="12"/>
      <c r="AP57" s="12"/>
      <c r="AQ57" s="12"/>
      <c r="AR57" s="12"/>
      <c r="AS57" s="12"/>
      <c r="AT57" s="12"/>
    </row>
    <row r="58" spans="1:46" ht="16" customHeight="1" x14ac:dyDescent="0.2">
      <c r="A58" s="12"/>
      <c r="B58" s="8" t="s">
        <v>230</v>
      </c>
      <c r="C58" s="12" t="s">
        <v>61</v>
      </c>
      <c r="D58" s="1" t="s">
        <v>62</v>
      </c>
      <c r="E58" s="1">
        <v>7</v>
      </c>
      <c r="F58" s="17" t="s">
        <v>229</v>
      </c>
      <c r="G58" s="12" t="s">
        <v>141</v>
      </c>
      <c r="H58" s="12" t="s">
        <v>156</v>
      </c>
      <c r="I58" s="12">
        <v>0</v>
      </c>
      <c r="J58" s="12" t="s">
        <v>34</v>
      </c>
      <c r="K58" s="12" t="s">
        <v>34</v>
      </c>
      <c r="L58" s="12">
        <v>0</v>
      </c>
      <c r="M58" s="12" t="s">
        <v>34</v>
      </c>
      <c r="N58" s="12"/>
      <c r="O58" s="12">
        <v>0</v>
      </c>
      <c r="P58" s="12" t="s">
        <v>34</v>
      </c>
      <c r="Q58" s="12">
        <v>0</v>
      </c>
      <c r="R58" s="12" t="s">
        <v>34</v>
      </c>
      <c r="S58" s="12"/>
      <c r="T58" s="12" t="s">
        <v>36</v>
      </c>
      <c r="U58" s="13">
        <f>Y58:Y62</f>
        <v>1181</v>
      </c>
      <c r="V58" s="12"/>
      <c r="W58" s="12" t="s">
        <v>148</v>
      </c>
      <c r="X58" s="12" t="s">
        <v>37</v>
      </c>
      <c r="Y58" s="16">
        <v>1181</v>
      </c>
      <c r="Z58" s="15">
        <v>779</v>
      </c>
      <c r="AA58" s="15">
        <v>331</v>
      </c>
      <c r="AB58" s="15">
        <v>71</v>
      </c>
      <c r="AC58" s="12" t="s">
        <v>157</v>
      </c>
      <c r="AD58" s="12"/>
      <c r="AE58" s="12">
        <v>1</v>
      </c>
      <c r="AF58" s="12"/>
      <c r="AG58" s="12"/>
      <c r="AH58" s="12"/>
      <c r="AI58" s="12"/>
      <c r="AJ58" s="12"/>
      <c r="AK58" s="12"/>
      <c r="AL58" s="12"/>
      <c r="AM58" s="12"/>
      <c r="AN58" s="12"/>
      <c r="AO58" s="12"/>
      <c r="AP58" s="12"/>
      <c r="AQ58" s="12"/>
      <c r="AR58" s="12"/>
      <c r="AS58" s="12"/>
      <c r="AT58" s="12"/>
    </row>
    <row r="59" spans="1:46" ht="19" customHeight="1" x14ac:dyDescent="0.2">
      <c r="A59" s="12"/>
      <c r="B59" s="8" t="s">
        <v>230</v>
      </c>
      <c r="C59" s="12" t="s">
        <v>61</v>
      </c>
      <c r="D59" s="1" t="s">
        <v>62</v>
      </c>
      <c r="E59" s="1">
        <v>7</v>
      </c>
      <c r="F59" s="17" t="s">
        <v>229</v>
      </c>
      <c r="G59" s="12" t="s">
        <v>141</v>
      </c>
      <c r="H59" s="12" t="s">
        <v>156</v>
      </c>
      <c r="I59" s="12">
        <v>0</v>
      </c>
      <c r="J59" s="12" t="s">
        <v>34</v>
      </c>
      <c r="K59" s="12" t="s">
        <v>34</v>
      </c>
      <c r="L59" s="12">
        <v>0</v>
      </c>
      <c r="M59" s="12" t="s">
        <v>34</v>
      </c>
      <c r="N59" s="12"/>
      <c r="O59" s="12">
        <v>0</v>
      </c>
      <c r="P59" s="12" t="s">
        <v>34</v>
      </c>
      <c r="Q59" s="12">
        <v>0</v>
      </c>
      <c r="R59" s="12" t="s">
        <v>34</v>
      </c>
      <c r="S59" s="12"/>
      <c r="T59" s="12" t="s">
        <v>39</v>
      </c>
      <c r="U59" s="16">
        <v>3090</v>
      </c>
      <c r="V59" s="12"/>
      <c r="W59" s="12" t="s">
        <v>148</v>
      </c>
      <c r="X59" s="12" t="s">
        <v>37</v>
      </c>
      <c r="Y59" s="16">
        <v>3090</v>
      </c>
      <c r="Z59" s="15">
        <v>1987</v>
      </c>
      <c r="AA59" s="15">
        <v>1070</v>
      </c>
      <c r="AB59" s="15">
        <v>33</v>
      </c>
      <c r="AC59" s="12" t="s">
        <v>158</v>
      </c>
      <c r="AD59" s="12"/>
      <c r="AE59" s="12">
        <v>0</v>
      </c>
      <c r="AF59" s="12"/>
      <c r="AG59" s="12"/>
      <c r="AH59" s="12"/>
      <c r="AI59" s="12"/>
      <c r="AJ59" s="12"/>
      <c r="AK59" s="12"/>
      <c r="AL59" s="12"/>
      <c r="AM59" s="12"/>
      <c r="AN59" s="12"/>
      <c r="AO59" s="12"/>
      <c r="AP59" s="12"/>
      <c r="AQ59" s="12"/>
      <c r="AR59" s="12"/>
      <c r="AS59" s="12"/>
      <c r="AT59" s="12"/>
    </row>
    <row r="60" spans="1:46" ht="17" customHeight="1" x14ac:dyDescent="0.2">
      <c r="A60" s="12"/>
      <c r="B60" s="12"/>
      <c r="C60" s="12" t="s">
        <v>61</v>
      </c>
      <c r="D60" s="1" t="s">
        <v>62</v>
      </c>
      <c r="E60" s="1">
        <v>7</v>
      </c>
      <c r="F60" s="17" t="s">
        <v>229</v>
      </c>
      <c r="G60" s="12" t="s">
        <v>145</v>
      </c>
      <c r="H60" s="12" t="s">
        <v>156</v>
      </c>
      <c r="I60" s="12">
        <v>0</v>
      </c>
      <c r="J60" s="12" t="s">
        <v>34</v>
      </c>
      <c r="K60" s="12" t="s">
        <v>34</v>
      </c>
      <c r="L60" s="12">
        <v>0</v>
      </c>
      <c r="M60" s="12" t="s">
        <v>34</v>
      </c>
      <c r="N60" s="12"/>
      <c r="O60" s="12">
        <v>0</v>
      </c>
      <c r="P60" s="12" t="s">
        <v>34</v>
      </c>
      <c r="Q60" s="12">
        <v>0</v>
      </c>
      <c r="R60" s="12" t="s">
        <v>34</v>
      </c>
      <c r="S60" s="12"/>
      <c r="T60" s="12" t="s">
        <v>36</v>
      </c>
      <c r="U60" s="13">
        <f>Y60:Y64</f>
        <v>1181</v>
      </c>
      <c r="V60" s="12"/>
      <c r="W60" s="12" t="s">
        <v>148</v>
      </c>
      <c r="X60" s="12" t="s">
        <v>37</v>
      </c>
      <c r="Y60" s="13">
        <v>1181</v>
      </c>
      <c r="Z60" s="15">
        <v>864</v>
      </c>
      <c r="AA60" s="15">
        <v>239</v>
      </c>
      <c r="AB60" s="15">
        <v>96</v>
      </c>
      <c r="AC60" s="12" t="s">
        <v>159</v>
      </c>
      <c r="AD60" s="12"/>
      <c r="AE60" s="12">
        <v>1</v>
      </c>
      <c r="AF60" s="12"/>
      <c r="AG60" s="12"/>
      <c r="AH60" s="12"/>
      <c r="AI60" s="12"/>
      <c r="AJ60" s="12"/>
      <c r="AK60" s="12"/>
      <c r="AL60" s="12"/>
      <c r="AM60" s="12"/>
      <c r="AN60" s="12"/>
      <c r="AO60" s="12"/>
      <c r="AP60" s="12"/>
      <c r="AQ60" s="12"/>
      <c r="AR60" s="12"/>
      <c r="AS60" s="12"/>
      <c r="AT60" s="12"/>
    </row>
    <row r="61" spans="1:46" ht="17" customHeight="1" x14ac:dyDescent="0.2">
      <c r="A61" s="12"/>
      <c r="B61" s="12"/>
      <c r="C61" s="12" t="s">
        <v>61</v>
      </c>
      <c r="D61" s="1" t="s">
        <v>62</v>
      </c>
      <c r="E61" s="1">
        <v>7</v>
      </c>
      <c r="F61" s="17" t="s">
        <v>229</v>
      </c>
      <c r="G61" s="12" t="s">
        <v>145</v>
      </c>
      <c r="H61" s="12" t="s">
        <v>156</v>
      </c>
      <c r="I61" s="12">
        <v>0</v>
      </c>
      <c r="J61" s="12" t="s">
        <v>34</v>
      </c>
      <c r="K61" s="12" t="s">
        <v>34</v>
      </c>
      <c r="L61" s="12">
        <v>0</v>
      </c>
      <c r="M61" s="12" t="s">
        <v>34</v>
      </c>
      <c r="N61" s="12"/>
      <c r="O61" s="12">
        <v>0</v>
      </c>
      <c r="P61" s="12" t="s">
        <v>34</v>
      </c>
      <c r="Q61" s="12">
        <v>0</v>
      </c>
      <c r="R61" s="12" t="s">
        <v>34</v>
      </c>
      <c r="S61" s="12"/>
      <c r="T61" s="12" t="s">
        <v>39</v>
      </c>
      <c r="U61" s="16">
        <v>3090</v>
      </c>
      <c r="V61" s="12"/>
      <c r="W61" s="12" t="s">
        <v>148</v>
      </c>
      <c r="X61" s="12" t="s">
        <v>37</v>
      </c>
      <c r="Y61" s="13">
        <v>3090</v>
      </c>
      <c r="Z61" s="15">
        <v>2222</v>
      </c>
      <c r="AA61" s="15">
        <v>834</v>
      </c>
      <c r="AB61" s="15">
        <v>34</v>
      </c>
      <c r="AC61" s="12" t="s">
        <v>160</v>
      </c>
      <c r="AD61" s="12"/>
      <c r="AE61" s="12">
        <v>0</v>
      </c>
      <c r="AF61" s="12"/>
      <c r="AG61" s="12"/>
      <c r="AH61" s="12"/>
      <c r="AI61" s="12"/>
      <c r="AJ61" s="12"/>
      <c r="AK61" s="12"/>
      <c r="AL61" s="12"/>
      <c r="AM61" s="12"/>
      <c r="AN61" s="12"/>
      <c r="AO61" s="12"/>
      <c r="AP61" s="12"/>
      <c r="AQ61" s="12"/>
      <c r="AR61" s="12"/>
      <c r="AS61" s="12"/>
      <c r="AT61" s="12"/>
    </row>
    <row r="62" spans="1:46" x14ac:dyDescent="0.2">
      <c r="A62" s="12"/>
      <c r="B62" s="8" t="s">
        <v>344</v>
      </c>
      <c r="C62" s="12" t="s">
        <v>61</v>
      </c>
      <c r="D62" s="1" t="s">
        <v>62</v>
      </c>
      <c r="E62" s="1">
        <v>7</v>
      </c>
      <c r="F62" s="12" t="s">
        <v>161</v>
      </c>
      <c r="G62" s="12" t="s">
        <v>141</v>
      </c>
      <c r="H62" s="1" t="s">
        <v>163</v>
      </c>
      <c r="I62" s="12">
        <v>0</v>
      </c>
      <c r="J62" s="12" t="s">
        <v>34</v>
      </c>
      <c r="K62" s="12" t="s">
        <v>34</v>
      </c>
      <c r="L62" s="12">
        <v>0</v>
      </c>
      <c r="M62" s="12" t="s">
        <v>34</v>
      </c>
      <c r="N62" s="12"/>
      <c r="O62" s="12">
        <v>0</v>
      </c>
      <c r="P62" s="12" t="s">
        <v>34</v>
      </c>
      <c r="Q62" s="12">
        <v>0</v>
      </c>
      <c r="R62" s="12" t="s">
        <v>34</v>
      </c>
      <c r="S62" s="12"/>
      <c r="T62" s="12" t="s">
        <v>36</v>
      </c>
      <c r="U62" s="13">
        <f>Y62:Y66</f>
        <v>1181</v>
      </c>
      <c r="V62" s="12"/>
      <c r="W62" s="12" t="s">
        <v>148</v>
      </c>
      <c r="X62" s="12" t="s">
        <v>37</v>
      </c>
      <c r="Y62" s="13">
        <v>1181</v>
      </c>
      <c r="Z62" s="15">
        <v>729</v>
      </c>
      <c r="AA62" s="15">
        <v>389</v>
      </c>
      <c r="AB62" s="15">
        <v>63</v>
      </c>
      <c r="AC62" s="1" t="s">
        <v>164</v>
      </c>
      <c r="AD62" s="12"/>
      <c r="AE62" s="12">
        <v>1</v>
      </c>
      <c r="AF62" s="12"/>
      <c r="AG62" s="12"/>
      <c r="AH62" s="12"/>
      <c r="AI62" s="12"/>
      <c r="AJ62" s="12"/>
      <c r="AK62" s="12"/>
      <c r="AL62" s="12"/>
      <c r="AM62" s="12"/>
      <c r="AN62" s="12"/>
      <c r="AO62" s="12"/>
      <c r="AP62" s="12"/>
      <c r="AQ62" s="12"/>
      <c r="AR62" s="12"/>
      <c r="AS62" s="12"/>
      <c r="AT62" s="12"/>
    </row>
    <row r="63" spans="1:46" x14ac:dyDescent="0.2">
      <c r="A63" s="12"/>
      <c r="B63" s="8" t="s">
        <v>344</v>
      </c>
      <c r="C63" s="12" t="s">
        <v>61</v>
      </c>
      <c r="D63" s="1" t="s">
        <v>62</v>
      </c>
      <c r="E63" s="1">
        <v>7</v>
      </c>
      <c r="F63" s="12" t="s">
        <v>161</v>
      </c>
      <c r="G63" s="12" t="s">
        <v>141</v>
      </c>
      <c r="H63" s="1" t="s">
        <v>163</v>
      </c>
      <c r="I63" s="12">
        <v>0</v>
      </c>
      <c r="J63" s="12" t="s">
        <v>34</v>
      </c>
      <c r="K63" s="12" t="s">
        <v>34</v>
      </c>
      <c r="L63" s="12">
        <v>0</v>
      </c>
      <c r="M63" s="12" t="s">
        <v>34</v>
      </c>
      <c r="N63" s="12"/>
      <c r="O63" s="12">
        <v>0</v>
      </c>
      <c r="P63" s="12" t="s">
        <v>34</v>
      </c>
      <c r="Q63" s="12">
        <v>0</v>
      </c>
      <c r="R63" s="12" t="s">
        <v>34</v>
      </c>
      <c r="S63" s="12"/>
      <c r="T63" s="12" t="s">
        <v>39</v>
      </c>
      <c r="U63" s="16">
        <v>3090</v>
      </c>
      <c r="V63" s="12"/>
      <c r="W63" s="12" t="s">
        <v>148</v>
      </c>
      <c r="X63" s="12" t="s">
        <v>37</v>
      </c>
      <c r="Y63" s="13">
        <v>3090</v>
      </c>
      <c r="Z63" s="15">
        <v>1886</v>
      </c>
      <c r="AA63" s="15">
        <v>1175</v>
      </c>
      <c r="AB63" s="15">
        <v>29</v>
      </c>
      <c r="AC63" s="1" t="s">
        <v>165</v>
      </c>
      <c r="AD63" s="12"/>
      <c r="AE63" s="12">
        <v>0</v>
      </c>
      <c r="AF63" s="12"/>
      <c r="AG63" s="12"/>
      <c r="AH63" s="12"/>
      <c r="AI63" s="12"/>
      <c r="AJ63" s="12"/>
      <c r="AK63" s="12"/>
      <c r="AL63" s="12"/>
      <c r="AM63" s="12"/>
      <c r="AN63" s="12"/>
      <c r="AO63" s="12"/>
      <c r="AP63" s="12"/>
      <c r="AQ63" s="12"/>
      <c r="AR63" s="12"/>
      <c r="AS63" s="12"/>
      <c r="AT63" s="12"/>
    </row>
    <row r="64" spans="1:46" x14ac:dyDescent="0.2">
      <c r="A64" s="12"/>
      <c r="B64" s="12"/>
      <c r="C64" s="12" t="s">
        <v>61</v>
      </c>
      <c r="D64" s="1" t="s">
        <v>62</v>
      </c>
      <c r="E64" s="1">
        <v>7</v>
      </c>
      <c r="F64" s="12" t="s">
        <v>161</v>
      </c>
      <c r="G64" s="12" t="s">
        <v>145</v>
      </c>
      <c r="H64" s="1" t="s">
        <v>163</v>
      </c>
      <c r="I64" s="12">
        <v>0</v>
      </c>
      <c r="J64" s="12" t="s">
        <v>34</v>
      </c>
      <c r="K64" s="12" t="s">
        <v>34</v>
      </c>
      <c r="L64" s="12">
        <v>0</v>
      </c>
      <c r="M64" s="12" t="s">
        <v>34</v>
      </c>
      <c r="N64" s="12"/>
      <c r="O64" s="12">
        <v>0</v>
      </c>
      <c r="P64" s="12" t="s">
        <v>34</v>
      </c>
      <c r="Q64" s="12">
        <v>0</v>
      </c>
      <c r="R64" s="12" t="s">
        <v>34</v>
      </c>
      <c r="S64" s="12"/>
      <c r="T64" s="12" t="s">
        <v>36</v>
      </c>
      <c r="U64" s="13">
        <f>Y64:Y68</f>
        <v>1181</v>
      </c>
      <c r="V64" s="12"/>
      <c r="W64" s="12" t="s">
        <v>148</v>
      </c>
      <c r="X64" s="12" t="s">
        <v>37</v>
      </c>
      <c r="Y64" s="13">
        <v>1181</v>
      </c>
      <c r="Z64" s="15">
        <v>884</v>
      </c>
      <c r="AA64" s="15">
        <v>230</v>
      </c>
      <c r="AB64" s="15">
        <v>67</v>
      </c>
      <c r="AC64" s="1" t="s">
        <v>166</v>
      </c>
      <c r="AD64" s="12"/>
      <c r="AE64" s="12">
        <v>1</v>
      </c>
      <c r="AF64" s="12"/>
      <c r="AG64" s="12"/>
      <c r="AH64" s="12"/>
      <c r="AI64" s="12"/>
      <c r="AJ64" s="12"/>
      <c r="AK64" s="12"/>
      <c r="AL64" s="12"/>
      <c r="AM64" s="12"/>
      <c r="AN64" s="12"/>
      <c r="AO64" s="12"/>
      <c r="AP64" s="12"/>
      <c r="AQ64" s="12"/>
      <c r="AR64" s="12"/>
      <c r="AS64" s="12"/>
      <c r="AT64" s="12"/>
    </row>
    <row r="65" spans="1:46" x14ac:dyDescent="0.2">
      <c r="A65" s="12"/>
      <c r="B65" s="12"/>
      <c r="C65" s="12" t="s">
        <v>61</v>
      </c>
      <c r="D65" s="1" t="s">
        <v>62</v>
      </c>
      <c r="E65" s="1">
        <v>7</v>
      </c>
      <c r="F65" s="12" t="s">
        <v>161</v>
      </c>
      <c r="G65" s="12" t="s">
        <v>145</v>
      </c>
      <c r="H65" s="1" t="s">
        <v>163</v>
      </c>
      <c r="I65" s="12">
        <v>0</v>
      </c>
      <c r="J65" s="12" t="s">
        <v>34</v>
      </c>
      <c r="K65" s="12" t="s">
        <v>34</v>
      </c>
      <c r="L65" s="12">
        <v>0</v>
      </c>
      <c r="M65" s="12" t="s">
        <v>34</v>
      </c>
      <c r="N65" s="12"/>
      <c r="O65" s="12">
        <v>0</v>
      </c>
      <c r="P65" s="12" t="s">
        <v>34</v>
      </c>
      <c r="Q65" s="12">
        <v>0</v>
      </c>
      <c r="R65" s="12" t="s">
        <v>34</v>
      </c>
      <c r="S65" s="12"/>
      <c r="T65" s="12" t="s">
        <v>39</v>
      </c>
      <c r="U65" s="16">
        <v>3090</v>
      </c>
      <c r="V65" s="12"/>
      <c r="W65" s="12" t="s">
        <v>148</v>
      </c>
      <c r="X65" s="12" t="s">
        <v>37</v>
      </c>
      <c r="Y65" s="13">
        <v>3090</v>
      </c>
      <c r="Z65" s="15">
        <v>2234</v>
      </c>
      <c r="AA65" s="15">
        <v>825</v>
      </c>
      <c r="AB65" s="15">
        <v>31</v>
      </c>
      <c r="AC65" s="1" t="s">
        <v>345</v>
      </c>
      <c r="AD65" s="12"/>
      <c r="AE65" s="12">
        <v>0</v>
      </c>
      <c r="AF65" s="12"/>
      <c r="AG65" s="12"/>
      <c r="AH65" s="12"/>
      <c r="AI65" s="12"/>
      <c r="AJ65" s="12"/>
      <c r="AK65" s="12"/>
      <c r="AL65" s="12"/>
      <c r="AM65" s="12"/>
      <c r="AN65" s="12"/>
      <c r="AO65" s="12"/>
      <c r="AP65" s="12"/>
      <c r="AQ65" s="12"/>
      <c r="AR65" s="12"/>
      <c r="AS65" s="12"/>
      <c r="AT65" s="12"/>
    </row>
    <row r="66" spans="1:46" x14ac:dyDescent="0.2">
      <c r="A66" s="12"/>
      <c r="B66" s="8" t="s">
        <v>346</v>
      </c>
      <c r="C66" s="12" t="s">
        <v>61</v>
      </c>
      <c r="D66" s="1" t="s">
        <v>62</v>
      </c>
      <c r="E66" s="1">
        <v>7</v>
      </c>
      <c r="F66" s="12" t="s">
        <v>167</v>
      </c>
      <c r="G66" s="12" t="s">
        <v>141</v>
      </c>
      <c r="H66" s="1" t="s">
        <v>168</v>
      </c>
      <c r="I66" s="12">
        <v>0</v>
      </c>
      <c r="J66" s="12" t="s">
        <v>34</v>
      </c>
      <c r="K66" s="12" t="s">
        <v>34</v>
      </c>
      <c r="L66" s="12">
        <v>0</v>
      </c>
      <c r="M66" s="12" t="s">
        <v>34</v>
      </c>
      <c r="N66" s="12"/>
      <c r="O66" s="12">
        <v>0</v>
      </c>
      <c r="P66" s="12" t="s">
        <v>34</v>
      </c>
      <c r="Q66" s="12">
        <v>0</v>
      </c>
      <c r="R66" s="12" t="s">
        <v>34</v>
      </c>
      <c r="S66" s="12"/>
      <c r="T66" s="12" t="s">
        <v>36</v>
      </c>
      <c r="U66" s="13"/>
      <c r="V66" s="12"/>
      <c r="W66" s="12" t="s">
        <v>148</v>
      </c>
      <c r="X66" s="12" t="s">
        <v>37</v>
      </c>
      <c r="Y66" s="13"/>
      <c r="Z66" s="12"/>
      <c r="AA66" s="12"/>
      <c r="AB66" s="12"/>
      <c r="AC66" s="1" t="s">
        <v>169</v>
      </c>
      <c r="AD66" s="12"/>
      <c r="AE66" s="12">
        <v>1</v>
      </c>
      <c r="AF66" s="12"/>
      <c r="AG66" s="12"/>
      <c r="AH66" s="12"/>
      <c r="AI66" s="12"/>
      <c r="AJ66" s="12"/>
      <c r="AK66" s="12"/>
      <c r="AL66" s="12"/>
      <c r="AM66" s="12"/>
      <c r="AN66" s="12"/>
      <c r="AO66" s="12"/>
      <c r="AP66" s="12"/>
      <c r="AQ66" s="12"/>
      <c r="AR66" s="12"/>
      <c r="AS66" s="12"/>
      <c r="AT66" s="12"/>
    </row>
    <row r="67" spans="1:46" x14ac:dyDescent="0.2">
      <c r="A67" s="12"/>
      <c r="B67" s="8" t="s">
        <v>346</v>
      </c>
      <c r="C67" s="12" t="s">
        <v>61</v>
      </c>
      <c r="D67" s="1" t="s">
        <v>62</v>
      </c>
      <c r="E67" s="1">
        <v>7</v>
      </c>
      <c r="F67" s="12" t="s">
        <v>167</v>
      </c>
      <c r="G67" s="12" t="s">
        <v>141</v>
      </c>
      <c r="H67" s="1" t="s">
        <v>168</v>
      </c>
      <c r="I67" s="12">
        <v>0</v>
      </c>
      <c r="J67" s="12" t="s">
        <v>34</v>
      </c>
      <c r="K67" s="12" t="s">
        <v>34</v>
      </c>
      <c r="L67" s="12">
        <v>0</v>
      </c>
      <c r="M67" s="12" t="s">
        <v>34</v>
      </c>
      <c r="N67" s="12"/>
      <c r="O67" s="12">
        <v>0</v>
      </c>
      <c r="P67" s="12" t="s">
        <v>34</v>
      </c>
      <c r="Q67" s="12">
        <v>0</v>
      </c>
      <c r="R67" s="12" t="s">
        <v>34</v>
      </c>
      <c r="S67" s="12"/>
      <c r="T67" s="12" t="s">
        <v>39</v>
      </c>
      <c r="U67" s="13"/>
      <c r="V67" s="12"/>
      <c r="W67" s="12" t="s">
        <v>148</v>
      </c>
      <c r="X67" s="12" t="s">
        <v>37</v>
      </c>
      <c r="Y67" s="13"/>
      <c r="Z67" s="12"/>
      <c r="AA67" s="12"/>
      <c r="AB67" s="12"/>
      <c r="AC67" s="1" t="s">
        <v>170</v>
      </c>
      <c r="AD67" s="12"/>
      <c r="AE67" s="12">
        <v>0</v>
      </c>
      <c r="AF67" s="12"/>
      <c r="AG67" s="12"/>
      <c r="AH67" s="12"/>
      <c r="AI67" s="12"/>
      <c r="AJ67" s="12"/>
      <c r="AK67" s="12"/>
      <c r="AL67" s="12"/>
      <c r="AM67" s="12"/>
      <c r="AN67" s="12"/>
      <c r="AO67" s="12"/>
      <c r="AP67" s="12"/>
      <c r="AQ67" s="12"/>
      <c r="AR67" s="12"/>
      <c r="AS67" s="12"/>
      <c r="AT67" s="12"/>
    </row>
    <row r="68" spans="1:46" x14ac:dyDescent="0.2">
      <c r="A68" s="12"/>
      <c r="B68" s="12"/>
      <c r="C68" s="12" t="s">
        <v>61</v>
      </c>
      <c r="D68" s="1" t="s">
        <v>62</v>
      </c>
      <c r="E68" s="1">
        <v>7</v>
      </c>
      <c r="F68" s="12" t="s">
        <v>167</v>
      </c>
      <c r="G68" s="12" t="s">
        <v>145</v>
      </c>
      <c r="H68" s="1" t="s">
        <v>168</v>
      </c>
      <c r="I68" s="12">
        <v>0</v>
      </c>
      <c r="J68" s="12" t="s">
        <v>34</v>
      </c>
      <c r="K68" s="12" t="s">
        <v>34</v>
      </c>
      <c r="L68" s="12">
        <v>0</v>
      </c>
      <c r="M68" s="12" t="s">
        <v>34</v>
      </c>
      <c r="N68" s="12"/>
      <c r="O68" s="12">
        <v>0</v>
      </c>
      <c r="P68" s="12" t="s">
        <v>34</v>
      </c>
      <c r="Q68" s="12">
        <v>0</v>
      </c>
      <c r="R68" s="12" t="s">
        <v>34</v>
      </c>
      <c r="S68" s="12"/>
      <c r="T68" s="12" t="s">
        <v>36</v>
      </c>
      <c r="U68" s="13">
        <v>1181</v>
      </c>
      <c r="V68" s="12"/>
      <c r="W68" s="12" t="s">
        <v>148</v>
      </c>
      <c r="X68" s="12" t="s">
        <v>37</v>
      </c>
      <c r="Y68" s="13">
        <v>1181</v>
      </c>
      <c r="Z68" s="12">
        <v>846</v>
      </c>
      <c r="AA68" s="12">
        <v>258</v>
      </c>
      <c r="AB68" s="12">
        <v>77</v>
      </c>
      <c r="AC68" s="1" t="s">
        <v>171</v>
      </c>
      <c r="AD68" s="12"/>
      <c r="AE68" s="12">
        <v>1</v>
      </c>
      <c r="AF68" s="12"/>
      <c r="AG68" s="12"/>
      <c r="AH68" s="12"/>
      <c r="AI68" s="12"/>
      <c r="AJ68" s="12"/>
      <c r="AK68" s="12"/>
      <c r="AL68" s="12"/>
      <c r="AM68" s="12"/>
      <c r="AN68" s="12"/>
      <c r="AO68" s="12"/>
      <c r="AP68" s="12"/>
      <c r="AQ68" s="12"/>
      <c r="AR68" s="12"/>
      <c r="AS68" s="12"/>
      <c r="AT68" s="12"/>
    </row>
    <row r="69" spans="1:46" x14ac:dyDescent="0.2">
      <c r="A69" s="12"/>
      <c r="B69" s="12"/>
      <c r="C69" s="12" t="s">
        <v>61</v>
      </c>
      <c r="D69" s="1" t="s">
        <v>62</v>
      </c>
      <c r="E69" s="1">
        <v>7</v>
      </c>
      <c r="F69" s="12" t="s">
        <v>167</v>
      </c>
      <c r="G69" s="12" t="s">
        <v>145</v>
      </c>
      <c r="H69" s="1" t="s">
        <v>168</v>
      </c>
      <c r="I69" s="12">
        <v>0</v>
      </c>
      <c r="J69" s="12" t="s">
        <v>34</v>
      </c>
      <c r="K69" s="12" t="s">
        <v>34</v>
      </c>
      <c r="L69" s="12">
        <v>0</v>
      </c>
      <c r="M69" s="12" t="s">
        <v>34</v>
      </c>
      <c r="N69" s="12"/>
      <c r="O69" s="12">
        <v>0</v>
      </c>
      <c r="P69" s="12" t="s">
        <v>34</v>
      </c>
      <c r="Q69" s="12">
        <v>0</v>
      </c>
      <c r="R69" s="12" t="s">
        <v>34</v>
      </c>
      <c r="S69" s="12"/>
      <c r="T69" s="12" t="s">
        <v>39</v>
      </c>
      <c r="U69" s="16">
        <v>3090</v>
      </c>
      <c r="V69" s="12"/>
      <c r="W69" s="12" t="s">
        <v>148</v>
      </c>
      <c r="X69" s="12" t="s">
        <v>37</v>
      </c>
      <c r="Y69" s="13">
        <v>3090</v>
      </c>
      <c r="Z69" s="12">
        <v>2254</v>
      </c>
      <c r="AA69" s="12">
        <v>809</v>
      </c>
      <c r="AB69" s="12">
        <v>27</v>
      </c>
      <c r="AC69" s="1" t="s">
        <v>172</v>
      </c>
      <c r="AD69" s="12"/>
      <c r="AE69" s="12">
        <v>0</v>
      </c>
      <c r="AF69" s="12"/>
      <c r="AG69" s="12"/>
      <c r="AH69" s="12"/>
      <c r="AI69" s="12"/>
      <c r="AJ69" s="12"/>
      <c r="AK69" s="12"/>
      <c r="AL69" s="12"/>
      <c r="AM69" s="12"/>
      <c r="AN69" s="12"/>
      <c r="AO69" s="12"/>
      <c r="AP69" s="12"/>
      <c r="AQ69" s="12"/>
      <c r="AR69" s="12"/>
      <c r="AS69" s="12"/>
      <c r="AT69" s="12"/>
    </row>
    <row r="70" spans="1:46" x14ac:dyDescent="0.2">
      <c r="A70" s="12"/>
      <c r="B70" s="12"/>
      <c r="C70" s="12" t="s">
        <v>61</v>
      </c>
      <c r="D70" s="1" t="s">
        <v>62</v>
      </c>
      <c r="E70" s="1">
        <v>7</v>
      </c>
      <c r="F70" s="12" t="s">
        <v>174</v>
      </c>
      <c r="G70" s="12" t="s">
        <v>173</v>
      </c>
      <c r="H70" s="12" t="s">
        <v>175</v>
      </c>
      <c r="I70" s="12">
        <v>0</v>
      </c>
      <c r="J70" s="12" t="s">
        <v>34</v>
      </c>
      <c r="K70" s="12" t="s">
        <v>34</v>
      </c>
      <c r="L70" s="12">
        <v>0</v>
      </c>
      <c r="M70" s="12" t="s">
        <v>34</v>
      </c>
      <c r="N70" s="12"/>
      <c r="O70" s="12">
        <v>0</v>
      </c>
      <c r="P70" s="12" t="s">
        <v>34</v>
      </c>
      <c r="Q70" s="12">
        <v>0</v>
      </c>
      <c r="R70" s="12" t="s">
        <v>34</v>
      </c>
      <c r="S70" s="12"/>
      <c r="T70" s="12" t="s">
        <v>36</v>
      </c>
      <c r="U70" s="13">
        <v>1181</v>
      </c>
      <c r="V70" s="12"/>
      <c r="W70" s="12" t="s">
        <v>148</v>
      </c>
      <c r="X70" s="12" t="s">
        <v>37</v>
      </c>
      <c r="Y70" s="13">
        <v>1181</v>
      </c>
      <c r="Z70" s="12">
        <v>786</v>
      </c>
      <c r="AA70" s="12">
        <v>295</v>
      </c>
      <c r="AB70" s="12">
        <v>100</v>
      </c>
      <c r="AC70" s="12" t="s">
        <v>176</v>
      </c>
      <c r="AD70" s="12"/>
      <c r="AE70" s="1">
        <v>1</v>
      </c>
      <c r="AF70" s="12"/>
      <c r="AG70" s="12"/>
      <c r="AH70" s="12"/>
      <c r="AI70" s="12"/>
      <c r="AJ70" s="12"/>
      <c r="AK70" s="12"/>
      <c r="AL70" s="12"/>
      <c r="AM70" s="12"/>
      <c r="AN70" s="12"/>
      <c r="AO70" s="12"/>
      <c r="AP70" s="12"/>
      <c r="AQ70" s="12"/>
      <c r="AR70" s="12"/>
      <c r="AS70" s="12"/>
      <c r="AT70" s="12"/>
    </row>
    <row r="71" spans="1:46" x14ac:dyDescent="0.2">
      <c r="A71" s="12"/>
      <c r="B71" s="12"/>
      <c r="C71" s="12" t="s">
        <v>61</v>
      </c>
      <c r="D71" s="1" t="s">
        <v>62</v>
      </c>
      <c r="E71" s="1">
        <v>7</v>
      </c>
      <c r="F71" s="12" t="s">
        <v>174</v>
      </c>
      <c r="G71" s="12" t="s">
        <v>173</v>
      </c>
      <c r="H71" s="12" t="s">
        <v>175</v>
      </c>
      <c r="I71" s="12">
        <v>0</v>
      </c>
      <c r="J71" s="12" t="s">
        <v>34</v>
      </c>
      <c r="K71" s="12" t="s">
        <v>34</v>
      </c>
      <c r="L71" s="12">
        <v>0</v>
      </c>
      <c r="M71" s="12" t="s">
        <v>34</v>
      </c>
      <c r="N71" s="12"/>
      <c r="O71" s="12">
        <v>0</v>
      </c>
      <c r="P71" s="12" t="s">
        <v>34</v>
      </c>
      <c r="Q71" s="12">
        <v>0</v>
      </c>
      <c r="R71" s="12" t="s">
        <v>34</v>
      </c>
      <c r="S71" s="12"/>
      <c r="T71" s="12" t="s">
        <v>39</v>
      </c>
      <c r="U71" s="16">
        <v>3090</v>
      </c>
      <c r="V71" s="12"/>
      <c r="W71" s="12" t="s">
        <v>148</v>
      </c>
      <c r="X71" s="12" t="s">
        <v>37</v>
      </c>
      <c r="Y71" s="13">
        <v>3090</v>
      </c>
      <c r="Z71" s="12">
        <v>1979</v>
      </c>
      <c r="AA71" s="12">
        <v>1073</v>
      </c>
      <c r="AB71" s="12">
        <v>38</v>
      </c>
      <c r="AC71" s="12" t="s">
        <v>177</v>
      </c>
      <c r="AD71" s="12"/>
      <c r="AE71" s="1">
        <v>0</v>
      </c>
      <c r="AF71" s="12"/>
      <c r="AG71" s="12"/>
      <c r="AH71" s="12"/>
      <c r="AI71" s="12"/>
      <c r="AJ71" s="12"/>
      <c r="AK71" s="12"/>
      <c r="AL71" s="12"/>
      <c r="AM71" s="12"/>
      <c r="AN71" s="12"/>
      <c r="AO71" s="12"/>
      <c r="AP71" s="12"/>
      <c r="AQ71" s="12"/>
      <c r="AR71" s="12"/>
      <c r="AS71" s="12"/>
      <c r="AT71" s="12"/>
    </row>
    <row r="72" spans="1:46" x14ac:dyDescent="0.2">
      <c r="A72" s="12"/>
      <c r="B72" s="12"/>
      <c r="C72" s="12" t="s">
        <v>61</v>
      </c>
      <c r="D72" s="1" t="s">
        <v>62</v>
      </c>
      <c r="E72" s="1">
        <v>7</v>
      </c>
      <c r="F72" s="12" t="s">
        <v>174</v>
      </c>
      <c r="G72" s="12" t="s">
        <v>40</v>
      </c>
      <c r="H72" s="12" t="s">
        <v>175</v>
      </c>
      <c r="I72" s="12">
        <v>0</v>
      </c>
      <c r="J72" s="12" t="s">
        <v>34</v>
      </c>
      <c r="K72" s="12" t="s">
        <v>34</v>
      </c>
      <c r="L72" s="12">
        <v>0</v>
      </c>
      <c r="M72" s="12" t="s">
        <v>34</v>
      </c>
      <c r="N72" s="12"/>
      <c r="O72" s="12">
        <v>0</v>
      </c>
      <c r="P72" s="12" t="s">
        <v>34</v>
      </c>
      <c r="Q72" s="12">
        <v>0</v>
      </c>
      <c r="R72" s="12" t="s">
        <v>34</v>
      </c>
      <c r="S72" s="12"/>
      <c r="T72" s="12" t="s">
        <v>36</v>
      </c>
      <c r="U72" s="13">
        <v>1181</v>
      </c>
      <c r="V72" s="12"/>
      <c r="W72" s="12" t="s">
        <v>148</v>
      </c>
      <c r="X72" s="12" t="s">
        <v>37</v>
      </c>
      <c r="Y72" s="13">
        <v>1181</v>
      </c>
      <c r="Z72" s="12">
        <v>749</v>
      </c>
      <c r="AA72" s="12">
        <v>326</v>
      </c>
      <c r="AB72" s="12">
        <v>106</v>
      </c>
      <c r="AC72" s="12" t="s">
        <v>178</v>
      </c>
      <c r="AD72" s="12"/>
      <c r="AE72" s="1">
        <v>1</v>
      </c>
      <c r="AF72" s="12"/>
      <c r="AG72" s="12"/>
      <c r="AH72" s="12"/>
      <c r="AI72" s="12"/>
      <c r="AJ72" s="12"/>
      <c r="AK72" s="12"/>
      <c r="AL72" s="12"/>
      <c r="AM72" s="12"/>
      <c r="AN72" s="12"/>
      <c r="AO72" s="12"/>
      <c r="AP72" s="12"/>
      <c r="AQ72" s="12"/>
      <c r="AR72" s="12"/>
      <c r="AS72" s="12"/>
      <c r="AT72" s="12"/>
    </row>
    <row r="73" spans="1:46" x14ac:dyDescent="0.2">
      <c r="A73" s="12"/>
      <c r="B73" s="12"/>
      <c r="C73" s="12" t="s">
        <v>61</v>
      </c>
      <c r="D73" s="1" t="s">
        <v>62</v>
      </c>
      <c r="E73" s="1">
        <v>7</v>
      </c>
      <c r="F73" s="12" t="s">
        <v>174</v>
      </c>
      <c r="G73" s="12" t="s">
        <v>40</v>
      </c>
      <c r="H73" s="12" t="s">
        <v>175</v>
      </c>
      <c r="I73" s="12">
        <v>0</v>
      </c>
      <c r="J73" s="12" t="s">
        <v>34</v>
      </c>
      <c r="K73" s="12" t="s">
        <v>34</v>
      </c>
      <c r="L73" s="12">
        <v>0</v>
      </c>
      <c r="M73" s="12" t="s">
        <v>34</v>
      </c>
      <c r="N73" s="12"/>
      <c r="O73" s="12">
        <v>0</v>
      </c>
      <c r="P73" s="12" t="s">
        <v>34</v>
      </c>
      <c r="Q73" s="12">
        <v>0</v>
      </c>
      <c r="R73" s="12" t="s">
        <v>34</v>
      </c>
      <c r="S73" s="12"/>
      <c r="T73" s="12" t="s">
        <v>39</v>
      </c>
      <c r="U73" s="16">
        <v>3090</v>
      </c>
      <c r="V73" s="12"/>
      <c r="W73" s="12" t="s">
        <v>148</v>
      </c>
      <c r="X73" s="12" t="s">
        <v>37</v>
      </c>
      <c r="Y73" s="13">
        <v>3090</v>
      </c>
      <c r="Z73" s="12">
        <v>1959</v>
      </c>
      <c r="AA73" s="12">
        <v>1089</v>
      </c>
      <c r="AB73" s="12">
        <v>42</v>
      </c>
      <c r="AC73" s="12" t="s">
        <v>179</v>
      </c>
      <c r="AD73" s="12"/>
      <c r="AE73" s="1">
        <v>0</v>
      </c>
      <c r="AF73" s="12"/>
      <c r="AG73" s="12"/>
      <c r="AH73" s="12"/>
      <c r="AI73" s="12"/>
      <c r="AJ73" s="12"/>
      <c r="AK73" s="12"/>
      <c r="AL73" s="12"/>
      <c r="AM73" s="12"/>
      <c r="AN73" s="12"/>
      <c r="AO73" s="12"/>
      <c r="AP73" s="12"/>
      <c r="AQ73" s="12"/>
      <c r="AR73" s="12"/>
      <c r="AS73" s="12"/>
      <c r="AT73" s="12"/>
    </row>
    <row r="74" spans="1:46" ht="18" customHeight="1" x14ac:dyDescent="0.2">
      <c r="A74" s="12"/>
      <c r="B74" s="12"/>
      <c r="C74" s="12" t="s">
        <v>369</v>
      </c>
      <c r="D74" s="1" t="s">
        <v>62</v>
      </c>
      <c r="E74" s="12">
        <v>2</v>
      </c>
      <c r="F74" s="12" t="s">
        <v>181</v>
      </c>
      <c r="G74" s="12" t="s">
        <v>180</v>
      </c>
      <c r="H74" s="12" t="s">
        <v>187</v>
      </c>
      <c r="I74" s="12">
        <v>0</v>
      </c>
      <c r="J74" s="12" t="s">
        <v>34</v>
      </c>
      <c r="K74" s="12" t="s">
        <v>34</v>
      </c>
      <c r="L74" s="12">
        <v>0</v>
      </c>
      <c r="M74" s="12" t="s">
        <v>34</v>
      </c>
      <c r="N74" s="12"/>
      <c r="O74" s="12">
        <v>0</v>
      </c>
      <c r="P74" s="12" t="s">
        <v>34</v>
      </c>
      <c r="Q74" s="12">
        <v>1</v>
      </c>
      <c r="R74" s="17" t="s">
        <v>182</v>
      </c>
      <c r="S74" s="12"/>
      <c r="T74" s="12" t="s">
        <v>36</v>
      </c>
      <c r="U74" s="13">
        <v>1181</v>
      </c>
      <c r="V74" s="12"/>
      <c r="W74" s="12" t="s">
        <v>148</v>
      </c>
      <c r="X74" s="12" t="s">
        <v>37</v>
      </c>
      <c r="Y74" s="13">
        <v>1181</v>
      </c>
      <c r="Z74" s="12">
        <v>966</v>
      </c>
      <c r="AA74" s="12">
        <v>183</v>
      </c>
      <c r="AB74" s="12">
        <v>32</v>
      </c>
      <c r="AC74" s="12" t="s">
        <v>183</v>
      </c>
      <c r="AD74" s="12"/>
      <c r="AE74" s="1">
        <v>1</v>
      </c>
      <c r="AF74" s="12"/>
      <c r="AG74" s="12"/>
      <c r="AH74" s="12"/>
      <c r="AI74" s="12"/>
      <c r="AJ74" s="12"/>
      <c r="AK74" s="12"/>
      <c r="AL74" s="12"/>
      <c r="AM74" s="12"/>
      <c r="AN74" s="12"/>
      <c r="AO74" s="12"/>
      <c r="AP74" s="12"/>
      <c r="AQ74" s="12"/>
      <c r="AR74" s="12"/>
      <c r="AS74" s="12"/>
      <c r="AT74" s="12"/>
    </row>
    <row r="75" spans="1:46" ht="20" customHeight="1" x14ac:dyDescent="0.2">
      <c r="A75" s="12"/>
      <c r="B75" s="12"/>
      <c r="C75" s="12" t="s">
        <v>369</v>
      </c>
      <c r="D75" s="1" t="s">
        <v>62</v>
      </c>
      <c r="E75" s="12">
        <v>2</v>
      </c>
      <c r="F75" s="12" t="s">
        <v>181</v>
      </c>
      <c r="G75" s="12" t="s">
        <v>180</v>
      </c>
      <c r="H75" s="12" t="s">
        <v>187</v>
      </c>
      <c r="I75" s="12">
        <v>0</v>
      </c>
      <c r="J75" s="12" t="s">
        <v>34</v>
      </c>
      <c r="K75" s="12" t="s">
        <v>34</v>
      </c>
      <c r="L75" s="12">
        <v>0</v>
      </c>
      <c r="M75" s="12" t="s">
        <v>34</v>
      </c>
      <c r="N75" s="12"/>
      <c r="O75" s="12">
        <v>0</v>
      </c>
      <c r="P75" s="12" t="s">
        <v>34</v>
      </c>
      <c r="Q75" s="12">
        <v>1</v>
      </c>
      <c r="R75" s="17" t="s">
        <v>182</v>
      </c>
      <c r="S75" s="12"/>
      <c r="T75" s="12" t="s">
        <v>39</v>
      </c>
      <c r="U75" s="16">
        <v>3090</v>
      </c>
      <c r="V75" s="12"/>
      <c r="W75" s="12" t="s">
        <v>148</v>
      </c>
      <c r="X75" s="12" t="s">
        <v>37</v>
      </c>
      <c r="Y75" s="13">
        <v>3090</v>
      </c>
      <c r="Z75" s="12">
        <v>2493</v>
      </c>
      <c r="AA75" s="12">
        <v>573</v>
      </c>
      <c r="AB75" s="12">
        <v>24</v>
      </c>
      <c r="AC75" s="12" t="s">
        <v>184</v>
      </c>
      <c r="AD75" s="12"/>
      <c r="AE75" s="1">
        <v>0</v>
      </c>
      <c r="AF75" s="12"/>
      <c r="AG75" s="12"/>
      <c r="AH75" s="12"/>
      <c r="AI75" s="12"/>
      <c r="AJ75" s="12"/>
      <c r="AK75" s="12"/>
      <c r="AL75" s="12"/>
      <c r="AM75" s="12"/>
      <c r="AN75" s="12"/>
      <c r="AO75" s="12"/>
      <c r="AP75" s="12"/>
      <c r="AQ75" s="12"/>
      <c r="AR75" s="12"/>
      <c r="AS75" s="12"/>
      <c r="AT75" s="12"/>
    </row>
    <row r="76" spans="1:46" ht="27" customHeight="1" x14ac:dyDescent="0.2">
      <c r="A76" s="12"/>
      <c r="B76" s="8" t="s">
        <v>347</v>
      </c>
      <c r="C76" s="12" t="s">
        <v>369</v>
      </c>
      <c r="D76" s="1" t="s">
        <v>62</v>
      </c>
      <c r="E76" s="12">
        <v>3</v>
      </c>
      <c r="F76" s="12" t="s">
        <v>181</v>
      </c>
      <c r="G76" s="12" t="s">
        <v>185</v>
      </c>
      <c r="H76" s="17" t="s">
        <v>188</v>
      </c>
      <c r="I76" s="12">
        <v>0</v>
      </c>
      <c r="J76" s="12" t="s">
        <v>34</v>
      </c>
      <c r="K76" s="12" t="s">
        <v>34</v>
      </c>
      <c r="L76" s="12">
        <v>0</v>
      </c>
      <c r="M76" s="12" t="s">
        <v>34</v>
      </c>
      <c r="N76" s="12"/>
      <c r="O76" s="12">
        <v>0</v>
      </c>
      <c r="P76" s="12" t="s">
        <v>34</v>
      </c>
      <c r="Q76" s="12">
        <v>1</v>
      </c>
      <c r="R76" s="12" t="s">
        <v>186</v>
      </c>
      <c r="S76" s="12"/>
      <c r="T76" s="12" t="s">
        <v>36</v>
      </c>
      <c r="U76" s="13">
        <v>1181</v>
      </c>
      <c r="V76" s="12"/>
      <c r="W76" s="12" t="s">
        <v>148</v>
      </c>
      <c r="X76" s="12" t="s">
        <v>37</v>
      </c>
      <c r="Y76" s="13">
        <v>1181</v>
      </c>
      <c r="Z76" s="12">
        <v>389</v>
      </c>
      <c r="AA76" s="12">
        <v>777</v>
      </c>
      <c r="AB76" s="12">
        <v>15</v>
      </c>
      <c r="AC76" s="12" t="s">
        <v>189</v>
      </c>
      <c r="AD76" s="12"/>
      <c r="AE76" s="1"/>
      <c r="AF76" s="12"/>
      <c r="AG76" s="12"/>
      <c r="AH76" s="12"/>
      <c r="AI76" s="12"/>
      <c r="AJ76" s="12"/>
      <c r="AK76" s="12"/>
      <c r="AL76" s="12"/>
      <c r="AM76" s="12"/>
      <c r="AN76" s="12"/>
      <c r="AO76" s="12"/>
      <c r="AP76" s="12"/>
      <c r="AQ76" s="12"/>
      <c r="AR76" s="12"/>
      <c r="AS76" s="12"/>
      <c r="AT76" s="12"/>
    </row>
    <row r="77" spans="1:46" ht="25" customHeight="1" x14ac:dyDescent="0.2">
      <c r="A77" s="12"/>
      <c r="B77" s="8" t="s">
        <v>347</v>
      </c>
      <c r="C77" s="12" t="s">
        <v>369</v>
      </c>
      <c r="D77" s="1" t="s">
        <v>62</v>
      </c>
      <c r="E77" s="12">
        <v>3</v>
      </c>
      <c r="F77" s="12" t="s">
        <v>181</v>
      </c>
      <c r="G77" s="12" t="s">
        <v>185</v>
      </c>
      <c r="H77" s="17" t="s">
        <v>188</v>
      </c>
      <c r="I77" s="12">
        <v>0</v>
      </c>
      <c r="J77" s="12" t="s">
        <v>34</v>
      </c>
      <c r="K77" s="12" t="s">
        <v>34</v>
      </c>
      <c r="L77" s="12">
        <v>0</v>
      </c>
      <c r="M77" s="12" t="s">
        <v>34</v>
      </c>
      <c r="N77" s="12"/>
      <c r="O77" s="12">
        <v>0</v>
      </c>
      <c r="P77" s="12" t="s">
        <v>34</v>
      </c>
      <c r="Q77" s="12">
        <v>1</v>
      </c>
      <c r="R77" s="12" t="s">
        <v>186</v>
      </c>
      <c r="S77" s="12"/>
      <c r="T77" s="12" t="s">
        <v>39</v>
      </c>
      <c r="U77" s="16">
        <v>3090</v>
      </c>
      <c r="V77" s="12"/>
      <c r="W77" s="12" t="s">
        <v>148</v>
      </c>
      <c r="X77" s="12" t="s">
        <v>37</v>
      </c>
      <c r="Y77" s="13">
        <v>3090</v>
      </c>
      <c r="Z77" s="12">
        <v>1271</v>
      </c>
      <c r="AA77" s="12">
        <v>1799</v>
      </c>
      <c r="AB77" s="12">
        <v>20</v>
      </c>
      <c r="AC77" s="12" t="s">
        <v>190</v>
      </c>
      <c r="AD77" s="12"/>
      <c r="AE77" s="1"/>
      <c r="AF77" s="12"/>
      <c r="AG77" s="12"/>
      <c r="AH77" s="12"/>
      <c r="AI77" s="12"/>
      <c r="AJ77" s="12"/>
      <c r="AK77" s="12"/>
      <c r="AL77" s="12"/>
      <c r="AM77" s="12"/>
      <c r="AN77" s="12"/>
      <c r="AO77" s="12"/>
      <c r="AP77" s="12"/>
      <c r="AQ77" s="12"/>
      <c r="AR77" s="12"/>
      <c r="AS77" s="12"/>
      <c r="AT77" s="12"/>
    </row>
    <row r="78" spans="1:46" ht="18" customHeight="1" x14ac:dyDescent="0.2">
      <c r="A78" s="12" t="s">
        <v>361</v>
      </c>
      <c r="B78" s="12"/>
      <c r="C78" s="1"/>
      <c r="D78" s="1" t="s">
        <v>62</v>
      </c>
      <c r="E78" s="12">
        <v>3</v>
      </c>
      <c r="F78" s="12"/>
      <c r="G78" s="12" t="s">
        <v>191</v>
      </c>
      <c r="H78" s="12" t="s">
        <v>192</v>
      </c>
      <c r="I78" s="12"/>
      <c r="J78" s="12"/>
      <c r="K78" s="12"/>
      <c r="L78" s="12"/>
      <c r="M78" s="12"/>
      <c r="N78" s="12"/>
      <c r="O78" s="12"/>
      <c r="P78" s="12"/>
      <c r="Q78" s="12">
        <v>1</v>
      </c>
      <c r="R78" s="12" t="s">
        <v>193</v>
      </c>
      <c r="S78" s="12"/>
      <c r="T78" s="12" t="s">
        <v>36</v>
      </c>
      <c r="U78" s="13"/>
      <c r="V78" s="12"/>
      <c r="W78" s="12" t="s">
        <v>148</v>
      </c>
      <c r="X78" s="12" t="s">
        <v>37</v>
      </c>
      <c r="Y78" s="13"/>
      <c r="Z78" s="12"/>
      <c r="AA78" s="12"/>
      <c r="AB78" s="12"/>
      <c r="AC78" s="12" t="s">
        <v>194</v>
      </c>
      <c r="AD78" s="12"/>
      <c r="AE78" s="1"/>
      <c r="AF78" s="12"/>
      <c r="AG78" s="12"/>
      <c r="AH78" s="12"/>
      <c r="AI78" s="12"/>
      <c r="AJ78" s="12"/>
      <c r="AK78" s="12"/>
      <c r="AL78" s="12"/>
      <c r="AM78" s="12"/>
      <c r="AN78" s="12"/>
      <c r="AO78" s="12"/>
      <c r="AP78" s="12"/>
      <c r="AQ78" s="12"/>
      <c r="AR78" s="12"/>
      <c r="AS78" s="12"/>
      <c r="AT78" s="12"/>
    </row>
    <row r="79" spans="1:46" ht="16" customHeight="1" x14ac:dyDescent="0.2">
      <c r="A79" s="12" t="s">
        <v>361</v>
      </c>
      <c r="B79" s="12"/>
      <c r="C79" s="1"/>
      <c r="D79" s="1" t="s">
        <v>62</v>
      </c>
      <c r="E79" s="12">
        <v>3</v>
      </c>
      <c r="F79" s="12"/>
      <c r="G79" s="12" t="s">
        <v>191</v>
      </c>
      <c r="H79" s="12" t="s">
        <v>192</v>
      </c>
      <c r="I79" s="12"/>
      <c r="J79" s="12"/>
      <c r="K79" s="12"/>
      <c r="L79" s="12"/>
      <c r="M79" s="12"/>
      <c r="N79" s="12"/>
      <c r="O79" s="12"/>
      <c r="P79" s="12"/>
      <c r="Q79" s="12">
        <v>1</v>
      </c>
      <c r="R79" s="12" t="s">
        <v>193</v>
      </c>
      <c r="S79" s="12"/>
      <c r="T79" s="12" t="s">
        <v>39</v>
      </c>
      <c r="U79" s="13"/>
      <c r="V79" s="12"/>
      <c r="W79" s="12" t="s">
        <v>148</v>
      </c>
      <c r="X79" s="12" t="s">
        <v>37</v>
      </c>
      <c r="Y79" s="13"/>
      <c r="Z79" s="12"/>
      <c r="AA79" s="12"/>
      <c r="AB79" s="12"/>
      <c r="AC79" s="12" t="s">
        <v>195</v>
      </c>
      <c r="AD79" s="12"/>
      <c r="AE79" s="1"/>
      <c r="AF79" s="12"/>
      <c r="AG79" s="12"/>
      <c r="AH79" s="12"/>
      <c r="AI79" s="12"/>
      <c r="AJ79" s="12"/>
      <c r="AK79" s="12"/>
      <c r="AL79" s="12"/>
      <c r="AM79" s="12"/>
      <c r="AN79" s="12"/>
      <c r="AO79" s="12"/>
      <c r="AP79" s="12"/>
      <c r="AQ79" s="12"/>
      <c r="AR79" s="12"/>
      <c r="AS79" s="12"/>
      <c r="AT79" s="12"/>
    </row>
    <row r="80" spans="1:46" ht="21" customHeight="1" x14ac:dyDescent="0.2">
      <c r="A80" s="12"/>
      <c r="B80" s="8" t="s">
        <v>348</v>
      </c>
      <c r="C80" s="1" t="s">
        <v>368</v>
      </c>
      <c r="D80" s="1" t="s">
        <v>62</v>
      </c>
      <c r="E80" s="12">
        <v>3</v>
      </c>
      <c r="F80" s="12"/>
      <c r="G80" s="12" t="s">
        <v>196</v>
      </c>
      <c r="H80" s="12" t="s">
        <v>197</v>
      </c>
      <c r="I80" s="12">
        <v>0</v>
      </c>
      <c r="J80" s="12" t="s">
        <v>34</v>
      </c>
      <c r="K80" s="12" t="s">
        <v>34</v>
      </c>
      <c r="L80" s="12">
        <v>0</v>
      </c>
      <c r="M80" s="12" t="s">
        <v>34</v>
      </c>
      <c r="N80" s="12"/>
      <c r="O80" s="12">
        <v>0</v>
      </c>
      <c r="P80" s="12" t="s">
        <v>34</v>
      </c>
      <c r="Q80" s="12">
        <v>1</v>
      </c>
      <c r="R80" s="12" t="s">
        <v>193</v>
      </c>
      <c r="S80" s="12"/>
      <c r="T80" s="12" t="s">
        <v>36</v>
      </c>
      <c r="U80" s="13">
        <v>1181</v>
      </c>
      <c r="V80" s="12"/>
      <c r="W80" s="12" t="s">
        <v>148</v>
      </c>
      <c r="X80" s="12" t="s">
        <v>37</v>
      </c>
      <c r="Y80" s="13">
        <v>1181</v>
      </c>
      <c r="Z80" s="12">
        <v>475</v>
      </c>
      <c r="AA80" s="12">
        <v>696</v>
      </c>
      <c r="AB80" s="12">
        <v>10</v>
      </c>
      <c r="AC80" s="12" t="s">
        <v>198</v>
      </c>
      <c r="AD80" s="12"/>
      <c r="AE80" s="1"/>
      <c r="AF80" s="12"/>
      <c r="AG80" s="12"/>
      <c r="AH80" s="12"/>
      <c r="AI80" s="12"/>
      <c r="AJ80" s="12"/>
      <c r="AK80" s="12"/>
      <c r="AL80" s="12"/>
      <c r="AM80" s="12"/>
      <c r="AN80" s="12"/>
      <c r="AO80" s="12"/>
      <c r="AP80" s="12"/>
      <c r="AQ80" s="12"/>
      <c r="AR80" s="12"/>
      <c r="AS80" s="12"/>
      <c r="AT80" s="12"/>
    </row>
    <row r="81" spans="1:46" ht="25" customHeight="1" x14ac:dyDescent="0.2">
      <c r="A81" s="12"/>
      <c r="B81" s="8" t="s">
        <v>348</v>
      </c>
      <c r="C81" s="1" t="s">
        <v>368</v>
      </c>
      <c r="D81" s="1" t="s">
        <v>62</v>
      </c>
      <c r="E81" s="12">
        <v>3</v>
      </c>
      <c r="F81" s="12"/>
      <c r="G81" s="12" t="s">
        <v>196</v>
      </c>
      <c r="H81" s="12" t="s">
        <v>197</v>
      </c>
      <c r="I81" s="12">
        <v>0</v>
      </c>
      <c r="J81" s="12" t="s">
        <v>34</v>
      </c>
      <c r="K81" s="12" t="s">
        <v>34</v>
      </c>
      <c r="L81" s="12">
        <v>0</v>
      </c>
      <c r="M81" s="12" t="s">
        <v>34</v>
      </c>
      <c r="N81" s="12"/>
      <c r="O81" s="12">
        <v>0</v>
      </c>
      <c r="P81" s="12" t="s">
        <v>34</v>
      </c>
      <c r="Q81" s="12">
        <v>1</v>
      </c>
      <c r="R81" s="12" t="s">
        <v>193</v>
      </c>
      <c r="S81" s="12"/>
      <c r="T81" s="12" t="s">
        <v>39</v>
      </c>
      <c r="U81" s="16">
        <v>3090</v>
      </c>
      <c r="V81" s="12"/>
      <c r="W81" s="12" t="s">
        <v>148</v>
      </c>
      <c r="X81" s="12" t="s">
        <v>37</v>
      </c>
      <c r="Y81" s="13">
        <v>3090</v>
      </c>
      <c r="Z81" s="12">
        <v>1280</v>
      </c>
      <c r="AA81" s="12">
        <v>1790</v>
      </c>
      <c r="AB81" s="12">
        <v>20</v>
      </c>
      <c r="AC81" s="12" t="s">
        <v>199</v>
      </c>
      <c r="AD81" s="12"/>
      <c r="AE81" s="1"/>
      <c r="AF81" s="12"/>
      <c r="AG81" s="12"/>
      <c r="AH81" s="12"/>
      <c r="AI81" s="12"/>
      <c r="AJ81" s="12"/>
      <c r="AK81" s="12"/>
      <c r="AL81" s="12"/>
      <c r="AM81" s="12"/>
      <c r="AN81" s="12"/>
      <c r="AO81" s="12"/>
      <c r="AP81" s="12"/>
      <c r="AQ81" s="12"/>
      <c r="AR81" s="12"/>
      <c r="AS81" s="12"/>
      <c r="AT81" s="12"/>
    </row>
    <row r="82" spans="1:46" x14ac:dyDescent="0.2">
      <c r="A82" s="12" t="s">
        <v>359</v>
      </c>
      <c r="B82" s="8"/>
      <c r="C82" s="1" t="s">
        <v>368</v>
      </c>
      <c r="D82" s="1" t="s">
        <v>62</v>
      </c>
      <c r="E82" s="12">
        <v>2</v>
      </c>
      <c r="F82" s="12"/>
      <c r="G82" s="12" t="s">
        <v>200</v>
      </c>
      <c r="H82" s="12" t="s">
        <v>89</v>
      </c>
      <c r="I82" s="12">
        <v>0</v>
      </c>
      <c r="J82" s="12" t="s">
        <v>34</v>
      </c>
      <c r="K82" s="12" t="s">
        <v>34</v>
      </c>
      <c r="L82" s="12">
        <v>0</v>
      </c>
      <c r="M82" s="12" t="s">
        <v>34</v>
      </c>
      <c r="N82" s="12"/>
      <c r="O82" s="12">
        <v>0</v>
      </c>
      <c r="P82" s="12" t="s">
        <v>34</v>
      </c>
      <c r="Q82" s="12">
        <v>0</v>
      </c>
      <c r="R82" s="12" t="s">
        <v>34</v>
      </c>
      <c r="S82" s="12"/>
      <c r="T82" s="12" t="s">
        <v>36</v>
      </c>
      <c r="U82" s="13"/>
      <c r="V82" s="12"/>
      <c r="W82" s="12" t="s">
        <v>148</v>
      </c>
      <c r="X82" s="12" t="s">
        <v>37</v>
      </c>
      <c r="Y82" s="13"/>
      <c r="Z82" s="12"/>
      <c r="AA82" s="12"/>
      <c r="AB82" s="12"/>
      <c r="AC82" s="12" t="s">
        <v>201</v>
      </c>
      <c r="AD82" s="12"/>
      <c r="AE82" s="1"/>
      <c r="AF82" s="12"/>
      <c r="AG82" s="12"/>
      <c r="AH82" s="12"/>
      <c r="AI82" s="12"/>
      <c r="AJ82" s="12"/>
      <c r="AK82" s="12"/>
      <c r="AL82" s="12"/>
      <c r="AM82" s="12"/>
      <c r="AN82" s="12"/>
      <c r="AO82" s="12"/>
      <c r="AP82" s="12"/>
      <c r="AQ82" s="12"/>
      <c r="AR82" s="12"/>
      <c r="AS82" s="12"/>
      <c r="AT82" s="12"/>
    </row>
    <row r="83" spans="1:46" x14ac:dyDescent="0.2">
      <c r="A83" s="12" t="s">
        <v>359</v>
      </c>
      <c r="B83" s="12"/>
      <c r="C83" s="1" t="s">
        <v>368</v>
      </c>
      <c r="D83" s="1" t="s">
        <v>62</v>
      </c>
      <c r="E83" s="12">
        <v>2</v>
      </c>
      <c r="F83" s="12"/>
      <c r="G83" s="12" t="s">
        <v>200</v>
      </c>
      <c r="H83" s="12" t="s">
        <v>89</v>
      </c>
      <c r="I83" s="12">
        <v>0</v>
      </c>
      <c r="J83" s="12" t="s">
        <v>34</v>
      </c>
      <c r="K83" s="12" t="s">
        <v>34</v>
      </c>
      <c r="L83" s="12">
        <v>0</v>
      </c>
      <c r="M83" s="12" t="s">
        <v>34</v>
      </c>
      <c r="N83" s="12"/>
      <c r="O83" s="12">
        <v>0</v>
      </c>
      <c r="P83" s="12" t="s">
        <v>34</v>
      </c>
      <c r="Q83" s="12">
        <v>0</v>
      </c>
      <c r="R83" s="12" t="s">
        <v>34</v>
      </c>
      <c r="S83" s="12"/>
      <c r="T83" s="12" t="s">
        <v>39</v>
      </c>
      <c r="U83" s="13"/>
      <c r="V83" s="12"/>
      <c r="W83" s="12" t="s">
        <v>148</v>
      </c>
      <c r="X83" s="12" t="s">
        <v>37</v>
      </c>
      <c r="Y83" s="13"/>
      <c r="Z83" s="12"/>
      <c r="AA83" s="12"/>
      <c r="AB83" s="12"/>
      <c r="AC83" s="12" t="s">
        <v>202</v>
      </c>
      <c r="AD83" s="12"/>
      <c r="AE83" s="1"/>
      <c r="AF83" s="12"/>
      <c r="AG83" s="12"/>
      <c r="AH83" s="12"/>
      <c r="AI83" s="12"/>
      <c r="AJ83" s="12"/>
      <c r="AK83" s="12"/>
      <c r="AL83" s="12"/>
      <c r="AM83" s="12"/>
      <c r="AN83" s="12"/>
      <c r="AO83" s="12"/>
      <c r="AP83" s="12"/>
      <c r="AQ83" s="12"/>
      <c r="AR83" s="12"/>
      <c r="AS83" s="12"/>
      <c r="AT83" s="12"/>
    </row>
    <row r="84" spans="1:46" x14ac:dyDescent="0.2">
      <c r="A84" s="12" t="s">
        <v>361</v>
      </c>
      <c r="B84" s="12"/>
      <c r="C84" s="1"/>
      <c r="D84" s="3" t="s">
        <v>50</v>
      </c>
      <c r="E84" s="12">
        <v>100</v>
      </c>
      <c r="F84" s="12"/>
      <c r="G84" s="12" t="s">
        <v>51</v>
      </c>
      <c r="H84" s="12" t="s">
        <v>34</v>
      </c>
      <c r="I84" s="12">
        <v>0</v>
      </c>
      <c r="J84" s="12" t="s">
        <v>34</v>
      </c>
      <c r="K84" s="12" t="s">
        <v>34</v>
      </c>
      <c r="L84" s="12">
        <v>0</v>
      </c>
      <c r="M84" s="12" t="s">
        <v>34</v>
      </c>
      <c r="N84" s="12"/>
      <c r="O84" s="12">
        <v>0</v>
      </c>
      <c r="P84" s="12" t="s">
        <v>34</v>
      </c>
      <c r="Q84" s="12">
        <v>0</v>
      </c>
      <c r="R84" s="12" t="s">
        <v>34</v>
      </c>
      <c r="S84" s="12"/>
      <c r="T84" s="12" t="s">
        <v>36</v>
      </c>
      <c r="U84" s="13"/>
      <c r="V84" s="12"/>
      <c r="W84" s="12" t="s">
        <v>148</v>
      </c>
      <c r="X84" s="12" t="s">
        <v>37</v>
      </c>
      <c r="Y84" s="13"/>
      <c r="Z84" s="12"/>
      <c r="AA84" s="12"/>
      <c r="AB84" s="12"/>
      <c r="AC84" s="12" t="s">
        <v>203</v>
      </c>
      <c r="AD84" s="12" t="s">
        <v>206</v>
      </c>
      <c r="AE84" s="7"/>
      <c r="AF84" s="12"/>
      <c r="AG84" s="12"/>
      <c r="AH84" s="12"/>
      <c r="AI84" s="12"/>
      <c r="AJ84" s="12"/>
      <c r="AK84" s="12"/>
      <c r="AL84" s="12"/>
      <c r="AM84" s="12"/>
      <c r="AN84" s="12"/>
      <c r="AO84" s="12"/>
      <c r="AP84" s="12"/>
      <c r="AQ84" s="12"/>
      <c r="AR84" s="12"/>
      <c r="AS84" s="12"/>
      <c r="AT84" s="12"/>
    </row>
    <row r="85" spans="1:46" x14ac:dyDescent="0.2">
      <c r="A85" s="12" t="s">
        <v>361</v>
      </c>
      <c r="B85" s="12"/>
      <c r="C85" s="1"/>
      <c r="D85" s="3" t="s">
        <v>50</v>
      </c>
      <c r="E85" s="12">
        <v>100</v>
      </c>
      <c r="F85" s="12"/>
      <c r="G85" s="12" t="s">
        <v>51</v>
      </c>
      <c r="H85" s="12" t="s">
        <v>34</v>
      </c>
      <c r="I85" s="12">
        <v>0</v>
      </c>
      <c r="J85" s="12" t="s">
        <v>34</v>
      </c>
      <c r="K85" s="12" t="s">
        <v>34</v>
      </c>
      <c r="L85" s="12">
        <v>0</v>
      </c>
      <c r="M85" s="12" t="s">
        <v>34</v>
      </c>
      <c r="N85" s="12"/>
      <c r="O85" s="12">
        <v>0</v>
      </c>
      <c r="P85" s="12" t="s">
        <v>34</v>
      </c>
      <c r="Q85" s="12">
        <v>0</v>
      </c>
      <c r="R85" s="12" t="s">
        <v>34</v>
      </c>
      <c r="S85" s="12"/>
      <c r="T85" s="12" t="s">
        <v>39</v>
      </c>
      <c r="U85" s="13"/>
      <c r="V85" s="12"/>
      <c r="W85" s="12" t="s">
        <v>148</v>
      </c>
      <c r="X85" s="12" t="s">
        <v>37</v>
      </c>
      <c r="Y85" s="13"/>
      <c r="Z85" s="12"/>
      <c r="AA85" s="12"/>
      <c r="AB85" s="12"/>
      <c r="AC85" s="12" t="s">
        <v>204</v>
      </c>
      <c r="AD85" s="12" t="s">
        <v>207</v>
      </c>
      <c r="AE85" s="7"/>
      <c r="AF85" s="12"/>
      <c r="AG85" s="12"/>
      <c r="AH85" s="12"/>
      <c r="AI85" s="12"/>
      <c r="AJ85" s="12"/>
      <c r="AK85" s="12"/>
      <c r="AL85" s="12"/>
      <c r="AM85" s="12"/>
      <c r="AN85" s="12"/>
      <c r="AO85" s="12"/>
      <c r="AP85" s="12"/>
      <c r="AQ85" s="12"/>
      <c r="AR85" s="12"/>
      <c r="AS85" s="12"/>
      <c r="AT85" s="12"/>
    </row>
    <row r="86" spans="1:46" x14ac:dyDescent="0.2">
      <c r="A86" s="12" t="s">
        <v>361</v>
      </c>
      <c r="B86" s="12"/>
      <c r="C86" s="1"/>
      <c r="D86" s="3" t="s">
        <v>50</v>
      </c>
      <c r="E86" s="12">
        <v>100</v>
      </c>
      <c r="F86" s="12"/>
      <c r="G86" s="12" t="s">
        <v>51</v>
      </c>
      <c r="H86" s="12" t="s">
        <v>34</v>
      </c>
      <c r="I86" s="12">
        <v>0</v>
      </c>
      <c r="J86" s="12" t="s">
        <v>34</v>
      </c>
      <c r="K86" s="12" t="s">
        <v>34</v>
      </c>
      <c r="L86" s="12">
        <v>0</v>
      </c>
      <c r="M86" s="12" t="s">
        <v>34</v>
      </c>
      <c r="N86" s="12"/>
      <c r="O86" s="12">
        <v>0</v>
      </c>
      <c r="P86" s="12" t="s">
        <v>34</v>
      </c>
      <c r="Q86" s="12">
        <v>0</v>
      </c>
      <c r="R86" s="12" t="s">
        <v>34</v>
      </c>
      <c r="S86" s="12"/>
      <c r="T86" s="12" t="s">
        <v>36</v>
      </c>
      <c r="U86" s="13"/>
      <c r="V86" s="12"/>
      <c r="W86" s="12" t="s">
        <v>148</v>
      </c>
      <c r="X86" s="12" t="s">
        <v>37</v>
      </c>
      <c r="Y86" s="13"/>
      <c r="Z86" s="12"/>
      <c r="AA86" s="12"/>
      <c r="AB86" s="12"/>
      <c r="AC86" s="12" t="s">
        <v>209</v>
      </c>
      <c r="AD86" s="12" t="s">
        <v>208</v>
      </c>
      <c r="AE86" s="7"/>
      <c r="AF86" s="12"/>
      <c r="AG86" s="12"/>
      <c r="AH86" s="12"/>
      <c r="AI86" s="12"/>
      <c r="AJ86" s="12"/>
      <c r="AK86" s="12"/>
      <c r="AL86" s="12"/>
      <c r="AM86" s="12"/>
      <c r="AN86" s="12"/>
      <c r="AO86" s="12"/>
      <c r="AP86" s="12"/>
      <c r="AQ86" s="12"/>
      <c r="AR86" s="12"/>
      <c r="AS86" s="12"/>
      <c r="AT86" s="12"/>
    </row>
    <row r="87" spans="1:46" x14ac:dyDescent="0.2">
      <c r="A87" s="12" t="s">
        <v>361</v>
      </c>
      <c r="B87" s="12"/>
      <c r="C87" s="1"/>
      <c r="D87" s="3" t="s">
        <v>50</v>
      </c>
      <c r="E87" s="12">
        <v>100</v>
      </c>
      <c r="F87" s="12"/>
      <c r="G87" s="12" t="s">
        <v>51</v>
      </c>
      <c r="H87" s="12" t="s">
        <v>34</v>
      </c>
      <c r="I87" s="12">
        <v>0</v>
      </c>
      <c r="J87" s="12" t="s">
        <v>34</v>
      </c>
      <c r="K87" s="12" t="s">
        <v>34</v>
      </c>
      <c r="L87" s="12">
        <v>0</v>
      </c>
      <c r="M87" s="12" t="s">
        <v>34</v>
      </c>
      <c r="N87" s="12"/>
      <c r="O87" s="12">
        <v>0</v>
      </c>
      <c r="P87" s="12" t="s">
        <v>34</v>
      </c>
      <c r="Q87" s="12">
        <v>0</v>
      </c>
      <c r="R87" s="12" t="s">
        <v>34</v>
      </c>
      <c r="S87" s="12"/>
      <c r="T87" s="12" t="s">
        <v>39</v>
      </c>
      <c r="U87" s="13"/>
      <c r="V87" s="12"/>
      <c r="W87" s="12" t="s">
        <v>148</v>
      </c>
      <c r="X87" s="12" t="s">
        <v>37</v>
      </c>
      <c r="Y87" s="13"/>
      <c r="Z87" s="12"/>
      <c r="AA87" s="12"/>
      <c r="AB87" s="12"/>
      <c r="AC87" s="12" t="s">
        <v>210</v>
      </c>
      <c r="AD87" s="12" t="s">
        <v>208</v>
      </c>
      <c r="AE87" s="7"/>
      <c r="AF87" s="12"/>
      <c r="AG87" s="12"/>
      <c r="AH87" s="12"/>
      <c r="AI87" s="12"/>
      <c r="AJ87" s="12"/>
      <c r="AK87" s="12"/>
      <c r="AL87" s="12"/>
      <c r="AM87" s="12"/>
      <c r="AN87" s="12"/>
      <c r="AO87" s="12"/>
      <c r="AP87" s="12"/>
      <c r="AQ87" s="12"/>
      <c r="AR87" s="12"/>
      <c r="AS87" s="12"/>
      <c r="AT87" s="12"/>
    </row>
    <row r="88" spans="1:46" x14ac:dyDescent="0.2">
      <c r="A88" s="12" t="s">
        <v>361</v>
      </c>
      <c r="B88" s="12"/>
      <c r="C88" s="1"/>
      <c r="D88" s="3" t="s">
        <v>50</v>
      </c>
      <c r="E88" s="12">
        <v>100</v>
      </c>
      <c r="F88" s="12"/>
      <c r="G88" s="12" t="s">
        <v>56</v>
      </c>
      <c r="H88" s="12" t="s">
        <v>34</v>
      </c>
      <c r="I88" s="12">
        <v>0</v>
      </c>
      <c r="J88" s="12" t="s">
        <v>34</v>
      </c>
      <c r="K88" s="12" t="s">
        <v>34</v>
      </c>
      <c r="L88" s="12">
        <v>0</v>
      </c>
      <c r="M88" s="12" t="s">
        <v>34</v>
      </c>
      <c r="N88" s="12"/>
      <c r="O88" s="12">
        <v>0</v>
      </c>
      <c r="P88" s="12" t="s">
        <v>34</v>
      </c>
      <c r="Q88" s="12">
        <v>0</v>
      </c>
      <c r="R88" s="12" t="s">
        <v>34</v>
      </c>
      <c r="S88" s="12"/>
      <c r="T88" s="12" t="s">
        <v>36</v>
      </c>
      <c r="U88" s="13"/>
      <c r="V88" s="12"/>
      <c r="W88" s="12" t="s">
        <v>148</v>
      </c>
      <c r="X88" s="12" t="s">
        <v>37</v>
      </c>
      <c r="Y88" s="13"/>
      <c r="Z88" s="12"/>
      <c r="AA88" s="12"/>
      <c r="AB88" s="12"/>
      <c r="AC88" s="12" t="s">
        <v>211</v>
      </c>
      <c r="AD88" s="15" t="s">
        <v>213</v>
      </c>
      <c r="AE88" s="7"/>
      <c r="AF88" s="12"/>
      <c r="AG88" s="12"/>
      <c r="AH88" s="12"/>
      <c r="AI88" s="12"/>
      <c r="AJ88" s="12"/>
      <c r="AK88" s="12"/>
      <c r="AL88" s="12"/>
      <c r="AM88" s="12"/>
      <c r="AN88" s="12"/>
      <c r="AO88" s="12"/>
      <c r="AP88" s="12"/>
      <c r="AQ88" s="12"/>
      <c r="AR88" s="12"/>
      <c r="AS88" s="12"/>
      <c r="AT88" s="12"/>
    </row>
    <row r="89" spans="1:46" x14ac:dyDescent="0.2">
      <c r="A89" s="12" t="s">
        <v>361</v>
      </c>
      <c r="B89" s="12"/>
      <c r="C89" s="1"/>
      <c r="D89" s="3" t="s">
        <v>50</v>
      </c>
      <c r="E89" s="12">
        <v>100</v>
      </c>
      <c r="F89" s="12"/>
      <c r="G89" s="12" t="s">
        <v>56</v>
      </c>
      <c r="H89" s="12" t="s">
        <v>34</v>
      </c>
      <c r="I89" s="12">
        <v>0</v>
      </c>
      <c r="J89" s="12" t="s">
        <v>34</v>
      </c>
      <c r="K89" s="12" t="s">
        <v>34</v>
      </c>
      <c r="L89" s="12">
        <v>0</v>
      </c>
      <c r="M89" s="12" t="s">
        <v>34</v>
      </c>
      <c r="N89" s="12"/>
      <c r="O89" s="12">
        <v>0</v>
      </c>
      <c r="P89" s="12" t="s">
        <v>34</v>
      </c>
      <c r="Q89" s="12">
        <v>0</v>
      </c>
      <c r="R89" s="12" t="s">
        <v>34</v>
      </c>
      <c r="S89" s="12"/>
      <c r="T89" s="12" t="s">
        <v>39</v>
      </c>
      <c r="U89" s="13"/>
      <c r="V89" s="12"/>
      <c r="W89" s="12" t="s">
        <v>148</v>
      </c>
      <c r="X89" s="12" t="s">
        <v>37</v>
      </c>
      <c r="Y89" s="13"/>
      <c r="Z89" s="12"/>
      <c r="AA89" s="12"/>
      <c r="AB89" s="12"/>
      <c r="AC89" s="12" t="s">
        <v>212</v>
      </c>
      <c r="AD89" s="15" t="s">
        <v>213</v>
      </c>
      <c r="AE89" s="7"/>
      <c r="AF89" s="12"/>
      <c r="AG89" s="12"/>
      <c r="AH89" s="12"/>
      <c r="AI89" s="12"/>
      <c r="AJ89" s="12"/>
      <c r="AK89" s="12"/>
      <c r="AL89" s="12"/>
      <c r="AM89" s="12"/>
      <c r="AN89" s="12"/>
      <c r="AO89" s="12"/>
      <c r="AP89" s="12"/>
      <c r="AQ89" s="12"/>
      <c r="AR89" s="12"/>
      <c r="AS89" s="12"/>
      <c r="AT89" s="12"/>
    </row>
    <row r="90" spans="1:46" x14ac:dyDescent="0.2">
      <c r="A90" s="12" t="s">
        <v>361</v>
      </c>
      <c r="B90" s="12"/>
      <c r="C90" s="1"/>
      <c r="D90" s="3" t="s">
        <v>50</v>
      </c>
      <c r="E90" s="12">
        <v>100</v>
      </c>
      <c r="F90" s="12"/>
      <c r="G90" s="12" t="s">
        <v>56</v>
      </c>
      <c r="H90" s="12" t="s">
        <v>34</v>
      </c>
      <c r="I90" s="12">
        <v>0</v>
      </c>
      <c r="J90" s="12" t="s">
        <v>34</v>
      </c>
      <c r="K90" s="12" t="s">
        <v>34</v>
      </c>
      <c r="L90" s="12">
        <v>0</v>
      </c>
      <c r="M90" s="12" t="s">
        <v>34</v>
      </c>
      <c r="N90" s="12"/>
      <c r="O90" s="12">
        <v>0</v>
      </c>
      <c r="P90" s="12" t="s">
        <v>34</v>
      </c>
      <c r="Q90" s="12">
        <v>0</v>
      </c>
      <c r="R90" s="12" t="s">
        <v>34</v>
      </c>
      <c r="S90" s="12"/>
      <c r="T90" s="12" t="s">
        <v>36</v>
      </c>
      <c r="U90" s="16"/>
      <c r="V90" s="12"/>
      <c r="W90" s="12" t="s">
        <v>148</v>
      </c>
      <c r="X90" s="12" t="s">
        <v>37</v>
      </c>
      <c r="Y90" s="13"/>
      <c r="Z90" s="12"/>
      <c r="AA90" s="12"/>
      <c r="AB90" s="12"/>
      <c r="AC90" s="12" t="s">
        <v>214</v>
      </c>
      <c r="AD90" s="15"/>
      <c r="AE90" s="7"/>
      <c r="AF90" s="12"/>
      <c r="AG90" s="12"/>
      <c r="AH90" s="12"/>
      <c r="AI90" s="12"/>
      <c r="AJ90" s="12"/>
      <c r="AK90" s="12"/>
      <c r="AL90" s="12"/>
      <c r="AM90" s="12"/>
      <c r="AN90" s="12"/>
      <c r="AO90" s="12"/>
      <c r="AP90" s="12"/>
      <c r="AQ90" s="12"/>
      <c r="AR90" s="12"/>
      <c r="AS90" s="12"/>
      <c r="AT90" s="12"/>
    </row>
    <row r="91" spans="1:46" x14ac:dyDescent="0.2">
      <c r="A91" s="12" t="s">
        <v>361</v>
      </c>
      <c r="B91" s="12"/>
      <c r="C91" s="1"/>
      <c r="D91" s="3" t="s">
        <v>50</v>
      </c>
      <c r="E91" s="12">
        <v>100</v>
      </c>
      <c r="F91" s="12"/>
      <c r="G91" s="12" t="s">
        <v>56</v>
      </c>
      <c r="H91" s="12" t="s">
        <v>34</v>
      </c>
      <c r="I91" s="12">
        <v>0</v>
      </c>
      <c r="J91" s="12" t="s">
        <v>34</v>
      </c>
      <c r="K91" s="12" t="s">
        <v>34</v>
      </c>
      <c r="L91" s="12">
        <v>0</v>
      </c>
      <c r="M91" s="12" t="s">
        <v>34</v>
      </c>
      <c r="N91" s="12"/>
      <c r="O91" s="12">
        <v>0</v>
      </c>
      <c r="P91" s="12" t="s">
        <v>34</v>
      </c>
      <c r="Q91" s="12">
        <v>0</v>
      </c>
      <c r="R91" s="12" t="s">
        <v>34</v>
      </c>
      <c r="S91" s="12"/>
      <c r="T91" s="12" t="s">
        <v>39</v>
      </c>
      <c r="U91" s="16"/>
      <c r="V91" s="12"/>
      <c r="W91" s="12" t="s">
        <v>148</v>
      </c>
      <c r="X91" s="12" t="s">
        <v>37</v>
      </c>
      <c r="Y91" s="13"/>
      <c r="Z91" s="12"/>
      <c r="AA91" s="12"/>
      <c r="AB91" s="12"/>
      <c r="AC91" s="12" t="s">
        <v>215</v>
      </c>
      <c r="AD91" s="15"/>
      <c r="AE91" s="7"/>
      <c r="AF91" s="12"/>
      <c r="AG91" s="12"/>
      <c r="AH91" s="12"/>
      <c r="AI91" s="12"/>
      <c r="AJ91" s="12"/>
      <c r="AK91" s="12"/>
      <c r="AL91" s="12"/>
      <c r="AM91" s="12"/>
      <c r="AN91" s="12"/>
      <c r="AO91" s="12"/>
      <c r="AP91" s="12"/>
      <c r="AQ91" s="12"/>
      <c r="AR91" s="12"/>
      <c r="AS91" s="12"/>
      <c r="AT91" s="12"/>
    </row>
    <row r="92" spans="1:46" x14ac:dyDescent="0.2">
      <c r="A92" s="12"/>
      <c r="B92" s="8" t="s">
        <v>219</v>
      </c>
      <c r="C92" s="12" t="s">
        <v>367</v>
      </c>
      <c r="D92" s="12" t="s">
        <v>50</v>
      </c>
      <c r="E92" s="12" t="s">
        <v>34</v>
      </c>
      <c r="F92" s="12"/>
      <c r="G92" s="12" t="s">
        <v>216</v>
      </c>
      <c r="H92" s="12" t="s">
        <v>34</v>
      </c>
      <c r="I92" s="12">
        <v>0</v>
      </c>
      <c r="J92" s="12" t="s">
        <v>34</v>
      </c>
      <c r="K92" s="12" t="s">
        <v>34</v>
      </c>
      <c r="L92" s="12">
        <v>0</v>
      </c>
      <c r="M92" s="12" t="s">
        <v>34</v>
      </c>
      <c r="N92" s="12"/>
      <c r="O92" s="12">
        <v>0</v>
      </c>
      <c r="P92" s="12" t="s">
        <v>34</v>
      </c>
      <c r="Q92" s="12">
        <v>0</v>
      </c>
      <c r="R92" s="12" t="s">
        <v>34</v>
      </c>
      <c r="S92" s="12"/>
      <c r="T92" s="12" t="s">
        <v>36</v>
      </c>
      <c r="U92" s="12">
        <v>1181</v>
      </c>
      <c r="V92" s="12"/>
      <c r="W92" s="12" t="s">
        <v>148</v>
      </c>
      <c r="X92" s="12" t="s">
        <v>37</v>
      </c>
      <c r="Y92" s="6">
        <v>1181</v>
      </c>
      <c r="Z92" s="6">
        <v>283</v>
      </c>
      <c r="AA92" s="6">
        <v>839</v>
      </c>
      <c r="AB92" s="6">
        <v>59</v>
      </c>
      <c r="AC92" s="12" t="s">
        <v>218</v>
      </c>
      <c r="AD92" s="15"/>
      <c r="AE92" s="3">
        <v>1</v>
      </c>
      <c r="AF92" s="15"/>
      <c r="AG92" s="12"/>
      <c r="AH92" s="12"/>
      <c r="AI92" s="12"/>
      <c r="AJ92" s="12"/>
      <c r="AK92" s="12"/>
      <c r="AL92" s="12"/>
      <c r="AM92" s="12"/>
      <c r="AN92" s="12"/>
      <c r="AO92" s="12"/>
      <c r="AP92" s="12"/>
      <c r="AQ92" s="12"/>
      <c r="AR92" s="12"/>
      <c r="AS92" s="12"/>
      <c r="AT92" s="12"/>
    </row>
    <row r="93" spans="1:46" x14ac:dyDescent="0.2">
      <c r="A93" s="12"/>
      <c r="B93" s="8" t="s">
        <v>349</v>
      </c>
      <c r="C93" s="12" t="s">
        <v>367</v>
      </c>
      <c r="D93" s="12" t="s">
        <v>50</v>
      </c>
      <c r="E93" s="12" t="s">
        <v>34</v>
      </c>
      <c r="F93" s="12"/>
      <c r="G93" s="12" t="s">
        <v>216</v>
      </c>
      <c r="H93" s="12" t="s">
        <v>34</v>
      </c>
      <c r="I93" s="12">
        <v>0</v>
      </c>
      <c r="J93" s="12" t="s">
        <v>34</v>
      </c>
      <c r="K93" s="12" t="s">
        <v>34</v>
      </c>
      <c r="L93" s="12">
        <v>0</v>
      </c>
      <c r="M93" s="12" t="s">
        <v>34</v>
      </c>
      <c r="N93" s="12"/>
      <c r="O93" s="12">
        <v>0</v>
      </c>
      <c r="P93" s="12" t="s">
        <v>34</v>
      </c>
      <c r="Q93" s="12">
        <v>0</v>
      </c>
      <c r="R93" s="12" t="s">
        <v>34</v>
      </c>
      <c r="S93" s="12"/>
      <c r="T93" s="12" t="s">
        <v>39</v>
      </c>
      <c r="U93" s="12">
        <v>3044</v>
      </c>
      <c r="V93" s="12"/>
      <c r="W93" s="12" t="s">
        <v>148</v>
      </c>
      <c r="X93" s="12" t="s">
        <v>37</v>
      </c>
      <c r="Y93" s="12">
        <v>3044</v>
      </c>
      <c r="Z93" s="12">
        <v>1444</v>
      </c>
      <c r="AA93" s="12">
        <v>1509</v>
      </c>
      <c r="AB93" s="12">
        <v>91</v>
      </c>
      <c r="AC93" s="12" t="s">
        <v>217</v>
      </c>
      <c r="AD93" s="15"/>
      <c r="AE93" s="7">
        <v>0</v>
      </c>
      <c r="AF93" s="15"/>
      <c r="AG93" s="12"/>
      <c r="AH93" s="12"/>
      <c r="AI93" s="12"/>
      <c r="AJ93" s="12"/>
      <c r="AK93" s="12"/>
      <c r="AL93" s="12"/>
      <c r="AM93" s="12"/>
      <c r="AN93" s="12"/>
      <c r="AO93" s="12"/>
      <c r="AP93" s="12"/>
      <c r="AQ93" s="12"/>
      <c r="AR93" s="12"/>
      <c r="AS93" s="12"/>
      <c r="AT93" s="12"/>
    </row>
    <row r="94" spans="1:46" x14ac:dyDescent="0.2">
      <c r="A94" s="12"/>
      <c r="B94" s="8"/>
      <c r="C94" s="6" t="s">
        <v>368</v>
      </c>
      <c r="D94" s="12" t="s">
        <v>62</v>
      </c>
      <c r="E94" s="12">
        <v>4</v>
      </c>
      <c r="F94" s="12" t="s">
        <v>34</v>
      </c>
      <c r="G94" s="12" t="s">
        <v>220</v>
      </c>
      <c r="H94" s="12" t="s">
        <v>221</v>
      </c>
      <c r="I94" s="12">
        <v>0</v>
      </c>
      <c r="J94" s="12" t="s">
        <v>34</v>
      </c>
      <c r="K94" s="12" t="s">
        <v>34</v>
      </c>
      <c r="L94" s="12">
        <v>0</v>
      </c>
      <c r="M94" s="12" t="s">
        <v>34</v>
      </c>
      <c r="N94" s="12"/>
      <c r="O94" s="12">
        <v>0</v>
      </c>
      <c r="P94" s="12" t="s">
        <v>34</v>
      </c>
      <c r="Q94" s="12">
        <v>0</v>
      </c>
      <c r="R94" s="12" t="s">
        <v>34</v>
      </c>
      <c r="S94" s="12"/>
      <c r="T94" s="12" t="s">
        <v>36</v>
      </c>
      <c r="U94" s="12">
        <v>1181</v>
      </c>
      <c r="V94" s="12"/>
      <c r="W94" s="12" t="s">
        <v>148</v>
      </c>
      <c r="X94" s="12" t="s">
        <v>37</v>
      </c>
      <c r="Y94" s="12">
        <v>1181</v>
      </c>
      <c r="Z94" s="12">
        <v>299</v>
      </c>
      <c r="AA94" s="12">
        <v>880</v>
      </c>
      <c r="AB94" s="12">
        <v>2</v>
      </c>
      <c r="AC94" s="12" t="s">
        <v>222</v>
      </c>
      <c r="AD94" s="15"/>
      <c r="AE94" s="7">
        <v>1</v>
      </c>
      <c r="AF94" s="15"/>
      <c r="AG94" s="12"/>
      <c r="AH94" s="12"/>
      <c r="AI94" s="12"/>
      <c r="AJ94" s="12"/>
      <c r="AK94" s="12"/>
      <c r="AL94" s="12"/>
      <c r="AM94" s="12"/>
      <c r="AN94" s="12"/>
      <c r="AO94" s="12"/>
      <c r="AP94" s="12"/>
      <c r="AQ94" s="12"/>
      <c r="AR94" s="12"/>
      <c r="AS94" s="12"/>
      <c r="AT94" s="12"/>
    </row>
    <row r="95" spans="1:46" x14ac:dyDescent="0.2">
      <c r="A95" s="12"/>
      <c r="B95" s="12"/>
      <c r="C95" s="6" t="s">
        <v>368</v>
      </c>
      <c r="D95" s="12" t="s">
        <v>62</v>
      </c>
      <c r="E95" s="12">
        <v>4</v>
      </c>
      <c r="F95" s="12" t="s">
        <v>34</v>
      </c>
      <c r="G95" s="12" t="s">
        <v>220</v>
      </c>
      <c r="H95" s="12" t="s">
        <v>221</v>
      </c>
      <c r="I95" s="12">
        <v>0</v>
      </c>
      <c r="J95" s="12" t="s">
        <v>34</v>
      </c>
      <c r="K95" s="12" t="s">
        <v>34</v>
      </c>
      <c r="L95" s="12">
        <v>0</v>
      </c>
      <c r="M95" s="12" t="s">
        <v>34</v>
      </c>
      <c r="N95" s="12"/>
      <c r="O95" s="12">
        <v>0</v>
      </c>
      <c r="P95" s="12" t="s">
        <v>34</v>
      </c>
      <c r="Q95" s="12">
        <v>0</v>
      </c>
      <c r="R95" s="12" t="s">
        <v>34</v>
      </c>
      <c r="S95" s="12"/>
      <c r="T95" s="12" t="s">
        <v>39</v>
      </c>
      <c r="U95" s="12">
        <v>3042</v>
      </c>
      <c r="V95" s="12"/>
      <c r="W95" s="12" t="s">
        <v>148</v>
      </c>
      <c r="X95" s="12" t="s">
        <v>37</v>
      </c>
      <c r="Y95" s="12">
        <v>3042</v>
      </c>
      <c r="Z95" s="12">
        <v>852</v>
      </c>
      <c r="AA95" s="12">
        <v>2119</v>
      </c>
      <c r="AB95" s="12">
        <v>71</v>
      </c>
      <c r="AC95" s="12" t="s">
        <v>223</v>
      </c>
      <c r="AD95" s="15"/>
      <c r="AE95" s="7">
        <v>0</v>
      </c>
      <c r="AF95" s="15"/>
      <c r="AG95" s="12"/>
      <c r="AH95" s="12"/>
      <c r="AI95" s="12"/>
      <c r="AJ95" s="12"/>
      <c r="AK95" s="12"/>
      <c r="AL95" s="12"/>
      <c r="AM95" s="12"/>
      <c r="AN95" s="12"/>
      <c r="AO95" s="12"/>
      <c r="AP95" s="12"/>
      <c r="AQ95" s="12"/>
      <c r="AR95" s="12"/>
      <c r="AS95" s="12"/>
      <c r="AT95" s="12"/>
    </row>
    <row r="96" spans="1:46" x14ac:dyDescent="0.2">
      <c r="A96" s="12"/>
      <c r="B96" s="12"/>
      <c r="C96" s="12" t="s">
        <v>367</v>
      </c>
      <c r="D96" s="12" t="s">
        <v>62</v>
      </c>
      <c r="E96" s="12">
        <v>2</v>
      </c>
      <c r="F96" s="12" t="s">
        <v>34</v>
      </c>
      <c r="G96" s="12" t="s">
        <v>231</v>
      </c>
      <c r="H96" s="12" t="s">
        <v>232</v>
      </c>
      <c r="I96" s="12">
        <v>0</v>
      </c>
      <c r="J96" s="12" t="s">
        <v>34</v>
      </c>
      <c r="K96" s="12" t="s">
        <v>34</v>
      </c>
      <c r="L96" s="12">
        <v>0</v>
      </c>
      <c r="M96" s="12" t="s">
        <v>34</v>
      </c>
      <c r="N96" s="12"/>
      <c r="O96" s="12">
        <v>0</v>
      </c>
      <c r="P96" s="12" t="s">
        <v>34</v>
      </c>
      <c r="Q96" s="12">
        <v>0</v>
      </c>
      <c r="R96" s="12" t="s">
        <v>34</v>
      </c>
      <c r="S96" s="12"/>
      <c r="T96" s="12" t="s">
        <v>36</v>
      </c>
      <c r="U96" s="12">
        <v>1181</v>
      </c>
      <c r="V96" s="12"/>
      <c r="W96" s="12" t="s">
        <v>148</v>
      </c>
      <c r="X96" s="12" t="s">
        <v>37</v>
      </c>
      <c r="Y96" s="12">
        <v>1181</v>
      </c>
      <c r="Z96" s="12">
        <v>781</v>
      </c>
      <c r="AA96" s="12">
        <v>345</v>
      </c>
      <c r="AB96" s="12">
        <v>55</v>
      </c>
      <c r="AC96" s="12" t="s">
        <v>233</v>
      </c>
      <c r="AD96" s="12"/>
      <c r="AE96" s="1">
        <v>1</v>
      </c>
      <c r="AF96" s="15"/>
      <c r="AG96" s="12"/>
      <c r="AH96" s="12"/>
      <c r="AI96" s="12"/>
      <c r="AJ96" s="12"/>
      <c r="AK96" s="12"/>
      <c r="AL96" s="12"/>
      <c r="AM96" s="12"/>
      <c r="AN96" s="12"/>
      <c r="AO96" s="12"/>
      <c r="AP96" s="12"/>
      <c r="AQ96" s="12"/>
      <c r="AR96" s="12"/>
      <c r="AS96" s="12"/>
      <c r="AT96" s="12"/>
    </row>
    <row r="97" spans="1:46" x14ac:dyDescent="0.2">
      <c r="A97" s="12"/>
      <c r="B97" s="12"/>
      <c r="C97" s="12" t="s">
        <v>367</v>
      </c>
      <c r="D97" s="12" t="s">
        <v>62</v>
      </c>
      <c r="E97" s="12">
        <v>2</v>
      </c>
      <c r="F97" s="12" t="s">
        <v>34</v>
      </c>
      <c r="G97" s="12" t="s">
        <v>231</v>
      </c>
      <c r="H97" s="12" t="s">
        <v>232</v>
      </c>
      <c r="I97" s="12">
        <v>0</v>
      </c>
      <c r="J97" s="12" t="s">
        <v>34</v>
      </c>
      <c r="K97" s="12" t="s">
        <v>34</v>
      </c>
      <c r="L97" s="12">
        <v>0</v>
      </c>
      <c r="M97" s="12" t="s">
        <v>34</v>
      </c>
      <c r="N97" s="12"/>
      <c r="O97" s="12">
        <v>0</v>
      </c>
      <c r="P97" s="12" t="s">
        <v>34</v>
      </c>
      <c r="Q97" s="12">
        <v>0</v>
      </c>
      <c r="R97" s="12" t="s">
        <v>34</v>
      </c>
      <c r="S97" s="12"/>
      <c r="T97" s="12" t="s">
        <v>39</v>
      </c>
      <c r="U97" s="12">
        <v>3041</v>
      </c>
      <c r="V97" s="12"/>
      <c r="W97" s="12" t="s">
        <v>148</v>
      </c>
      <c r="X97" s="12" t="s">
        <v>37</v>
      </c>
      <c r="Y97" s="12">
        <v>3041</v>
      </c>
      <c r="Z97" s="12">
        <v>2214</v>
      </c>
      <c r="AA97" s="12">
        <v>748</v>
      </c>
      <c r="AB97" s="12">
        <v>79</v>
      </c>
      <c r="AC97" s="12" t="s">
        <v>234</v>
      </c>
      <c r="AD97" s="12"/>
      <c r="AE97" s="1">
        <v>0</v>
      </c>
      <c r="AF97" s="15"/>
      <c r="AG97" s="12"/>
      <c r="AH97" s="12"/>
      <c r="AI97" s="12"/>
      <c r="AJ97" s="12"/>
      <c r="AK97" s="12"/>
      <c r="AL97" s="12"/>
      <c r="AM97" s="12"/>
      <c r="AN97" s="12"/>
      <c r="AO97" s="12"/>
      <c r="AP97" s="12"/>
      <c r="AQ97" s="12"/>
      <c r="AR97" s="12"/>
      <c r="AS97" s="12"/>
      <c r="AT97" s="12"/>
    </row>
    <row r="98" spans="1:46" x14ac:dyDescent="0.2">
      <c r="A98" s="12"/>
      <c r="B98" s="12"/>
      <c r="C98" s="12" t="s">
        <v>367</v>
      </c>
      <c r="D98" s="12" t="s">
        <v>62</v>
      </c>
      <c r="E98" s="12">
        <v>2</v>
      </c>
      <c r="F98" s="12" t="s">
        <v>34</v>
      </c>
      <c r="G98" s="12" t="s">
        <v>235</v>
      </c>
      <c r="H98" s="12" t="s">
        <v>232</v>
      </c>
      <c r="I98" s="12">
        <v>0</v>
      </c>
      <c r="J98" s="12" t="s">
        <v>34</v>
      </c>
      <c r="K98" s="12" t="s">
        <v>34</v>
      </c>
      <c r="L98" s="12">
        <v>0</v>
      </c>
      <c r="M98" s="12" t="s">
        <v>34</v>
      </c>
      <c r="N98" s="12"/>
      <c r="O98" s="12">
        <v>0</v>
      </c>
      <c r="P98" s="12" t="s">
        <v>34</v>
      </c>
      <c r="Q98" s="12">
        <v>0</v>
      </c>
      <c r="R98" s="12" t="s">
        <v>34</v>
      </c>
      <c r="S98" s="12"/>
      <c r="T98" s="12" t="s">
        <v>36</v>
      </c>
      <c r="U98" s="12">
        <v>1181</v>
      </c>
      <c r="V98" s="12"/>
      <c r="W98" s="12" t="s">
        <v>148</v>
      </c>
      <c r="X98" s="12" t="s">
        <v>37</v>
      </c>
      <c r="Y98" s="12">
        <v>1181</v>
      </c>
      <c r="Z98" s="12">
        <v>712</v>
      </c>
      <c r="AA98" s="12">
        <v>411</v>
      </c>
      <c r="AB98" s="12">
        <v>58</v>
      </c>
      <c r="AC98" s="12" t="s">
        <v>236</v>
      </c>
      <c r="AD98" s="12"/>
      <c r="AE98" s="1">
        <v>1</v>
      </c>
      <c r="AF98" s="15"/>
      <c r="AG98" s="12"/>
      <c r="AH98" s="12"/>
      <c r="AI98" s="12"/>
      <c r="AJ98" s="12"/>
      <c r="AK98" s="12"/>
      <c r="AL98" s="12"/>
      <c r="AM98" s="12"/>
      <c r="AN98" s="12"/>
      <c r="AO98" s="12"/>
      <c r="AP98" s="12"/>
      <c r="AQ98" s="12"/>
      <c r="AR98" s="12"/>
      <c r="AS98" s="12"/>
      <c r="AT98" s="12"/>
    </row>
    <row r="99" spans="1:46" x14ac:dyDescent="0.2">
      <c r="A99" s="12"/>
      <c r="B99" s="12"/>
      <c r="C99" s="12" t="s">
        <v>367</v>
      </c>
      <c r="D99" s="12" t="s">
        <v>62</v>
      </c>
      <c r="E99" s="12">
        <v>2</v>
      </c>
      <c r="F99" s="12" t="s">
        <v>34</v>
      </c>
      <c r="G99" s="12" t="s">
        <v>235</v>
      </c>
      <c r="H99" s="12" t="s">
        <v>232</v>
      </c>
      <c r="I99" s="12">
        <v>0</v>
      </c>
      <c r="J99" s="12" t="s">
        <v>34</v>
      </c>
      <c r="K99" s="12" t="s">
        <v>34</v>
      </c>
      <c r="L99" s="12">
        <v>0</v>
      </c>
      <c r="M99" s="12" t="s">
        <v>34</v>
      </c>
      <c r="N99" s="12"/>
      <c r="O99" s="12">
        <v>0</v>
      </c>
      <c r="P99" s="12" t="s">
        <v>34</v>
      </c>
      <c r="Q99" s="12">
        <v>0</v>
      </c>
      <c r="R99" s="12" t="s">
        <v>34</v>
      </c>
      <c r="S99" s="12"/>
      <c r="T99" s="12" t="s">
        <v>39</v>
      </c>
      <c r="U99" s="12">
        <v>3041</v>
      </c>
      <c r="V99" s="12"/>
      <c r="W99" s="12" t="s">
        <v>148</v>
      </c>
      <c r="X99" s="12" t="s">
        <v>37</v>
      </c>
      <c r="Y99" s="12">
        <v>3041</v>
      </c>
      <c r="Z99" s="12">
        <v>2029</v>
      </c>
      <c r="AA99" s="12">
        <v>930</v>
      </c>
      <c r="AB99" s="12">
        <v>82</v>
      </c>
      <c r="AC99" s="12" t="s">
        <v>237</v>
      </c>
      <c r="AD99" s="12"/>
      <c r="AE99" s="1">
        <v>0</v>
      </c>
      <c r="AF99" s="15"/>
      <c r="AG99" s="12"/>
      <c r="AH99" s="12"/>
      <c r="AI99" s="12"/>
      <c r="AJ99" s="12"/>
      <c r="AK99" s="12"/>
      <c r="AL99" s="12"/>
      <c r="AM99" s="12"/>
      <c r="AN99" s="12"/>
      <c r="AO99" s="12"/>
      <c r="AP99" s="12"/>
      <c r="AQ99" s="12"/>
      <c r="AR99" s="12"/>
      <c r="AS99" s="12"/>
      <c r="AT99" s="12"/>
    </row>
    <row r="100" spans="1:46" x14ac:dyDescent="0.2">
      <c r="A100" s="12"/>
      <c r="B100" s="12"/>
      <c r="C100" s="12" t="s">
        <v>367</v>
      </c>
      <c r="D100" s="12" t="s">
        <v>50</v>
      </c>
      <c r="E100" s="12" t="s">
        <v>34</v>
      </c>
      <c r="F100" s="12" t="s">
        <v>238</v>
      </c>
      <c r="G100" s="12" t="s">
        <v>239</v>
      </c>
      <c r="H100" s="12" t="s">
        <v>34</v>
      </c>
      <c r="I100" s="12">
        <v>0</v>
      </c>
      <c r="J100" s="12" t="s">
        <v>34</v>
      </c>
      <c r="K100" s="12">
        <v>0</v>
      </c>
      <c r="L100" s="6">
        <v>1</v>
      </c>
      <c r="M100" s="6">
        <v>1</v>
      </c>
      <c r="N100" s="6" t="s">
        <v>240</v>
      </c>
      <c r="O100" s="15">
        <v>0</v>
      </c>
      <c r="P100" s="12" t="s">
        <v>34</v>
      </c>
      <c r="Q100" s="6">
        <v>0</v>
      </c>
      <c r="R100" s="12" t="s">
        <v>34</v>
      </c>
      <c r="S100" s="12">
        <v>10</v>
      </c>
      <c r="T100" s="12" t="s">
        <v>36</v>
      </c>
      <c r="U100" s="12">
        <v>1059</v>
      </c>
      <c r="V100" s="12"/>
      <c r="W100" s="12" t="s">
        <v>148</v>
      </c>
      <c r="X100" s="12" t="s">
        <v>241</v>
      </c>
      <c r="Y100" s="12">
        <v>1059</v>
      </c>
      <c r="Z100" s="12">
        <v>861</v>
      </c>
      <c r="AA100" s="12">
        <v>198</v>
      </c>
      <c r="AB100" s="12">
        <v>0</v>
      </c>
      <c r="AC100" s="12" t="s">
        <v>242</v>
      </c>
      <c r="AD100" s="12"/>
      <c r="AE100" s="1">
        <v>0</v>
      </c>
      <c r="AF100" s="15"/>
      <c r="AG100" s="12"/>
      <c r="AH100" s="12"/>
      <c r="AI100" s="12"/>
      <c r="AJ100" s="12"/>
      <c r="AK100" s="12"/>
      <c r="AL100" s="12"/>
      <c r="AM100" s="12"/>
      <c r="AN100" s="12"/>
      <c r="AO100" s="12"/>
      <c r="AP100" s="12"/>
      <c r="AQ100" s="12"/>
      <c r="AR100" s="12"/>
      <c r="AS100" s="12"/>
      <c r="AT100" s="12"/>
    </row>
    <row r="101" spans="1:46" x14ac:dyDescent="0.2">
      <c r="A101" s="12"/>
      <c r="B101" s="12"/>
      <c r="C101" s="12" t="s">
        <v>367</v>
      </c>
      <c r="D101" s="12" t="s">
        <v>50</v>
      </c>
      <c r="E101" s="12" t="s">
        <v>34</v>
      </c>
      <c r="F101" s="12" t="s">
        <v>238</v>
      </c>
      <c r="G101" s="12" t="s">
        <v>239</v>
      </c>
      <c r="H101" s="12" t="s">
        <v>34</v>
      </c>
      <c r="I101" s="12">
        <v>0</v>
      </c>
      <c r="J101" s="12" t="s">
        <v>34</v>
      </c>
      <c r="K101" s="12">
        <v>0</v>
      </c>
      <c r="L101" s="6">
        <v>1</v>
      </c>
      <c r="M101" s="6">
        <v>1</v>
      </c>
      <c r="N101" s="6" t="s">
        <v>240</v>
      </c>
      <c r="O101" s="15">
        <v>0</v>
      </c>
      <c r="P101" s="12" t="s">
        <v>34</v>
      </c>
      <c r="Q101" s="6">
        <v>0</v>
      </c>
      <c r="R101" s="12" t="s">
        <v>34</v>
      </c>
      <c r="S101" s="12">
        <v>10</v>
      </c>
      <c r="T101" s="12" t="s">
        <v>39</v>
      </c>
      <c r="U101" s="12">
        <v>2590</v>
      </c>
      <c r="V101" s="12"/>
      <c r="W101" s="12" t="s">
        <v>148</v>
      </c>
      <c r="X101" s="12" t="s">
        <v>241</v>
      </c>
      <c r="Y101" s="12">
        <v>2590</v>
      </c>
      <c r="Z101" s="12">
        <v>2338</v>
      </c>
      <c r="AA101" s="12">
        <v>252</v>
      </c>
      <c r="AB101" s="12">
        <v>0</v>
      </c>
      <c r="AC101" s="12" t="s">
        <v>243</v>
      </c>
      <c r="AD101" s="12"/>
      <c r="AE101" s="1">
        <v>0</v>
      </c>
      <c r="AF101" s="15"/>
      <c r="AG101" s="12"/>
      <c r="AH101" s="12"/>
      <c r="AI101" s="12"/>
      <c r="AJ101" s="12"/>
      <c r="AK101" s="12"/>
      <c r="AL101" s="12"/>
      <c r="AM101" s="12"/>
      <c r="AN101" s="12"/>
      <c r="AO101" s="12"/>
      <c r="AP101" s="12"/>
      <c r="AQ101" s="12"/>
      <c r="AR101" s="12"/>
      <c r="AS101" s="12"/>
      <c r="AT101" s="12"/>
    </row>
    <row r="102" spans="1:46" x14ac:dyDescent="0.2">
      <c r="A102" s="12"/>
      <c r="B102" s="12"/>
      <c r="C102" s="12" t="s">
        <v>367</v>
      </c>
      <c r="D102" s="12" t="s">
        <v>50</v>
      </c>
      <c r="E102" s="12" t="s">
        <v>34</v>
      </c>
      <c r="F102" s="12" t="s">
        <v>238</v>
      </c>
      <c r="G102" s="12" t="s">
        <v>244</v>
      </c>
      <c r="H102" s="12" t="s">
        <v>34</v>
      </c>
      <c r="I102" s="12">
        <v>0</v>
      </c>
      <c r="J102" s="12" t="s">
        <v>34</v>
      </c>
      <c r="K102" s="12">
        <v>0</v>
      </c>
      <c r="L102" s="6">
        <v>1</v>
      </c>
      <c r="M102" s="6">
        <v>1</v>
      </c>
      <c r="N102" s="6" t="s">
        <v>240</v>
      </c>
      <c r="O102" s="15">
        <v>0</v>
      </c>
      <c r="P102" s="12" t="s">
        <v>34</v>
      </c>
      <c r="Q102" s="6">
        <v>0</v>
      </c>
      <c r="R102" s="12" t="s">
        <v>34</v>
      </c>
      <c r="S102" s="12">
        <v>10</v>
      </c>
      <c r="T102" s="12" t="s">
        <v>36</v>
      </c>
      <c r="U102" s="12">
        <v>1059</v>
      </c>
      <c r="V102" s="12"/>
      <c r="W102" s="12" t="s">
        <v>148</v>
      </c>
      <c r="X102" s="12" t="s">
        <v>241</v>
      </c>
      <c r="Y102" s="12">
        <v>1059</v>
      </c>
      <c r="Z102" s="12">
        <v>463</v>
      </c>
      <c r="AA102" s="12">
        <v>596</v>
      </c>
      <c r="AB102" s="12">
        <v>0</v>
      </c>
      <c r="AC102" s="12" t="s">
        <v>245</v>
      </c>
      <c r="AD102" s="12"/>
      <c r="AE102" s="1">
        <v>0</v>
      </c>
      <c r="AF102" s="15"/>
      <c r="AG102" s="12"/>
      <c r="AH102" s="12"/>
      <c r="AI102" s="12"/>
      <c r="AJ102" s="12"/>
      <c r="AK102" s="12"/>
      <c r="AL102" s="12"/>
      <c r="AM102" s="12"/>
      <c r="AN102" s="12"/>
      <c r="AO102" s="12"/>
      <c r="AP102" s="12"/>
      <c r="AQ102" s="12"/>
      <c r="AR102" s="12"/>
      <c r="AS102" s="12"/>
      <c r="AT102" s="12"/>
    </row>
    <row r="103" spans="1:46" x14ac:dyDescent="0.2">
      <c r="A103" s="12"/>
      <c r="B103" s="12"/>
      <c r="C103" s="12" t="s">
        <v>367</v>
      </c>
      <c r="D103" s="12" t="s">
        <v>50</v>
      </c>
      <c r="E103" s="12" t="s">
        <v>34</v>
      </c>
      <c r="F103" s="12" t="s">
        <v>238</v>
      </c>
      <c r="G103" s="12" t="s">
        <v>244</v>
      </c>
      <c r="H103" s="12" t="s">
        <v>34</v>
      </c>
      <c r="I103" s="12">
        <v>0</v>
      </c>
      <c r="J103" s="12" t="s">
        <v>34</v>
      </c>
      <c r="K103" s="12">
        <v>0</v>
      </c>
      <c r="L103" s="6">
        <v>1</v>
      </c>
      <c r="M103" s="6">
        <v>1</v>
      </c>
      <c r="N103" s="6" t="s">
        <v>240</v>
      </c>
      <c r="O103" s="15">
        <v>0</v>
      </c>
      <c r="P103" s="12" t="s">
        <v>34</v>
      </c>
      <c r="Q103" s="6">
        <v>0</v>
      </c>
      <c r="R103" s="12" t="s">
        <v>34</v>
      </c>
      <c r="S103" s="12">
        <v>10</v>
      </c>
      <c r="T103" s="12" t="s">
        <v>39</v>
      </c>
      <c r="U103" s="12">
        <v>2590</v>
      </c>
      <c r="V103" s="12"/>
      <c r="W103" s="12" t="s">
        <v>148</v>
      </c>
      <c r="X103" s="12" t="s">
        <v>241</v>
      </c>
      <c r="Y103" s="12">
        <v>2590</v>
      </c>
      <c r="Z103" s="12">
        <v>1578</v>
      </c>
      <c r="AA103" s="12">
        <v>1012</v>
      </c>
      <c r="AB103" s="12">
        <v>0</v>
      </c>
      <c r="AC103" s="12" t="s">
        <v>246</v>
      </c>
      <c r="AD103" s="12"/>
      <c r="AE103" s="1">
        <v>0</v>
      </c>
      <c r="AF103" s="12"/>
      <c r="AG103" s="12"/>
      <c r="AH103" s="12"/>
      <c r="AI103" s="12"/>
      <c r="AJ103" s="12"/>
      <c r="AK103" s="12"/>
      <c r="AL103" s="12"/>
      <c r="AM103" s="12"/>
      <c r="AN103" s="12"/>
      <c r="AO103" s="12"/>
      <c r="AP103" s="12"/>
      <c r="AQ103" s="12"/>
      <c r="AR103" s="12"/>
      <c r="AS103" s="12"/>
      <c r="AT103" s="12"/>
    </row>
    <row r="104" spans="1:46" x14ac:dyDescent="0.2">
      <c r="A104" s="12"/>
      <c r="B104" s="8" t="s">
        <v>350</v>
      </c>
      <c r="C104" s="12" t="s">
        <v>367</v>
      </c>
      <c r="D104" s="12" t="s">
        <v>50</v>
      </c>
      <c r="E104" s="12" t="s">
        <v>34</v>
      </c>
      <c r="F104" s="12" t="s">
        <v>238</v>
      </c>
      <c r="G104" s="12" t="s">
        <v>244</v>
      </c>
      <c r="H104" s="12" t="s">
        <v>34</v>
      </c>
      <c r="I104" s="12">
        <v>0</v>
      </c>
      <c r="J104" s="12" t="s">
        <v>34</v>
      </c>
      <c r="K104" s="12">
        <v>0</v>
      </c>
      <c r="L104" s="6">
        <v>1</v>
      </c>
      <c r="M104" s="6">
        <v>1</v>
      </c>
      <c r="N104" s="6" t="s">
        <v>240</v>
      </c>
      <c r="O104" s="15">
        <v>0</v>
      </c>
      <c r="P104" s="12" t="s">
        <v>34</v>
      </c>
      <c r="Q104" s="6">
        <v>0</v>
      </c>
      <c r="R104" s="12" t="s">
        <v>34</v>
      </c>
      <c r="S104" s="12">
        <v>10</v>
      </c>
      <c r="T104" s="12" t="s">
        <v>36</v>
      </c>
      <c r="U104" s="12">
        <v>1059</v>
      </c>
      <c r="V104" s="12"/>
      <c r="W104" s="12" t="s">
        <v>148</v>
      </c>
      <c r="X104" s="12" t="s">
        <v>241</v>
      </c>
      <c r="Y104" s="12">
        <v>1059</v>
      </c>
      <c r="Z104" s="12">
        <v>538</v>
      </c>
      <c r="AA104" s="12">
        <v>521</v>
      </c>
      <c r="AB104" s="12">
        <v>0</v>
      </c>
      <c r="AC104" s="12" t="s">
        <v>247</v>
      </c>
      <c r="AD104" s="12"/>
      <c r="AE104" s="1">
        <v>0</v>
      </c>
      <c r="AF104" s="12"/>
      <c r="AG104" s="12"/>
      <c r="AH104" s="12"/>
      <c r="AI104" s="12"/>
      <c r="AJ104" s="12"/>
      <c r="AK104" s="12"/>
      <c r="AL104" s="12"/>
      <c r="AM104" s="12"/>
      <c r="AN104" s="12"/>
      <c r="AO104" s="12"/>
      <c r="AP104" s="12"/>
      <c r="AQ104" s="12"/>
      <c r="AR104" s="12"/>
      <c r="AS104" s="12"/>
      <c r="AT104" s="12"/>
    </row>
    <row r="105" spans="1:46" x14ac:dyDescent="0.2">
      <c r="A105" s="12"/>
      <c r="B105" s="12"/>
      <c r="C105" s="12" t="s">
        <v>367</v>
      </c>
      <c r="D105" s="12" t="s">
        <v>50</v>
      </c>
      <c r="E105" s="12" t="s">
        <v>34</v>
      </c>
      <c r="F105" s="12" t="s">
        <v>238</v>
      </c>
      <c r="G105" s="12" t="s">
        <v>244</v>
      </c>
      <c r="H105" s="12" t="s">
        <v>34</v>
      </c>
      <c r="I105" s="12">
        <v>0</v>
      </c>
      <c r="J105" s="12" t="s">
        <v>34</v>
      </c>
      <c r="K105" s="12">
        <v>0</v>
      </c>
      <c r="L105" s="6">
        <v>1</v>
      </c>
      <c r="M105" s="6">
        <v>1</v>
      </c>
      <c r="N105" s="6" t="s">
        <v>240</v>
      </c>
      <c r="O105" s="15">
        <v>0</v>
      </c>
      <c r="P105" s="12" t="s">
        <v>34</v>
      </c>
      <c r="Q105" s="6">
        <v>0</v>
      </c>
      <c r="R105" s="12" t="s">
        <v>34</v>
      </c>
      <c r="S105" s="12">
        <v>10</v>
      </c>
      <c r="T105" s="12" t="s">
        <v>39</v>
      </c>
      <c r="U105" s="12">
        <v>2590</v>
      </c>
      <c r="V105" s="12"/>
      <c r="W105" s="12" t="s">
        <v>148</v>
      </c>
      <c r="X105" s="12" t="s">
        <v>241</v>
      </c>
      <c r="Y105" s="12">
        <v>2590</v>
      </c>
      <c r="Z105" s="12">
        <v>1763</v>
      </c>
      <c r="AA105" s="12">
        <v>827</v>
      </c>
      <c r="AB105" s="12">
        <v>0</v>
      </c>
      <c r="AC105" s="12" t="s">
        <v>248</v>
      </c>
      <c r="AD105" s="12"/>
      <c r="AE105" s="1">
        <v>0</v>
      </c>
      <c r="AF105" s="12"/>
      <c r="AG105" s="12"/>
      <c r="AH105" s="12"/>
      <c r="AI105" s="12"/>
      <c r="AJ105" s="12"/>
      <c r="AK105" s="12"/>
      <c r="AL105" s="12"/>
      <c r="AM105" s="12"/>
      <c r="AN105" s="12"/>
      <c r="AO105" s="12"/>
      <c r="AP105" s="12"/>
      <c r="AQ105" s="12"/>
      <c r="AR105" s="12"/>
      <c r="AS105" s="12"/>
      <c r="AT105" s="12"/>
    </row>
    <row r="106" spans="1:46" x14ac:dyDescent="0.2">
      <c r="A106" s="12"/>
      <c r="B106" s="12"/>
      <c r="C106" s="12" t="s">
        <v>367</v>
      </c>
      <c r="D106" s="12" t="s">
        <v>50</v>
      </c>
      <c r="E106" s="12" t="s">
        <v>34</v>
      </c>
      <c r="F106" s="12" t="s">
        <v>238</v>
      </c>
      <c r="G106" s="12" t="s">
        <v>249</v>
      </c>
      <c r="H106" s="12" t="s">
        <v>34</v>
      </c>
      <c r="I106" s="12">
        <v>0</v>
      </c>
      <c r="J106" s="12" t="s">
        <v>34</v>
      </c>
      <c r="K106" s="12">
        <v>0</v>
      </c>
      <c r="L106" s="6">
        <v>1</v>
      </c>
      <c r="M106" s="6">
        <v>1</v>
      </c>
      <c r="N106" s="6" t="s">
        <v>240</v>
      </c>
      <c r="O106" s="15">
        <v>0</v>
      </c>
      <c r="P106" s="12" t="s">
        <v>34</v>
      </c>
      <c r="Q106" s="6">
        <v>0</v>
      </c>
      <c r="R106" s="12" t="s">
        <v>34</v>
      </c>
      <c r="S106" s="12">
        <v>10</v>
      </c>
      <c r="T106" s="12" t="s">
        <v>36</v>
      </c>
      <c r="U106" s="12">
        <v>1059</v>
      </c>
      <c r="V106" s="12"/>
      <c r="W106" s="12" t="s">
        <v>148</v>
      </c>
      <c r="X106" s="12" t="s">
        <v>241</v>
      </c>
      <c r="Y106" s="12">
        <v>1059</v>
      </c>
      <c r="Z106" s="12">
        <v>275</v>
      </c>
      <c r="AA106" s="12">
        <v>784</v>
      </c>
      <c r="AB106" s="12">
        <v>0</v>
      </c>
      <c r="AC106" s="12" t="s">
        <v>250</v>
      </c>
      <c r="AD106" s="12"/>
      <c r="AE106" s="1">
        <v>0</v>
      </c>
      <c r="AF106" s="12"/>
      <c r="AG106" s="12"/>
      <c r="AH106" s="12"/>
      <c r="AI106" s="12"/>
      <c r="AJ106" s="12"/>
      <c r="AK106" s="12"/>
      <c r="AL106" s="12"/>
      <c r="AM106" s="12"/>
      <c r="AN106" s="12"/>
      <c r="AO106" s="12"/>
      <c r="AP106" s="12"/>
      <c r="AQ106" s="12"/>
      <c r="AR106" s="12"/>
      <c r="AS106" s="12"/>
      <c r="AT106" s="12"/>
    </row>
    <row r="107" spans="1:46" x14ac:dyDescent="0.2">
      <c r="A107" s="12"/>
      <c r="B107" s="12"/>
      <c r="C107" s="12" t="s">
        <v>367</v>
      </c>
      <c r="D107" s="12" t="s">
        <v>50</v>
      </c>
      <c r="E107" s="12" t="s">
        <v>34</v>
      </c>
      <c r="F107" s="12" t="s">
        <v>238</v>
      </c>
      <c r="G107" s="12" t="s">
        <v>249</v>
      </c>
      <c r="H107" s="12" t="s">
        <v>34</v>
      </c>
      <c r="I107" s="12">
        <v>0</v>
      </c>
      <c r="J107" s="12" t="s">
        <v>34</v>
      </c>
      <c r="K107" s="12">
        <v>0</v>
      </c>
      <c r="L107" s="6">
        <v>1</v>
      </c>
      <c r="M107" s="6">
        <v>1</v>
      </c>
      <c r="N107" s="6" t="s">
        <v>240</v>
      </c>
      <c r="O107" s="15">
        <v>0</v>
      </c>
      <c r="P107" s="12" t="s">
        <v>34</v>
      </c>
      <c r="Q107" s="6">
        <v>0</v>
      </c>
      <c r="R107" s="12" t="s">
        <v>34</v>
      </c>
      <c r="S107" s="12">
        <v>10</v>
      </c>
      <c r="T107" s="12" t="s">
        <v>39</v>
      </c>
      <c r="U107" s="12">
        <v>2590</v>
      </c>
      <c r="V107" s="12"/>
      <c r="W107" s="12" t="s">
        <v>148</v>
      </c>
      <c r="X107" s="12" t="s">
        <v>241</v>
      </c>
      <c r="Y107" s="12">
        <v>2590</v>
      </c>
      <c r="Z107" s="12">
        <v>1338</v>
      </c>
      <c r="AA107" s="12">
        <v>1252</v>
      </c>
      <c r="AB107" s="12">
        <v>0</v>
      </c>
      <c r="AC107" s="12" t="s">
        <v>251</v>
      </c>
      <c r="AD107" s="12"/>
      <c r="AE107" s="1">
        <v>0</v>
      </c>
      <c r="AF107" s="12"/>
      <c r="AG107" s="12"/>
      <c r="AH107" s="12"/>
      <c r="AI107" s="12"/>
      <c r="AJ107" s="12"/>
      <c r="AK107" s="12"/>
      <c r="AL107" s="12"/>
      <c r="AM107" s="12"/>
      <c r="AN107" s="12"/>
      <c r="AO107" s="12"/>
      <c r="AP107" s="12"/>
      <c r="AQ107" s="12"/>
      <c r="AR107" s="12"/>
      <c r="AS107" s="12"/>
      <c r="AT107" s="12"/>
    </row>
    <row r="108" spans="1:46" x14ac:dyDescent="0.2">
      <c r="A108" s="12"/>
      <c r="B108" s="12"/>
      <c r="C108" s="12" t="s">
        <v>367</v>
      </c>
      <c r="D108" s="12" t="s">
        <v>50</v>
      </c>
      <c r="E108" s="12" t="s">
        <v>34</v>
      </c>
      <c r="F108" s="12" t="s">
        <v>238</v>
      </c>
      <c r="G108" s="12" t="s">
        <v>249</v>
      </c>
      <c r="H108" s="12" t="s">
        <v>34</v>
      </c>
      <c r="I108" s="12">
        <v>0</v>
      </c>
      <c r="J108" s="12" t="s">
        <v>34</v>
      </c>
      <c r="K108" s="12">
        <v>0</v>
      </c>
      <c r="L108" s="6">
        <v>1</v>
      </c>
      <c r="M108" s="6">
        <v>1</v>
      </c>
      <c r="N108" s="6" t="s">
        <v>240</v>
      </c>
      <c r="O108" s="15">
        <v>0</v>
      </c>
      <c r="P108" s="12" t="s">
        <v>34</v>
      </c>
      <c r="Q108" s="6">
        <v>0</v>
      </c>
      <c r="R108" s="12" t="s">
        <v>34</v>
      </c>
      <c r="S108" s="12">
        <v>10</v>
      </c>
      <c r="T108" s="12" t="s">
        <v>36</v>
      </c>
      <c r="U108" s="12">
        <v>1059</v>
      </c>
      <c r="V108" s="12"/>
      <c r="W108" s="12" t="s">
        <v>148</v>
      </c>
      <c r="X108" s="12" t="s">
        <v>241</v>
      </c>
      <c r="Y108" s="12">
        <v>1059</v>
      </c>
      <c r="Z108" s="12">
        <v>214</v>
      </c>
      <c r="AA108" s="12">
        <v>845</v>
      </c>
      <c r="AB108" s="12">
        <v>0</v>
      </c>
      <c r="AC108" s="12" t="s">
        <v>252</v>
      </c>
      <c r="AD108" s="12"/>
      <c r="AE108" s="1">
        <v>0</v>
      </c>
      <c r="AF108" s="12"/>
      <c r="AG108" s="12"/>
      <c r="AH108" s="12"/>
      <c r="AI108" s="12"/>
      <c r="AJ108" s="12"/>
      <c r="AK108" s="12"/>
      <c r="AL108" s="12"/>
      <c r="AM108" s="12"/>
      <c r="AN108" s="12"/>
      <c r="AO108" s="12"/>
      <c r="AP108" s="12"/>
      <c r="AQ108" s="12"/>
      <c r="AR108" s="12"/>
      <c r="AS108" s="12"/>
      <c r="AT108" s="12"/>
    </row>
    <row r="109" spans="1:46" x14ac:dyDescent="0.2">
      <c r="A109" s="12"/>
      <c r="B109" s="12"/>
      <c r="C109" s="12" t="s">
        <v>367</v>
      </c>
      <c r="D109" s="12" t="s">
        <v>50</v>
      </c>
      <c r="E109" s="12" t="s">
        <v>34</v>
      </c>
      <c r="F109" s="12" t="s">
        <v>238</v>
      </c>
      <c r="G109" s="12" t="s">
        <v>249</v>
      </c>
      <c r="H109" s="12" t="s">
        <v>34</v>
      </c>
      <c r="I109" s="12">
        <v>0</v>
      </c>
      <c r="J109" s="12" t="s">
        <v>34</v>
      </c>
      <c r="K109" s="12">
        <v>0</v>
      </c>
      <c r="L109" s="6">
        <v>1</v>
      </c>
      <c r="M109" s="6">
        <v>1</v>
      </c>
      <c r="N109" s="6" t="s">
        <v>240</v>
      </c>
      <c r="O109" s="15">
        <v>0</v>
      </c>
      <c r="P109" s="12" t="s">
        <v>34</v>
      </c>
      <c r="Q109" s="6">
        <v>0</v>
      </c>
      <c r="R109" s="12" t="s">
        <v>34</v>
      </c>
      <c r="S109" s="12">
        <v>10</v>
      </c>
      <c r="T109" s="12" t="s">
        <v>39</v>
      </c>
      <c r="U109" s="12">
        <v>2590</v>
      </c>
      <c r="V109" s="12"/>
      <c r="W109" s="12" t="s">
        <v>148</v>
      </c>
      <c r="X109" s="12" t="s">
        <v>241</v>
      </c>
      <c r="Y109" s="12">
        <v>2590</v>
      </c>
      <c r="Z109" s="12">
        <v>1056</v>
      </c>
      <c r="AA109" s="12">
        <v>1534</v>
      </c>
      <c r="AB109" s="12">
        <v>0</v>
      </c>
      <c r="AC109" s="12" t="s">
        <v>253</v>
      </c>
      <c r="AD109" s="12"/>
      <c r="AE109" s="1">
        <v>0</v>
      </c>
      <c r="AF109" s="12"/>
      <c r="AG109" s="12"/>
      <c r="AH109" s="12"/>
      <c r="AI109" s="12"/>
      <c r="AJ109" s="12"/>
      <c r="AK109" s="12"/>
      <c r="AL109" s="12"/>
      <c r="AM109" s="12"/>
      <c r="AN109" s="12"/>
      <c r="AO109" s="12"/>
      <c r="AP109" s="12"/>
      <c r="AQ109" s="12"/>
      <c r="AR109" s="12"/>
      <c r="AS109" s="12"/>
      <c r="AT109" s="12"/>
    </row>
    <row r="110" spans="1:46" x14ac:dyDescent="0.2">
      <c r="A110" s="12"/>
      <c r="B110" s="12"/>
      <c r="C110" s="12" t="s">
        <v>367</v>
      </c>
      <c r="D110" s="12" t="s">
        <v>50</v>
      </c>
      <c r="E110" s="12" t="s">
        <v>34</v>
      </c>
      <c r="F110" s="12" t="s">
        <v>238</v>
      </c>
      <c r="G110" s="12" t="s">
        <v>254</v>
      </c>
      <c r="H110" s="12" t="s">
        <v>34</v>
      </c>
      <c r="I110" s="12">
        <v>0</v>
      </c>
      <c r="J110" s="12" t="s">
        <v>34</v>
      </c>
      <c r="K110" s="12">
        <v>0</v>
      </c>
      <c r="L110" s="6">
        <v>1</v>
      </c>
      <c r="M110" s="6">
        <v>1</v>
      </c>
      <c r="N110" s="6" t="s">
        <v>240</v>
      </c>
      <c r="O110" s="15">
        <v>0</v>
      </c>
      <c r="P110" s="12" t="s">
        <v>34</v>
      </c>
      <c r="Q110" s="6">
        <v>0</v>
      </c>
      <c r="R110" s="12" t="s">
        <v>34</v>
      </c>
      <c r="S110" s="12">
        <v>10</v>
      </c>
      <c r="T110" s="12" t="s">
        <v>36</v>
      </c>
      <c r="U110" s="12">
        <v>1059</v>
      </c>
      <c r="V110" s="12"/>
      <c r="W110" s="12" t="s">
        <v>148</v>
      </c>
      <c r="X110" s="12" t="s">
        <v>241</v>
      </c>
      <c r="Y110" s="12">
        <v>1059</v>
      </c>
      <c r="Z110" s="12">
        <v>834</v>
      </c>
      <c r="AA110" s="12">
        <v>225</v>
      </c>
      <c r="AB110" s="12">
        <v>0</v>
      </c>
      <c r="AC110" s="12" t="s">
        <v>255</v>
      </c>
      <c r="AD110" s="12"/>
      <c r="AE110" s="1">
        <v>0</v>
      </c>
      <c r="AF110" s="12"/>
      <c r="AG110" s="12"/>
      <c r="AH110" s="12"/>
      <c r="AI110" s="12"/>
      <c r="AJ110" s="12"/>
      <c r="AK110" s="12"/>
      <c r="AL110" s="12"/>
      <c r="AM110" s="12"/>
      <c r="AN110" s="12"/>
      <c r="AO110" s="12"/>
      <c r="AP110" s="12"/>
      <c r="AQ110" s="12"/>
      <c r="AR110" s="12"/>
      <c r="AS110" s="12"/>
      <c r="AT110" s="12"/>
    </row>
    <row r="111" spans="1:46" x14ac:dyDescent="0.2">
      <c r="A111" s="12"/>
      <c r="B111" s="12"/>
      <c r="C111" s="12" t="s">
        <v>367</v>
      </c>
      <c r="D111" s="12" t="s">
        <v>50</v>
      </c>
      <c r="E111" s="12" t="s">
        <v>34</v>
      </c>
      <c r="F111" s="12" t="s">
        <v>238</v>
      </c>
      <c r="G111" s="12" t="s">
        <v>254</v>
      </c>
      <c r="H111" s="12" t="s">
        <v>34</v>
      </c>
      <c r="I111" s="12">
        <v>0</v>
      </c>
      <c r="J111" s="12" t="s">
        <v>34</v>
      </c>
      <c r="K111" s="12">
        <v>0</v>
      </c>
      <c r="L111" s="6">
        <v>1</v>
      </c>
      <c r="M111" s="6">
        <v>1</v>
      </c>
      <c r="N111" s="6" t="s">
        <v>240</v>
      </c>
      <c r="O111" s="15">
        <v>0</v>
      </c>
      <c r="P111" s="12" t="s">
        <v>34</v>
      </c>
      <c r="Q111" s="6">
        <v>0</v>
      </c>
      <c r="R111" s="12" t="s">
        <v>34</v>
      </c>
      <c r="S111" s="12">
        <v>10</v>
      </c>
      <c r="T111" s="12" t="s">
        <v>39</v>
      </c>
      <c r="U111" s="12">
        <v>2590</v>
      </c>
      <c r="V111" s="12"/>
      <c r="W111" s="12" t="s">
        <v>148</v>
      </c>
      <c r="X111" s="12" t="s">
        <v>241</v>
      </c>
      <c r="Y111" s="12">
        <v>2590</v>
      </c>
      <c r="Z111" s="12">
        <v>2263</v>
      </c>
      <c r="AA111" s="12">
        <v>327</v>
      </c>
      <c r="AB111" s="12">
        <v>0</v>
      </c>
      <c r="AC111" s="12" t="s">
        <v>256</v>
      </c>
      <c r="AD111" s="12"/>
      <c r="AE111" s="1">
        <v>0</v>
      </c>
      <c r="AF111" s="12"/>
      <c r="AG111" s="12"/>
      <c r="AH111" s="12"/>
      <c r="AI111" s="12"/>
      <c r="AJ111" s="12"/>
      <c r="AK111" s="12"/>
      <c r="AL111" s="12"/>
      <c r="AM111" s="12"/>
      <c r="AN111" s="12"/>
      <c r="AO111" s="12"/>
      <c r="AP111" s="12"/>
      <c r="AQ111" s="12"/>
      <c r="AR111" s="12"/>
      <c r="AS111" s="12"/>
      <c r="AT111" s="12"/>
    </row>
    <row r="112" spans="1:46" x14ac:dyDescent="0.2">
      <c r="A112" s="12"/>
      <c r="B112" s="12"/>
      <c r="C112" s="12" t="s">
        <v>367</v>
      </c>
      <c r="D112" s="12" t="s">
        <v>50</v>
      </c>
      <c r="E112" s="12" t="s">
        <v>34</v>
      </c>
      <c r="F112" s="12" t="s">
        <v>238</v>
      </c>
      <c r="G112" s="12" t="s">
        <v>254</v>
      </c>
      <c r="H112" s="12" t="s">
        <v>34</v>
      </c>
      <c r="I112" s="12">
        <v>0</v>
      </c>
      <c r="J112" s="12" t="s">
        <v>34</v>
      </c>
      <c r="K112" s="12">
        <v>0</v>
      </c>
      <c r="L112" s="6">
        <v>1</v>
      </c>
      <c r="M112" s="6">
        <v>1</v>
      </c>
      <c r="N112" s="6" t="s">
        <v>240</v>
      </c>
      <c r="O112" s="15">
        <v>0</v>
      </c>
      <c r="P112" s="12" t="s">
        <v>34</v>
      </c>
      <c r="Q112" s="6">
        <v>0</v>
      </c>
      <c r="R112" s="12" t="s">
        <v>34</v>
      </c>
      <c r="S112" s="12">
        <v>10</v>
      </c>
      <c r="T112" s="12" t="s">
        <v>36</v>
      </c>
      <c r="U112" s="12">
        <v>2590</v>
      </c>
      <c r="V112" s="12"/>
      <c r="W112" s="12" t="s">
        <v>148</v>
      </c>
      <c r="X112" s="12" t="s">
        <v>241</v>
      </c>
      <c r="Y112" s="12">
        <v>2590</v>
      </c>
      <c r="Z112" s="12">
        <v>1864</v>
      </c>
      <c r="AA112" s="12">
        <v>726</v>
      </c>
      <c r="AB112" s="12">
        <v>0</v>
      </c>
      <c r="AC112" s="12" t="s">
        <v>257</v>
      </c>
      <c r="AD112" s="12"/>
      <c r="AE112" s="1">
        <v>0</v>
      </c>
      <c r="AF112" s="12"/>
      <c r="AG112" s="12"/>
      <c r="AH112" s="12"/>
      <c r="AI112" s="12"/>
      <c r="AJ112" s="12"/>
      <c r="AK112" s="12"/>
      <c r="AL112" s="12"/>
      <c r="AM112" s="12"/>
      <c r="AN112" s="12"/>
      <c r="AO112" s="12"/>
      <c r="AP112" s="12"/>
      <c r="AQ112" s="12"/>
      <c r="AR112" s="12"/>
      <c r="AS112" s="12"/>
      <c r="AT112" s="12"/>
    </row>
    <row r="113" spans="1:46" x14ac:dyDescent="0.2">
      <c r="A113" s="12"/>
      <c r="B113" s="12"/>
      <c r="C113" s="12" t="s">
        <v>367</v>
      </c>
      <c r="D113" s="12" t="s">
        <v>50</v>
      </c>
      <c r="E113" s="12" t="s">
        <v>34</v>
      </c>
      <c r="F113" s="12" t="s">
        <v>238</v>
      </c>
      <c r="G113" s="12" t="s">
        <v>254</v>
      </c>
      <c r="H113" s="12" t="s">
        <v>34</v>
      </c>
      <c r="I113" s="12">
        <v>0</v>
      </c>
      <c r="J113" s="12" t="s">
        <v>34</v>
      </c>
      <c r="K113" s="12">
        <v>0</v>
      </c>
      <c r="L113" s="6">
        <v>1</v>
      </c>
      <c r="M113" s="6">
        <v>1</v>
      </c>
      <c r="N113" s="6" t="s">
        <v>240</v>
      </c>
      <c r="O113" s="15">
        <v>0</v>
      </c>
      <c r="P113" s="12" t="s">
        <v>34</v>
      </c>
      <c r="Q113" s="6">
        <v>0</v>
      </c>
      <c r="R113" s="12" t="s">
        <v>34</v>
      </c>
      <c r="S113" s="12">
        <v>10</v>
      </c>
      <c r="T113" s="12" t="s">
        <v>39</v>
      </c>
      <c r="U113" s="12">
        <v>2590</v>
      </c>
      <c r="V113" s="12"/>
      <c r="W113" s="12" t="s">
        <v>148</v>
      </c>
      <c r="X113" s="12" t="s">
        <v>241</v>
      </c>
      <c r="Y113" s="12">
        <v>2590</v>
      </c>
      <c r="Z113" s="12">
        <v>1864</v>
      </c>
      <c r="AA113" s="12">
        <v>726</v>
      </c>
      <c r="AB113" s="12">
        <v>0</v>
      </c>
      <c r="AC113" s="12" t="s">
        <v>258</v>
      </c>
      <c r="AD113" s="12"/>
      <c r="AE113" s="1">
        <v>0</v>
      </c>
      <c r="AF113" s="12"/>
      <c r="AG113" s="12"/>
      <c r="AH113" s="12"/>
      <c r="AI113" s="12"/>
      <c r="AJ113" s="12"/>
      <c r="AK113" s="12"/>
      <c r="AL113" s="12"/>
      <c r="AM113" s="12"/>
      <c r="AN113" s="12"/>
      <c r="AO113" s="12"/>
      <c r="AP113" s="12"/>
      <c r="AQ113" s="12"/>
      <c r="AR113" s="12"/>
      <c r="AS113" s="12"/>
      <c r="AT113" s="12"/>
    </row>
    <row r="114" spans="1:46" x14ac:dyDescent="0.2">
      <c r="A114" s="12"/>
      <c r="B114" s="12"/>
      <c r="C114" s="12" t="s">
        <v>367</v>
      </c>
      <c r="D114" s="12" t="s">
        <v>50</v>
      </c>
      <c r="E114" s="12" t="s">
        <v>34</v>
      </c>
      <c r="F114" s="12" t="s">
        <v>238</v>
      </c>
      <c r="G114" s="12" t="s">
        <v>259</v>
      </c>
      <c r="H114" s="12" t="s">
        <v>34</v>
      </c>
      <c r="I114" s="12">
        <v>0</v>
      </c>
      <c r="J114" s="12" t="s">
        <v>34</v>
      </c>
      <c r="K114" s="12">
        <v>0</v>
      </c>
      <c r="L114" s="6">
        <v>1</v>
      </c>
      <c r="M114" s="6">
        <v>1</v>
      </c>
      <c r="N114" s="6" t="s">
        <v>240</v>
      </c>
      <c r="O114" s="15">
        <v>0</v>
      </c>
      <c r="P114" s="12" t="s">
        <v>34</v>
      </c>
      <c r="Q114" s="6">
        <v>0</v>
      </c>
      <c r="R114" s="12" t="s">
        <v>34</v>
      </c>
      <c r="S114" s="12">
        <v>10</v>
      </c>
      <c r="T114" s="12" t="s">
        <v>36</v>
      </c>
      <c r="U114" s="12">
        <v>1059</v>
      </c>
      <c r="V114" s="12"/>
      <c r="W114" s="12" t="s">
        <v>148</v>
      </c>
      <c r="X114" s="12" t="s">
        <v>241</v>
      </c>
      <c r="Y114" s="12">
        <f>Z114+AA114</f>
        <v>1059</v>
      </c>
      <c r="Z114" s="12">
        <f>123+75</f>
        <v>198</v>
      </c>
      <c r="AA114" s="12">
        <v>861</v>
      </c>
      <c r="AB114" s="12">
        <v>0</v>
      </c>
      <c r="AC114" s="12" t="s">
        <v>260</v>
      </c>
      <c r="AD114" s="12"/>
      <c r="AE114" s="1">
        <v>0</v>
      </c>
      <c r="AF114" s="12"/>
      <c r="AG114" s="12"/>
      <c r="AH114" s="12"/>
      <c r="AI114" s="12"/>
      <c r="AJ114" s="12"/>
      <c r="AK114" s="12"/>
      <c r="AL114" s="12"/>
      <c r="AM114" s="12"/>
      <c r="AN114" s="12"/>
      <c r="AO114" s="12"/>
      <c r="AP114" s="12"/>
      <c r="AQ114" s="12"/>
      <c r="AR114" s="12"/>
      <c r="AS114" s="12"/>
      <c r="AT114" s="12"/>
    </row>
    <row r="115" spans="1:46" x14ac:dyDescent="0.2">
      <c r="A115" s="12"/>
      <c r="B115" s="12"/>
      <c r="C115" s="12" t="s">
        <v>367</v>
      </c>
      <c r="D115" s="12" t="s">
        <v>50</v>
      </c>
      <c r="E115" s="12" t="s">
        <v>34</v>
      </c>
      <c r="F115" s="12" t="s">
        <v>238</v>
      </c>
      <c r="G115" s="12" t="s">
        <v>259</v>
      </c>
      <c r="H115" s="12" t="s">
        <v>34</v>
      </c>
      <c r="I115" s="12">
        <v>0</v>
      </c>
      <c r="J115" s="12" t="s">
        <v>34</v>
      </c>
      <c r="K115" s="12">
        <v>0</v>
      </c>
      <c r="L115" s="6">
        <v>1</v>
      </c>
      <c r="M115" s="6">
        <v>1</v>
      </c>
      <c r="N115" s="6" t="s">
        <v>240</v>
      </c>
      <c r="O115" s="15">
        <v>0</v>
      </c>
      <c r="P115" s="12" t="s">
        <v>34</v>
      </c>
      <c r="Q115" s="6">
        <v>0</v>
      </c>
      <c r="R115" s="12" t="s">
        <v>34</v>
      </c>
      <c r="S115" s="12">
        <v>10</v>
      </c>
      <c r="T115" s="12" t="s">
        <v>39</v>
      </c>
      <c r="U115" s="12">
        <v>2590</v>
      </c>
      <c r="V115" s="12"/>
      <c r="W115" s="12" t="s">
        <v>148</v>
      </c>
      <c r="X115" s="12" t="s">
        <v>241</v>
      </c>
      <c r="Y115" s="12">
        <f>Z115:Z161+AA115:AA161+AB115:AB161</f>
        <v>2590</v>
      </c>
      <c r="Z115" s="12">
        <f>382+893</f>
        <v>1275</v>
      </c>
      <c r="AA115" s="12">
        <v>1315</v>
      </c>
      <c r="AB115" s="12">
        <v>0</v>
      </c>
      <c r="AC115" s="12" t="s">
        <v>261</v>
      </c>
      <c r="AD115" s="12"/>
      <c r="AE115" s="1">
        <v>0</v>
      </c>
      <c r="AF115" s="12"/>
      <c r="AG115" s="12"/>
      <c r="AH115" s="12"/>
      <c r="AI115" s="12"/>
      <c r="AJ115" s="12"/>
      <c r="AK115" s="12"/>
      <c r="AL115" s="12"/>
      <c r="AM115" s="12"/>
      <c r="AN115" s="12"/>
      <c r="AO115" s="12"/>
      <c r="AP115" s="12"/>
      <c r="AQ115" s="12"/>
      <c r="AR115" s="12"/>
      <c r="AS115" s="12"/>
      <c r="AT115" s="12"/>
    </row>
    <row r="116" spans="1:46" x14ac:dyDescent="0.2">
      <c r="A116" s="12"/>
      <c r="B116" s="12"/>
      <c r="C116" s="12" t="s">
        <v>367</v>
      </c>
      <c r="D116" s="12" t="s">
        <v>50</v>
      </c>
      <c r="E116" s="12" t="s">
        <v>34</v>
      </c>
      <c r="F116" s="12" t="s">
        <v>238</v>
      </c>
      <c r="G116" s="12" t="s">
        <v>259</v>
      </c>
      <c r="H116" s="12" t="s">
        <v>34</v>
      </c>
      <c r="I116" s="12">
        <v>0</v>
      </c>
      <c r="J116" s="12" t="s">
        <v>34</v>
      </c>
      <c r="K116" s="12">
        <v>0</v>
      </c>
      <c r="L116" s="6">
        <v>1</v>
      </c>
      <c r="M116" s="6">
        <v>1</v>
      </c>
      <c r="N116" s="6" t="s">
        <v>240</v>
      </c>
      <c r="O116" s="15">
        <v>0</v>
      </c>
      <c r="P116" s="12" t="s">
        <v>34</v>
      </c>
      <c r="Q116" s="6">
        <v>0</v>
      </c>
      <c r="R116" s="12" t="s">
        <v>34</v>
      </c>
      <c r="S116" s="12">
        <v>10</v>
      </c>
      <c r="T116" s="12" t="s">
        <v>36</v>
      </c>
      <c r="U116" s="12">
        <v>1059</v>
      </c>
      <c r="V116" s="12"/>
      <c r="W116" s="12" t="s">
        <v>148</v>
      </c>
      <c r="X116" s="12" t="s">
        <v>241</v>
      </c>
      <c r="Y116" s="12">
        <f>Z116+AA116</f>
        <v>1059</v>
      </c>
      <c r="Z116" s="12">
        <v>63</v>
      </c>
      <c r="AA116" s="12">
        <v>996</v>
      </c>
      <c r="AB116" s="12">
        <v>0</v>
      </c>
      <c r="AC116" s="12" t="s">
        <v>262</v>
      </c>
      <c r="AD116" s="12"/>
      <c r="AE116" s="1">
        <v>0</v>
      </c>
      <c r="AF116" s="12"/>
      <c r="AG116" s="12"/>
      <c r="AH116" s="12"/>
      <c r="AI116" s="12"/>
      <c r="AJ116" s="12"/>
      <c r="AK116" s="12"/>
      <c r="AL116" s="12"/>
      <c r="AM116" s="12"/>
      <c r="AN116" s="12"/>
      <c r="AO116" s="12"/>
      <c r="AP116" s="12"/>
      <c r="AQ116" s="12"/>
      <c r="AR116" s="12"/>
      <c r="AS116" s="12"/>
      <c r="AT116" s="12"/>
    </row>
    <row r="117" spans="1:46" x14ac:dyDescent="0.2">
      <c r="A117" s="12"/>
      <c r="B117" s="12"/>
      <c r="C117" s="12" t="s">
        <v>367</v>
      </c>
      <c r="D117" s="12" t="s">
        <v>50</v>
      </c>
      <c r="E117" s="12" t="s">
        <v>34</v>
      </c>
      <c r="F117" s="12" t="s">
        <v>238</v>
      </c>
      <c r="G117" s="12" t="s">
        <v>259</v>
      </c>
      <c r="H117" s="12" t="s">
        <v>34</v>
      </c>
      <c r="I117" s="12">
        <v>0</v>
      </c>
      <c r="J117" s="12" t="s">
        <v>34</v>
      </c>
      <c r="K117" s="12">
        <v>0</v>
      </c>
      <c r="L117" s="6">
        <v>1</v>
      </c>
      <c r="M117" s="6">
        <v>1</v>
      </c>
      <c r="N117" s="6" t="s">
        <v>240</v>
      </c>
      <c r="O117" s="15">
        <v>0</v>
      </c>
      <c r="P117" s="12" t="s">
        <v>34</v>
      </c>
      <c r="Q117" s="6">
        <v>0</v>
      </c>
      <c r="R117" s="12" t="s">
        <v>34</v>
      </c>
      <c r="S117" s="12">
        <v>10</v>
      </c>
      <c r="T117" s="12" t="s">
        <v>39</v>
      </c>
      <c r="U117" s="12">
        <v>2590</v>
      </c>
      <c r="V117" s="12"/>
      <c r="W117" s="12" t="s">
        <v>148</v>
      </c>
      <c r="X117" s="12" t="s">
        <v>241</v>
      </c>
      <c r="Y117" s="12">
        <f>Z117+AA117</f>
        <v>2590</v>
      </c>
      <c r="Z117" s="12">
        <v>858</v>
      </c>
      <c r="AA117" s="12">
        <v>1732</v>
      </c>
      <c r="AB117" s="12">
        <v>0</v>
      </c>
      <c r="AC117" s="12" t="s">
        <v>263</v>
      </c>
      <c r="AD117" s="12"/>
      <c r="AE117" s="1">
        <v>0</v>
      </c>
      <c r="AF117" s="12"/>
      <c r="AG117" s="12"/>
      <c r="AH117" s="12"/>
      <c r="AI117" s="12"/>
      <c r="AJ117" s="12"/>
      <c r="AK117" s="12"/>
      <c r="AL117" s="12"/>
      <c r="AM117" s="12"/>
      <c r="AN117" s="12"/>
      <c r="AO117" s="12"/>
      <c r="AP117" s="12"/>
      <c r="AQ117" s="12"/>
      <c r="AR117" s="12"/>
      <c r="AS117" s="12"/>
      <c r="AT117" s="12"/>
    </row>
    <row r="118" spans="1:46" x14ac:dyDescent="0.2">
      <c r="A118" s="12" t="s">
        <v>361</v>
      </c>
      <c r="B118" s="8"/>
      <c r="C118" s="12"/>
      <c r="D118" s="12"/>
      <c r="E118" s="12"/>
      <c r="F118" s="12"/>
      <c r="G118" s="12" t="s">
        <v>264</v>
      </c>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row>
    <row r="119" spans="1:46" x14ac:dyDescent="0.2">
      <c r="A119" s="12" t="s">
        <v>361</v>
      </c>
      <c r="B119" s="8"/>
      <c r="C119" s="12"/>
      <c r="D119" s="12"/>
      <c r="E119" s="12"/>
      <c r="F119" s="12"/>
      <c r="G119" s="12" t="s">
        <v>265</v>
      </c>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row>
    <row r="120" spans="1:46" x14ac:dyDescent="0.2">
      <c r="A120" s="12"/>
      <c r="B120" s="8" t="s">
        <v>351</v>
      </c>
      <c r="C120" s="12" t="s">
        <v>366</v>
      </c>
      <c r="D120" s="12" t="s">
        <v>62</v>
      </c>
      <c r="E120" s="12">
        <v>3</v>
      </c>
      <c r="F120" s="12"/>
      <c r="G120" s="12" t="s">
        <v>266</v>
      </c>
      <c r="H120" s="12" t="s">
        <v>267</v>
      </c>
      <c r="I120" s="12">
        <v>0</v>
      </c>
      <c r="J120" s="12" t="s">
        <v>34</v>
      </c>
      <c r="K120" s="12" t="s">
        <v>34</v>
      </c>
      <c r="L120" s="12">
        <v>0</v>
      </c>
      <c r="M120" s="12" t="s">
        <v>34</v>
      </c>
      <c r="N120" s="12"/>
      <c r="O120" s="12">
        <v>0</v>
      </c>
      <c r="P120" s="12" t="s">
        <v>34</v>
      </c>
      <c r="Q120" s="12">
        <v>1</v>
      </c>
      <c r="R120" s="12" t="s">
        <v>268</v>
      </c>
      <c r="S120" s="12"/>
      <c r="T120" s="12" t="s">
        <v>36</v>
      </c>
      <c r="U120" s="13">
        <v>1059</v>
      </c>
      <c r="V120" s="12"/>
      <c r="W120" s="12" t="s">
        <v>148</v>
      </c>
      <c r="X120" s="12" t="s">
        <v>241</v>
      </c>
      <c r="Y120" s="12">
        <f>Z120:Z140+AA120:AA140+AB120:AB140</f>
        <v>1059</v>
      </c>
      <c r="Z120" s="12">
        <v>739</v>
      </c>
      <c r="AA120" s="12">
        <f>141+168</f>
        <v>309</v>
      </c>
      <c r="AB120" s="12">
        <v>11</v>
      </c>
      <c r="AC120" s="12" t="s">
        <v>269</v>
      </c>
      <c r="AD120" s="12"/>
      <c r="AE120" s="12">
        <v>1</v>
      </c>
      <c r="AF120" s="12"/>
      <c r="AG120" s="12"/>
      <c r="AH120" s="12"/>
      <c r="AI120" s="12"/>
      <c r="AJ120" s="12"/>
      <c r="AK120" s="12"/>
      <c r="AL120" s="12"/>
      <c r="AM120" s="12"/>
      <c r="AN120" s="12"/>
      <c r="AO120" s="12"/>
      <c r="AP120" s="12"/>
      <c r="AQ120" s="12"/>
      <c r="AR120" s="12"/>
      <c r="AS120" s="12"/>
      <c r="AT120" s="12"/>
    </row>
    <row r="121" spans="1:46" x14ac:dyDescent="0.2">
      <c r="A121" s="12"/>
      <c r="B121" s="8" t="s">
        <v>351</v>
      </c>
      <c r="C121" s="12" t="s">
        <v>366</v>
      </c>
      <c r="D121" s="12" t="s">
        <v>62</v>
      </c>
      <c r="E121" s="12">
        <v>3</v>
      </c>
      <c r="F121" s="12"/>
      <c r="G121" s="12" t="s">
        <v>266</v>
      </c>
      <c r="H121" s="12" t="s">
        <v>267</v>
      </c>
      <c r="I121" s="12">
        <v>0</v>
      </c>
      <c r="J121" s="12" t="s">
        <v>34</v>
      </c>
      <c r="K121" s="12" t="s">
        <v>34</v>
      </c>
      <c r="L121" s="12">
        <v>0</v>
      </c>
      <c r="M121" s="12" t="s">
        <v>34</v>
      </c>
      <c r="N121" s="12"/>
      <c r="O121" s="12">
        <v>0</v>
      </c>
      <c r="P121" s="12" t="s">
        <v>34</v>
      </c>
      <c r="Q121" s="12">
        <v>1</v>
      </c>
      <c r="R121" s="12" t="s">
        <v>268</v>
      </c>
      <c r="S121" s="12"/>
      <c r="T121" s="12" t="s">
        <v>39</v>
      </c>
      <c r="U121" s="13">
        <v>2590</v>
      </c>
      <c r="V121" s="12"/>
      <c r="W121" s="12" t="s">
        <v>148</v>
      </c>
      <c r="X121" s="12" t="s">
        <v>241</v>
      </c>
      <c r="Y121" s="12">
        <f>Z121+AA121+AB121</f>
        <v>2590</v>
      </c>
      <c r="Z121" s="12">
        <v>1906</v>
      </c>
      <c r="AA121" s="12">
        <f>298+381</f>
        <v>679</v>
      </c>
      <c r="AB121" s="12">
        <v>5</v>
      </c>
      <c r="AC121" s="12" t="s">
        <v>270</v>
      </c>
      <c r="AD121" s="12"/>
      <c r="AE121" s="12">
        <v>0</v>
      </c>
      <c r="AF121" s="12"/>
      <c r="AG121" s="12"/>
      <c r="AH121" s="12"/>
      <c r="AI121" s="12"/>
      <c r="AJ121" s="12"/>
      <c r="AK121" s="12"/>
      <c r="AL121" s="12"/>
      <c r="AM121" s="12"/>
      <c r="AN121" s="12"/>
      <c r="AO121" s="12"/>
      <c r="AP121" s="12"/>
      <c r="AQ121" s="12"/>
      <c r="AR121" s="12"/>
      <c r="AS121" s="12"/>
      <c r="AT121" s="12"/>
    </row>
    <row r="122" spans="1:46" x14ac:dyDescent="0.2">
      <c r="A122" s="12"/>
      <c r="B122" s="12"/>
      <c r="C122" s="12" t="s">
        <v>366</v>
      </c>
      <c r="D122" s="12" t="s">
        <v>62</v>
      </c>
      <c r="E122" s="12">
        <v>3</v>
      </c>
      <c r="F122" s="12"/>
      <c r="G122" s="12" t="s">
        <v>271</v>
      </c>
      <c r="H122" s="12" t="s">
        <v>272</v>
      </c>
      <c r="I122" s="12">
        <v>0</v>
      </c>
      <c r="J122" s="12" t="s">
        <v>34</v>
      </c>
      <c r="K122" s="12" t="s">
        <v>34</v>
      </c>
      <c r="L122" s="12">
        <v>0</v>
      </c>
      <c r="M122" s="12" t="s">
        <v>34</v>
      </c>
      <c r="N122" s="12"/>
      <c r="O122" s="12">
        <v>0</v>
      </c>
      <c r="P122" s="12" t="s">
        <v>34</v>
      </c>
      <c r="Q122" s="12">
        <v>1</v>
      </c>
      <c r="R122" s="12" t="s">
        <v>268</v>
      </c>
      <c r="S122" s="12"/>
      <c r="T122" s="12" t="s">
        <v>36</v>
      </c>
      <c r="U122" s="13"/>
      <c r="V122" s="12"/>
      <c r="W122" s="12" t="s">
        <v>148</v>
      </c>
      <c r="X122" s="12" t="s">
        <v>241</v>
      </c>
      <c r="Y122" s="12"/>
      <c r="Z122" s="12"/>
      <c r="AA122" s="12"/>
      <c r="AB122" s="12"/>
      <c r="AC122" s="12" t="s">
        <v>274</v>
      </c>
      <c r="AD122" s="12"/>
      <c r="AE122" s="12">
        <v>1</v>
      </c>
      <c r="AF122" s="12"/>
      <c r="AG122" s="12"/>
      <c r="AH122" s="12"/>
      <c r="AI122" s="12"/>
      <c r="AJ122" s="12"/>
      <c r="AK122" s="12"/>
      <c r="AL122" s="12"/>
      <c r="AM122" s="12"/>
      <c r="AN122" s="12"/>
      <c r="AO122" s="12"/>
      <c r="AP122" s="12"/>
      <c r="AQ122" s="12"/>
      <c r="AR122" s="12"/>
      <c r="AS122" s="12"/>
      <c r="AT122" s="12"/>
    </row>
    <row r="123" spans="1:46" x14ac:dyDescent="0.2">
      <c r="A123" s="12"/>
      <c r="B123" s="12"/>
      <c r="C123" s="12" t="s">
        <v>366</v>
      </c>
      <c r="D123" s="12" t="s">
        <v>62</v>
      </c>
      <c r="E123" s="12">
        <v>3</v>
      </c>
      <c r="F123" s="12"/>
      <c r="G123" s="12" t="s">
        <v>271</v>
      </c>
      <c r="H123" s="12" t="s">
        <v>272</v>
      </c>
      <c r="I123" s="12">
        <v>0</v>
      </c>
      <c r="J123" s="12" t="s">
        <v>34</v>
      </c>
      <c r="K123" s="12" t="s">
        <v>34</v>
      </c>
      <c r="L123" s="12">
        <v>0</v>
      </c>
      <c r="M123" s="12" t="s">
        <v>34</v>
      </c>
      <c r="N123" s="12"/>
      <c r="O123" s="12">
        <v>0</v>
      </c>
      <c r="P123" s="12" t="s">
        <v>34</v>
      </c>
      <c r="Q123" s="12">
        <v>1</v>
      </c>
      <c r="R123" s="12" t="s">
        <v>268</v>
      </c>
      <c r="S123" s="12"/>
      <c r="T123" s="12" t="s">
        <v>39</v>
      </c>
      <c r="U123" s="13"/>
      <c r="V123" s="12"/>
      <c r="W123" s="12" t="s">
        <v>148</v>
      </c>
      <c r="X123" s="12" t="s">
        <v>241</v>
      </c>
      <c r="Y123" s="12"/>
      <c r="Z123" s="12"/>
      <c r="AA123" s="12"/>
      <c r="AB123" s="12"/>
      <c r="AC123" s="12" t="s">
        <v>273</v>
      </c>
      <c r="AD123" s="12"/>
      <c r="AE123" s="12">
        <v>0</v>
      </c>
      <c r="AF123" s="12"/>
      <c r="AG123" s="12"/>
      <c r="AH123" s="12"/>
      <c r="AI123" s="12"/>
      <c r="AJ123" s="12"/>
      <c r="AK123" s="12"/>
      <c r="AL123" s="12"/>
      <c r="AM123" s="12"/>
      <c r="AN123" s="12"/>
      <c r="AO123" s="12"/>
      <c r="AP123" s="12"/>
      <c r="AQ123" s="12"/>
      <c r="AR123" s="12"/>
      <c r="AS123" s="12"/>
      <c r="AT123" s="12"/>
    </row>
    <row r="124" spans="1:46" x14ac:dyDescent="0.2">
      <c r="A124" s="12"/>
      <c r="B124" s="12"/>
      <c r="C124" s="12" t="s">
        <v>366</v>
      </c>
      <c r="D124" s="12" t="s">
        <v>62</v>
      </c>
      <c r="E124" s="12">
        <v>4</v>
      </c>
      <c r="F124" s="12"/>
      <c r="G124" s="12" t="s">
        <v>275</v>
      </c>
      <c r="H124" s="12" t="s">
        <v>370</v>
      </c>
      <c r="I124" s="12">
        <v>0</v>
      </c>
      <c r="J124" s="12" t="s">
        <v>34</v>
      </c>
      <c r="K124" s="12" t="s">
        <v>34</v>
      </c>
      <c r="L124" s="12">
        <v>0</v>
      </c>
      <c r="M124" s="12" t="s">
        <v>34</v>
      </c>
      <c r="N124" s="12"/>
      <c r="O124" s="12">
        <v>0</v>
      </c>
      <c r="P124" s="12" t="s">
        <v>34</v>
      </c>
      <c r="Q124" s="12">
        <v>1</v>
      </c>
      <c r="R124" s="12" t="s">
        <v>268</v>
      </c>
      <c r="S124" s="12"/>
      <c r="T124" s="12" t="s">
        <v>36</v>
      </c>
      <c r="U124" s="12">
        <v>1059</v>
      </c>
      <c r="V124" s="12"/>
      <c r="W124" s="12" t="s">
        <v>148</v>
      </c>
      <c r="X124" s="12" t="s">
        <v>241</v>
      </c>
      <c r="Y124" s="12">
        <f>Z124:Z125+AA124:AA125+AB124:AB125</f>
        <v>1059</v>
      </c>
      <c r="Z124" s="12">
        <v>422</v>
      </c>
      <c r="AA124" s="12">
        <f>91+286+147</f>
        <v>524</v>
      </c>
      <c r="AB124" s="12">
        <v>113</v>
      </c>
      <c r="AC124" s="12" t="s">
        <v>276</v>
      </c>
      <c r="AD124" s="12"/>
      <c r="AE124" s="12">
        <v>1</v>
      </c>
      <c r="AF124" s="12"/>
      <c r="AG124" s="12"/>
      <c r="AH124" s="12"/>
      <c r="AI124" s="12"/>
      <c r="AJ124" s="12"/>
      <c r="AK124" s="12"/>
      <c r="AL124" s="12"/>
      <c r="AM124" s="12"/>
      <c r="AN124" s="12"/>
      <c r="AO124" s="12"/>
      <c r="AP124" s="12"/>
      <c r="AQ124" s="12"/>
      <c r="AR124" s="12"/>
      <c r="AS124" s="12"/>
      <c r="AT124" s="12"/>
    </row>
    <row r="125" spans="1:46" x14ac:dyDescent="0.2">
      <c r="A125" s="12"/>
      <c r="B125" s="12"/>
      <c r="C125" s="12" t="s">
        <v>366</v>
      </c>
      <c r="D125" s="12" t="s">
        <v>62</v>
      </c>
      <c r="E125" s="12">
        <v>4</v>
      </c>
      <c r="F125" s="12"/>
      <c r="G125" s="12" t="s">
        <v>275</v>
      </c>
      <c r="H125" s="12" t="s">
        <v>370</v>
      </c>
      <c r="I125" s="12">
        <v>0</v>
      </c>
      <c r="J125" s="12" t="s">
        <v>34</v>
      </c>
      <c r="K125" s="12" t="s">
        <v>34</v>
      </c>
      <c r="L125" s="12">
        <v>0</v>
      </c>
      <c r="M125" s="12" t="s">
        <v>34</v>
      </c>
      <c r="N125" s="12"/>
      <c r="O125" s="12">
        <v>0</v>
      </c>
      <c r="P125" s="12" t="s">
        <v>34</v>
      </c>
      <c r="Q125" s="12">
        <v>1</v>
      </c>
      <c r="R125" s="12" t="s">
        <v>268</v>
      </c>
      <c r="S125" s="12"/>
      <c r="T125" s="12" t="s">
        <v>39</v>
      </c>
      <c r="U125" s="13">
        <v>2590</v>
      </c>
      <c r="V125" s="12"/>
      <c r="W125" s="12" t="s">
        <v>148</v>
      </c>
      <c r="X125" s="12" t="s">
        <v>241</v>
      </c>
      <c r="Y125" s="12">
        <f>Z125+AA125+AB125</f>
        <v>2590</v>
      </c>
      <c r="Z125" s="12">
        <v>1628</v>
      </c>
      <c r="AA125" s="12">
        <f>92+607+226</f>
        <v>925</v>
      </c>
      <c r="AB125" s="12">
        <v>37</v>
      </c>
      <c r="AC125" s="12" t="s">
        <v>277</v>
      </c>
      <c r="AD125" s="12"/>
      <c r="AE125" s="12">
        <v>0</v>
      </c>
      <c r="AF125" s="12"/>
      <c r="AG125" s="12"/>
      <c r="AH125" s="12"/>
      <c r="AI125" s="12"/>
      <c r="AJ125" s="12"/>
      <c r="AK125" s="12"/>
      <c r="AL125" s="12"/>
      <c r="AM125" s="12"/>
      <c r="AN125" s="12"/>
      <c r="AO125" s="12"/>
      <c r="AP125" s="12"/>
      <c r="AQ125" s="12"/>
      <c r="AR125" s="12"/>
      <c r="AS125" s="12"/>
      <c r="AT125" s="12"/>
    </row>
    <row r="126" spans="1:46" x14ac:dyDescent="0.2">
      <c r="A126" s="12"/>
      <c r="B126" s="12"/>
      <c r="C126" s="12" t="s">
        <v>366</v>
      </c>
      <c r="D126" s="12" t="s">
        <v>50</v>
      </c>
      <c r="E126" s="12" t="s">
        <v>34</v>
      </c>
      <c r="F126" s="12"/>
      <c r="G126" s="12" t="s">
        <v>278</v>
      </c>
      <c r="H126" s="12" t="s">
        <v>34</v>
      </c>
      <c r="I126" s="12">
        <v>0</v>
      </c>
      <c r="J126" s="12" t="s">
        <v>34</v>
      </c>
      <c r="K126" s="12" t="s">
        <v>34</v>
      </c>
      <c r="L126" s="12">
        <v>0</v>
      </c>
      <c r="M126" s="12" t="s">
        <v>34</v>
      </c>
      <c r="N126" s="12"/>
      <c r="O126" s="12">
        <v>0</v>
      </c>
      <c r="P126" s="12" t="s">
        <v>34</v>
      </c>
      <c r="Q126" s="12">
        <v>0</v>
      </c>
      <c r="R126" s="12" t="s">
        <v>34</v>
      </c>
      <c r="S126" s="12"/>
      <c r="T126" s="12" t="s">
        <v>36</v>
      </c>
      <c r="U126" s="12"/>
      <c r="V126" s="12"/>
      <c r="W126" s="12" t="s">
        <v>148</v>
      </c>
      <c r="X126" s="12" t="s">
        <v>241</v>
      </c>
      <c r="Y126" s="12"/>
      <c r="Z126" s="12"/>
      <c r="AA126" s="12"/>
      <c r="AB126" s="12"/>
      <c r="AC126" s="12" t="s">
        <v>279</v>
      </c>
      <c r="AD126" s="12" t="s">
        <v>280</v>
      </c>
      <c r="AE126" s="12">
        <v>1</v>
      </c>
      <c r="AF126" s="12"/>
      <c r="AG126" s="12"/>
      <c r="AH126" s="12"/>
      <c r="AI126" s="12"/>
      <c r="AJ126" s="12"/>
      <c r="AK126" s="12"/>
      <c r="AL126" s="12"/>
      <c r="AM126" s="12"/>
      <c r="AN126" s="12"/>
      <c r="AO126" s="12"/>
      <c r="AP126" s="12"/>
      <c r="AQ126" s="12"/>
      <c r="AR126" s="12"/>
      <c r="AS126" s="12"/>
      <c r="AT126" s="12"/>
    </row>
    <row r="127" spans="1:46" x14ac:dyDescent="0.2">
      <c r="A127" s="12"/>
      <c r="B127" s="12"/>
      <c r="C127" s="12" t="s">
        <v>366</v>
      </c>
      <c r="D127" s="12" t="s">
        <v>50</v>
      </c>
      <c r="E127" s="12" t="s">
        <v>34</v>
      </c>
      <c r="F127" s="12"/>
      <c r="G127" s="12" t="s">
        <v>278</v>
      </c>
      <c r="H127" s="12" t="s">
        <v>34</v>
      </c>
      <c r="I127" s="12">
        <v>0</v>
      </c>
      <c r="J127" s="12" t="s">
        <v>34</v>
      </c>
      <c r="K127" s="12" t="s">
        <v>34</v>
      </c>
      <c r="L127" s="12">
        <v>0</v>
      </c>
      <c r="M127" s="12" t="s">
        <v>34</v>
      </c>
      <c r="N127" s="12"/>
      <c r="O127" s="12">
        <v>0</v>
      </c>
      <c r="P127" s="12" t="s">
        <v>34</v>
      </c>
      <c r="Q127" s="12">
        <v>0</v>
      </c>
      <c r="R127" s="12" t="s">
        <v>34</v>
      </c>
      <c r="S127" s="12"/>
      <c r="T127" s="12" t="s">
        <v>39</v>
      </c>
      <c r="U127" s="12"/>
      <c r="V127" s="12"/>
      <c r="W127" s="12" t="s">
        <v>148</v>
      </c>
      <c r="X127" s="12" t="s">
        <v>241</v>
      </c>
      <c r="Y127" s="12"/>
      <c r="Z127" s="12"/>
      <c r="AA127" s="12"/>
      <c r="AB127" s="12"/>
      <c r="AC127" s="12" t="s">
        <v>281</v>
      </c>
      <c r="AD127" s="12" t="s">
        <v>280</v>
      </c>
      <c r="AE127" s="12">
        <v>0</v>
      </c>
      <c r="AF127" s="12"/>
      <c r="AG127" s="12"/>
      <c r="AH127" s="12"/>
      <c r="AI127" s="12"/>
      <c r="AJ127" s="12"/>
      <c r="AK127" s="12"/>
      <c r="AL127" s="12"/>
      <c r="AM127" s="12"/>
      <c r="AN127" s="12"/>
      <c r="AO127" s="12"/>
      <c r="AP127" s="12"/>
      <c r="AQ127" s="12"/>
      <c r="AR127" s="12"/>
      <c r="AS127" s="12"/>
      <c r="AT127" s="12"/>
    </row>
    <row r="128" spans="1:46" x14ac:dyDescent="0.2">
      <c r="A128" s="12" t="s">
        <v>362</v>
      </c>
      <c r="B128" s="12"/>
      <c r="C128" s="1" t="s">
        <v>369</v>
      </c>
      <c r="D128" s="12" t="s">
        <v>62</v>
      </c>
      <c r="E128" s="12">
        <v>3</v>
      </c>
      <c r="F128" s="12"/>
      <c r="G128" s="12" t="s">
        <v>282</v>
      </c>
      <c r="H128" s="12" t="s">
        <v>283</v>
      </c>
      <c r="I128" s="12">
        <v>0</v>
      </c>
      <c r="J128" s="12" t="s">
        <v>34</v>
      </c>
      <c r="K128" s="12" t="s">
        <v>34</v>
      </c>
      <c r="L128" s="12">
        <v>0</v>
      </c>
      <c r="M128" s="12" t="s">
        <v>34</v>
      </c>
      <c r="N128" s="12"/>
      <c r="O128" s="12">
        <v>0</v>
      </c>
      <c r="P128" s="12" t="s">
        <v>34</v>
      </c>
      <c r="Q128" s="12">
        <v>0</v>
      </c>
      <c r="R128" s="12" t="s">
        <v>34</v>
      </c>
      <c r="S128" s="12"/>
      <c r="T128" s="12" t="s">
        <v>36</v>
      </c>
      <c r="U128" s="12"/>
      <c r="V128" s="12"/>
      <c r="W128" s="12" t="s">
        <v>148</v>
      </c>
      <c r="X128" s="12" t="s">
        <v>241</v>
      </c>
      <c r="Y128" s="12"/>
      <c r="Z128" s="12"/>
      <c r="AA128" s="12"/>
      <c r="AB128" s="12"/>
      <c r="AC128" s="12" t="s">
        <v>284</v>
      </c>
      <c r="AD128" s="12"/>
      <c r="AE128" s="12">
        <v>1</v>
      </c>
      <c r="AF128" s="12"/>
      <c r="AG128" s="12"/>
      <c r="AH128" s="12"/>
      <c r="AI128" s="12"/>
      <c r="AJ128" s="12"/>
      <c r="AK128" s="12"/>
      <c r="AL128" s="12"/>
      <c r="AM128" s="12"/>
      <c r="AN128" s="12"/>
      <c r="AO128" s="12"/>
      <c r="AP128" s="12"/>
      <c r="AQ128" s="12"/>
      <c r="AR128" s="12"/>
      <c r="AS128" s="12"/>
      <c r="AT128" s="12"/>
    </row>
    <row r="129" spans="1:46" x14ac:dyDescent="0.2">
      <c r="A129" s="12" t="s">
        <v>362</v>
      </c>
      <c r="B129" s="12"/>
      <c r="C129" s="1" t="s">
        <v>369</v>
      </c>
      <c r="D129" s="12" t="s">
        <v>62</v>
      </c>
      <c r="E129" s="12">
        <v>3</v>
      </c>
      <c r="F129" s="12"/>
      <c r="G129" s="12" t="s">
        <v>282</v>
      </c>
      <c r="H129" s="12" t="s">
        <v>283</v>
      </c>
      <c r="I129" s="12">
        <v>0</v>
      </c>
      <c r="J129" s="12" t="s">
        <v>34</v>
      </c>
      <c r="K129" s="12" t="s">
        <v>34</v>
      </c>
      <c r="L129" s="12">
        <v>0</v>
      </c>
      <c r="M129" s="12" t="s">
        <v>34</v>
      </c>
      <c r="N129" s="12"/>
      <c r="O129" s="12">
        <v>0</v>
      </c>
      <c r="P129" s="12" t="s">
        <v>34</v>
      </c>
      <c r="Q129" s="12">
        <v>0</v>
      </c>
      <c r="R129" s="12" t="s">
        <v>34</v>
      </c>
      <c r="S129" s="12"/>
      <c r="T129" s="12" t="s">
        <v>39</v>
      </c>
      <c r="U129" s="12"/>
      <c r="V129" s="12"/>
      <c r="W129" s="12" t="s">
        <v>148</v>
      </c>
      <c r="X129" s="12" t="s">
        <v>241</v>
      </c>
      <c r="Y129" s="12"/>
      <c r="Z129" s="12"/>
      <c r="AA129" s="12"/>
      <c r="AB129" s="12"/>
      <c r="AC129" s="12" t="s">
        <v>285</v>
      </c>
      <c r="AD129" s="12"/>
      <c r="AE129" s="12">
        <v>0</v>
      </c>
      <c r="AF129" s="12"/>
      <c r="AG129" s="12"/>
      <c r="AH129" s="12"/>
      <c r="AI129" s="12"/>
      <c r="AJ129" s="12"/>
      <c r="AK129" s="12"/>
      <c r="AL129" s="12"/>
      <c r="AM129" s="12"/>
      <c r="AN129" s="12"/>
      <c r="AO129" s="12"/>
      <c r="AP129" s="12"/>
      <c r="AQ129" s="12"/>
      <c r="AR129" s="12"/>
      <c r="AS129" s="12"/>
      <c r="AT129" s="12"/>
    </row>
    <row r="130" spans="1:46" x14ac:dyDescent="0.2">
      <c r="A130" s="12"/>
      <c r="B130" s="12"/>
      <c r="C130" s="1" t="s">
        <v>369</v>
      </c>
      <c r="D130" s="12" t="s">
        <v>62</v>
      </c>
      <c r="E130" s="12">
        <v>3</v>
      </c>
      <c r="F130" s="12"/>
      <c r="G130" s="12" t="s">
        <v>286</v>
      </c>
      <c r="H130" s="12" t="s">
        <v>287</v>
      </c>
      <c r="I130" s="12">
        <v>0</v>
      </c>
      <c r="J130" s="12" t="s">
        <v>34</v>
      </c>
      <c r="K130" s="12" t="s">
        <v>34</v>
      </c>
      <c r="L130" s="12">
        <v>0</v>
      </c>
      <c r="M130" s="12" t="s">
        <v>34</v>
      </c>
      <c r="N130" s="12"/>
      <c r="O130" s="12">
        <v>0</v>
      </c>
      <c r="P130" s="12" t="s">
        <v>34</v>
      </c>
      <c r="Q130" s="12">
        <v>0</v>
      </c>
      <c r="R130" s="12" t="s">
        <v>34</v>
      </c>
      <c r="S130" s="12"/>
      <c r="T130" s="12" t="s">
        <v>36</v>
      </c>
      <c r="U130" s="12">
        <v>1059</v>
      </c>
      <c r="V130" s="12"/>
      <c r="W130" s="12" t="s">
        <v>148</v>
      </c>
      <c r="X130" s="12" t="s">
        <v>241</v>
      </c>
      <c r="Y130" s="12">
        <f>Z130+AA130+AB130</f>
        <v>1059</v>
      </c>
      <c r="Z130" s="12">
        <v>803</v>
      </c>
      <c r="AA130" s="12">
        <f>128+86</f>
        <v>214</v>
      </c>
      <c r="AB130" s="12">
        <v>42</v>
      </c>
      <c r="AC130" s="12" t="s">
        <v>288</v>
      </c>
      <c r="AD130" s="12"/>
      <c r="AE130" s="12">
        <v>1</v>
      </c>
      <c r="AF130" s="12"/>
      <c r="AG130" s="12"/>
      <c r="AH130" s="12"/>
      <c r="AI130" s="12"/>
      <c r="AJ130" s="12"/>
      <c r="AK130" s="12"/>
      <c r="AL130" s="12"/>
      <c r="AM130" s="12"/>
      <c r="AN130" s="12"/>
      <c r="AO130" s="12"/>
      <c r="AP130" s="12"/>
      <c r="AQ130" s="12"/>
      <c r="AR130" s="12"/>
      <c r="AS130" s="12"/>
      <c r="AT130" s="12"/>
    </row>
    <row r="131" spans="1:46" x14ac:dyDescent="0.2">
      <c r="A131" s="12"/>
      <c r="B131" s="12"/>
      <c r="C131" s="1" t="s">
        <v>369</v>
      </c>
      <c r="D131" s="12" t="s">
        <v>62</v>
      </c>
      <c r="E131" s="12">
        <v>3</v>
      </c>
      <c r="F131" s="12"/>
      <c r="G131" s="12" t="s">
        <v>286</v>
      </c>
      <c r="H131" s="12" t="s">
        <v>287</v>
      </c>
      <c r="I131" s="12">
        <v>0</v>
      </c>
      <c r="J131" s="12" t="s">
        <v>34</v>
      </c>
      <c r="K131" s="12" t="s">
        <v>34</v>
      </c>
      <c r="L131" s="12">
        <v>0</v>
      </c>
      <c r="M131" s="12" t="s">
        <v>34</v>
      </c>
      <c r="N131" s="12"/>
      <c r="O131" s="12">
        <v>0</v>
      </c>
      <c r="P131" s="12" t="s">
        <v>34</v>
      </c>
      <c r="Q131" s="12">
        <v>0</v>
      </c>
      <c r="R131" s="12" t="s">
        <v>34</v>
      </c>
      <c r="S131" s="12"/>
      <c r="T131" s="12" t="s">
        <v>39</v>
      </c>
      <c r="U131" s="12">
        <v>2590</v>
      </c>
      <c r="V131" s="12"/>
      <c r="W131" s="12" t="s">
        <v>148</v>
      </c>
      <c r="X131" s="12" t="s">
        <v>241</v>
      </c>
      <c r="Y131" s="12">
        <f>Z131+AA131+AB131</f>
        <v>2590</v>
      </c>
      <c r="Z131" s="12">
        <v>1868</v>
      </c>
      <c r="AA131" s="12">
        <f>367+336</f>
        <v>703</v>
      </c>
      <c r="AB131" s="12">
        <v>19</v>
      </c>
      <c r="AC131" s="12" t="s">
        <v>289</v>
      </c>
      <c r="AD131" s="12"/>
      <c r="AE131" s="12">
        <v>0</v>
      </c>
      <c r="AF131" s="12"/>
      <c r="AG131" s="12"/>
      <c r="AH131" s="12"/>
      <c r="AI131" s="12"/>
      <c r="AJ131" s="12"/>
      <c r="AK131" s="12"/>
      <c r="AL131" s="12"/>
      <c r="AM131" s="12"/>
      <c r="AN131" s="12"/>
      <c r="AO131" s="12"/>
      <c r="AP131" s="12"/>
      <c r="AQ131" s="12"/>
      <c r="AR131" s="12"/>
      <c r="AS131" s="12"/>
      <c r="AT131" s="12"/>
    </row>
    <row r="132" spans="1:46" x14ac:dyDescent="0.2">
      <c r="A132" s="12"/>
      <c r="B132" s="8" t="s">
        <v>352</v>
      </c>
      <c r="C132" s="1" t="s">
        <v>369</v>
      </c>
      <c r="D132" s="12" t="s">
        <v>62</v>
      </c>
      <c r="E132" s="12">
        <v>3</v>
      </c>
      <c r="F132" s="12"/>
      <c r="G132" s="12" t="s">
        <v>290</v>
      </c>
      <c r="H132" s="12" t="s">
        <v>287</v>
      </c>
      <c r="I132" s="12">
        <v>0</v>
      </c>
      <c r="J132" s="12" t="s">
        <v>34</v>
      </c>
      <c r="K132" s="12" t="s">
        <v>34</v>
      </c>
      <c r="L132" s="12">
        <v>0</v>
      </c>
      <c r="M132" s="12" t="s">
        <v>34</v>
      </c>
      <c r="N132" s="12"/>
      <c r="O132" s="12">
        <v>0</v>
      </c>
      <c r="P132" s="12" t="s">
        <v>34</v>
      </c>
      <c r="Q132" s="12">
        <v>0</v>
      </c>
      <c r="R132" s="12" t="s">
        <v>34</v>
      </c>
      <c r="S132" s="12"/>
      <c r="T132" s="12" t="s">
        <v>36</v>
      </c>
      <c r="U132" s="12">
        <v>1059</v>
      </c>
      <c r="V132" s="12"/>
      <c r="W132" s="12" t="s">
        <v>148</v>
      </c>
      <c r="X132" s="12" t="s">
        <v>241</v>
      </c>
      <c r="Y132" s="12">
        <f>Z132+AA132+AB132</f>
        <v>1059</v>
      </c>
      <c r="Z132" s="12">
        <v>788</v>
      </c>
      <c r="AA132" s="12">
        <f>111+102</f>
        <v>213</v>
      </c>
      <c r="AB132" s="12">
        <v>58</v>
      </c>
      <c r="AC132" s="12" t="s">
        <v>291</v>
      </c>
      <c r="AD132" s="12"/>
      <c r="AE132" s="12">
        <v>1</v>
      </c>
      <c r="AF132" s="12"/>
      <c r="AG132" s="12"/>
      <c r="AH132" s="12"/>
      <c r="AI132" s="12"/>
      <c r="AJ132" s="12"/>
      <c r="AK132" s="12"/>
      <c r="AL132" s="12"/>
      <c r="AM132" s="12"/>
      <c r="AN132" s="12"/>
      <c r="AO132" s="12"/>
      <c r="AP132" s="12"/>
      <c r="AQ132" s="12"/>
      <c r="AR132" s="12"/>
      <c r="AS132" s="12"/>
      <c r="AT132" s="12"/>
    </row>
    <row r="133" spans="1:46" x14ac:dyDescent="0.2">
      <c r="A133" s="12"/>
      <c r="B133" s="12"/>
      <c r="C133" s="1" t="s">
        <v>369</v>
      </c>
      <c r="D133" s="12" t="s">
        <v>62</v>
      </c>
      <c r="E133" s="12">
        <v>3</v>
      </c>
      <c r="F133" s="12"/>
      <c r="G133" s="12" t="s">
        <v>290</v>
      </c>
      <c r="H133" s="12" t="s">
        <v>287</v>
      </c>
      <c r="I133" s="12">
        <v>0</v>
      </c>
      <c r="J133" s="12" t="s">
        <v>34</v>
      </c>
      <c r="K133" s="12" t="s">
        <v>34</v>
      </c>
      <c r="L133" s="12">
        <v>0</v>
      </c>
      <c r="M133" s="12" t="s">
        <v>34</v>
      </c>
      <c r="N133" s="12"/>
      <c r="O133" s="12">
        <v>0</v>
      </c>
      <c r="P133" s="12" t="s">
        <v>34</v>
      </c>
      <c r="Q133" s="12">
        <v>0</v>
      </c>
      <c r="R133" s="12" t="s">
        <v>34</v>
      </c>
      <c r="S133" s="12"/>
      <c r="T133" s="12" t="s">
        <v>39</v>
      </c>
      <c r="U133" s="12">
        <v>2590</v>
      </c>
      <c r="V133" s="12"/>
      <c r="W133" s="12" t="s">
        <v>148</v>
      </c>
      <c r="X133" s="12" t="s">
        <v>241</v>
      </c>
      <c r="Y133" s="12">
        <f>Z133+AA133+AB133</f>
        <v>2590</v>
      </c>
      <c r="Z133" s="12">
        <v>1891</v>
      </c>
      <c r="AA133" s="12">
        <f>320+355</f>
        <v>675</v>
      </c>
      <c r="AB133" s="12">
        <v>24</v>
      </c>
      <c r="AC133" s="12" t="s">
        <v>292</v>
      </c>
      <c r="AD133" s="12"/>
      <c r="AE133" s="12">
        <v>0</v>
      </c>
      <c r="AF133" s="12"/>
      <c r="AG133" s="12"/>
      <c r="AH133" s="12"/>
      <c r="AI133" s="12"/>
      <c r="AJ133" s="12"/>
      <c r="AK133" s="12"/>
      <c r="AL133" s="12"/>
      <c r="AM133" s="12"/>
      <c r="AN133" s="12"/>
      <c r="AO133" s="12"/>
      <c r="AP133" s="12"/>
      <c r="AQ133" s="12"/>
      <c r="AR133" s="12"/>
      <c r="AS133" s="12"/>
      <c r="AT133" s="12"/>
    </row>
    <row r="134" spans="1:46" x14ac:dyDescent="0.2">
      <c r="A134" s="12" t="s">
        <v>361</v>
      </c>
      <c r="B134" s="8"/>
      <c r="C134" s="12"/>
      <c r="D134" s="12"/>
      <c r="E134" s="12"/>
      <c r="F134" s="12"/>
      <c r="G134" s="12" t="s">
        <v>293</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row>
    <row r="135" spans="1:46" x14ac:dyDescent="0.2">
      <c r="A135" s="12" t="s">
        <v>361</v>
      </c>
      <c r="B135" s="12"/>
      <c r="C135" s="12"/>
      <c r="D135" s="12" t="s">
        <v>62</v>
      </c>
      <c r="E135" s="12">
        <v>4</v>
      </c>
      <c r="F135" s="12" t="s">
        <v>294</v>
      </c>
      <c r="G135" s="12" t="s">
        <v>295</v>
      </c>
      <c r="H135" s="12" t="s">
        <v>296</v>
      </c>
      <c r="I135" s="12">
        <v>0</v>
      </c>
      <c r="J135" s="12" t="s">
        <v>34</v>
      </c>
      <c r="K135" s="12" t="s">
        <v>34</v>
      </c>
      <c r="L135" s="12">
        <v>0</v>
      </c>
      <c r="M135" s="12" t="s">
        <v>34</v>
      </c>
      <c r="N135" s="12"/>
      <c r="O135" s="12">
        <v>0</v>
      </c>
      <c r="P135" s="12" t="s">
        <v>34</v>
      </c>
      <c r="Q135" s="12">
        <v>0</v>
      </c>
      <c r="R135" s="12" t="s">
        <v>34</v>
      </c>
      <c r="S135" s="12"/>
      <c r="T135" s="12" t="s">
        <v>36</v>
      </c>
      <c r="U135" s="12"/>
      <c r="V135" s="12"/>
      <c r="W135" s="12" t="s">
        <v>148</v>
      </c>
      <c r="X135" s="12" t="s">
        <v>241</v>
      </c>
      <c r="Y135" s="12"/>
      <c r="Z135" s="12"/>
      <c r="AA135" s="12"/>
      <c r="AB135" s="12"/>
      <c r="AC135" s="12" t="s">
        <v>297</v>
      </c>
      <c r="AD135" s="12"/>
      <c r="AE135" s="12">
        <v>1</v>
      </c>
      <c r="AF135" s="12"/>
      <c r="AG135" s="12"/>
      <c r="AH135" s="12"/>
      <c r="AI135" s="12"/>
      <c r="AJ135" s="12"/>
      <c r="AK135" s="12"/>
      <c r="AL135" s="12"/>
      <c r="AM135" s="12"/>
      <c r="AN135" s="12"/>
      <c r="AO135" s="12"/>
      <c r="AP135" s="12"/>
      <c r="AQ135" s="12"/>
      <c r="AR135" s="12"/>
      <c r="AS135" s="12"/>
      <c r="AT135" s="12"/>
    </row>
    <row r="136" spans="1:46" x14ac:dyDescent="0.2">
      <c r="A136" s="12" t="s">
        <v>361</v>
      </c>
      <c r="B136" s="12"/>
      <c r="C136" s="12"/>
      <c r="D136" s="12" t="s">
        <v>62</v>
      </c>
      <c r="E136" s="12">
        <v>4</v>
      </c>
      <c r="F136" s="12" t="s">
        <v>294</v>
      </c>
      <c r="G136" s="12" t="s">
        <v>295</v>
      </c>
      <c r="H136" s="12" t="s">
        <v>296</v>
      </c>
      <c r="I136" s="12">
        <v>0</v>
      </c>
      <c r="J136" s="12" t="s">
        <v>34</v>
      </c>
      <c r="K136" s="12" t="s">
        <v>34</v>
      </c>
      <c r="L136" s="12">
        <v>0</v>
      </c>
      <c r="M136" s="12" t="s">
        <v>34</v>
      </c>
      <c r="N136" s="12"/>
      <c r="O136" s="12">
        <v>0</v>
      </c>
      <c r="P136" s="12" t="s">
        <v>34</v>
      </c>
      <c r="Q136" s="12">
        <v>0</v>
      </c>
      <c r="R136" s="12" t="s">
        <v>34</v>
      </c>
      <c r="S136" s="12"/>
      <c r="T136" s="12" t="s">
        <v>39</v>
      </c>
      <c r="U136" s="12"/>
      <c r="V136" s="12"/>
      <c r="W136" s="12" t="s">
        <v>148</v>
      </c>
      <c r="X136" s="12" t="s">
        <v>241</v>
      </c>
      <c r="Y136" s="12"/>
      <c r="Z136" s="12"/>
      <c r="AA136" s="12"/>
      <c r="AB136" s="12"/>
      <c r="AC136" s="12" t="s">
        <v>298</v>
      </c>
      <c r="AD136" s="12"/>
      <c r="AE136" s="12">
        <v>0</v>
      </c>
      <c r="AF136" s="12"/>
      <c r="AG136" s="12"/>
      <c r="AH136" s="12"/>
      <c r="AI136" s="12"/>
      <c r="AJ136" s="12"/>
      <c r="AK136" s="12"/>
      <c r="AL136" s="12"/>
      <c r="AM136" s="12"/>
      <c r="AN136" s="12"/>
      <c r="AO136" s="12"/>
      <c r="AP136" s="12"/>
      <c r="AQ136" s="12"/>
      <c r="AR136" s="12"/>
      <c r="AS136" s="12"/>
      <c r="AT136" s="12"/>
    </row>
    <row r="137" spans="1:46" x14ac:dyDescent="0.2">
      <c r="A137" s="12" t="s">
        <v>361</v>
      </c>
      <c r="B137" s="8"/>
      <c r="C137" s="12"/>
      <c r="D137" s="12"/>
      <c r="E137" s="12"/>
      <c r="F137" s="12"/>
      <c r="G137" s="12" t="s">
        <v>299</v>
      </c>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row>
    <row r="138" spans="1:46" x14ac:dyDescent="0.2">
      <c r="A138" s="12"/>
      <c r="B138" s="8"/>
      <c r="C138" s="12"/>
      <c r="D138" s="12"/>
      <c r="E138" s="12"/>
      <c r="F138" s="12"/>
      <c r="G138" s="12" t="s">
        <v>300</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row>
    <row r="139" spans="1:46" x14ac:dyDescent="0.2">
      <c r="A139" s="12" t="s">
        <v>363</v>
      </c>
      <c r="B139" s="12"/>
      <c r="C139" s="12"/>
      <c r="D139" s="12"/>
      <c r="E139" s="12"/>
      <c r="F139" s="12"/>
      <c r="G139" s="12" t="s">
        <v>301</v>
      </c>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row>
    <row r="140" spans="1:46" x14ac:dyDescent="0.2">
      <c r="A140" s="12"/>
      <c r="B140" s="12"/>
      <c r="C140" s="12" t="s">
        <v>30</v>
      </c>
      <c r="D140" s="12" t="s">
        <v>31</v>
      </c>
      <c r="E140" s="12">
        <v>7</v>
      </c>
      <c r="F140" s="12" t="s">
        <v>303</v>
      </c>
      <c r="G140" s="12" t="s">
        <v>302</v>
      </c>
      <c r="H140" s="12" t="s">
        <v>33</v>
      </c>
      <c r="I140" s="12">
        <v>0</v>
      </c>
      <c r="J140" s="12" t="s">
        <v>34</v>
      </c>
      <c r="K140" s="12" t="s">
        <v>34</v>
      </c>
      <c r="L140" s="12">
        <v>0</v>
      </c>
      <c r="M140" s="12" t="s">
        <v>34</v>
      </c>
      <c r="N140" s="12"/>
      <c r="O140" s="12">
        <v>0</v>
      </c>
      <c r="P140" s="12" t="s">
        <v>34</v>
      </c>
      <c r="Q140" s="12">
        <v>0</v>
      </c>
      <c r="R140" s="12" t="s">
        <v>34</v>
      </c>
      <c r="S140" s="12"/>
      <c r="T140" s="12" t="s">
        <v>36</v>
      </c>
      <c r="U140" s="12">
        <v>1059</v>
      </c>
      <c r="V140" s="12"/>
      <c r="W140" s="12" t="s">
        <v>148</v>
      </c>
      <c r="X140" s="12" t="s">
        <v>241</v>
      </c>
      <c r="Y140" s="12">
        <f t="shared" ref="Y140:Y151" si="0">Z140+AA140+AB140</f>
        <v>1059</v>
      </c>
      <c r="Z140" s="12">
        <f>434+147+129</f>
        <v>710</v>
      </c>
      <c r="AA140" s="12">
        <f>128+45+45</f>
        <v>218</v>
      </c>
      <c r="AB140" s="12">
        <v>131</v>
      </c>
      <c r="AC140" s="12" t="s">
        <v>304</v>
      </c>
      <c r="AD140" s="12"/>
      <c r="AE140" s="12">
        <v>1</v>
      </c>
      <c r="AF140" s="12"/>
      <c r="AG140" s="12"/>
      <c r="AH140" s="12"/>
      <c r="AI140" s="12"/>
      <c r="AJ140" s="12"/>
      <c r="AK140" s="12"/>
      <c r="AL140" s="12"/>
      <c r="AM140" s="12"/>
      <c r="AN140" s="12"/>
      <c r="AO140" s="12"/>
      <c r="AP140" s="12"/>
      <c r="AQ140" s="12"/>
      <c r="AR140" s="12"/>
      <c r="AS140" s="12"/>
      <c r="AT140" s="12"/>
    </row>
    <row r="141" spans="1:46" x14ac:dyDescent="0.2">
      <c r="A141" s="12"/>
      <c r="B141" s="12"/>
      <c r="C141" s="12" t="s">
        <v>30</v>
      </c>
      <c r="D141" s="12" t="s">
        <v>31</v>
      </c>
      <c r="E141" s="12">
        <v>7</v>
      </c>
      <c r="F141" s="12" t="s">
        <v>303</v>
      </c>
      <c r="G141" s="12" t="s">
        <v>302</v>
      </c>
      <c r="H141" s="12" t="s">
        <v>33</v>
      </c>
      <c r="I141" s="12">
        <v>0</v>
      </c>
      <c r="J141" s="12" t="s">
        <v>34</v>
      </c>
      <c r="K141" s="12" t="s">
        <v>34</v>
      </c>
      <c r="L141" s="12">
        <v>0</v>
      </c>
      <c r="M141" s="12" t="s">
        <v>34</v>
      </c>
      <c r="N141" s="12"/>
      <c r="O141" s="12">
        <v>0</v>
      </c>
      <c r="P141" s="12" t="s">
        <v>34</v>
      </c>
      <c r="Q141" s="12">
        <v>0</v>
      </c>
      <c r="R141" s="12" t="s">
        <v>34</v>
      </c>
      <c r="S141" s="12"/>
      <c r="T141" s="12" t="s">
        <v>39</v>
      </c>
      <c r="U141" s="12">
        <v>2590</v>
      </c>
      <c r="V141" s="12"/>
      <c r="W141" s="12" t="s">
        <v>148</v>
      </c>
      <c r="X141" s="12" t="s">
        <v>241</v>
      </c>
      <c r="Y141" s="12">
        <f t="shared" si="0"/>
        <v>2590</v>
      </c>
      <c r="Z141" s="12">
        <f>525+568+468</f>
        <v>1561</v>
      </c>
      <c r="AA141" s="12">
        <f>776+157+79+17</f>
        <v>1029</v>
      </c>
      <c r="AB141" s="12">
        <v>0</v>
      </c>
      <c r="AC141" s="12" t="s">
        <v>305</v>
      </c>
      <c r="AD141" s="12"/>
      <c r="AE141" s="12">
        <v>0</v>
      </c>
      <c r="AF141" s="12"/>
      <c r="AG141" s="12"/>
      <c r="AH141" s="12"/>
      <c r="AI141" s="12"/>
      <c r="AJ141" s="12"/>
      <c r="AK141" s="12"/>
      <c r="AL141" s="12"/>
      <c r="AM141" s="12"/>
      <c r="AN141" s="12"/>
      <c r="AO141" s="12"/>
      <c r="AP141" s="12"/>
      <c r="AQ141" s="12"/>
      <c r="AR141" s="12"/>
      <c r="AS141" s="12"/>
      <c r="AT141" s="12"/>
    </row>
    <row r="142" spans="1:46" x14ac:dyDescent="0.2">
      <c r="A142" s="12"/>
      <c r="B142" s="12"/>
      <c r="C142" s="12" t="s">
        <v>30</v>
      </c>
      <c r="D142" s="12" t="s">
        <v>31</v>
      </c>
      <c r="E142" s="12">
        <v>7</v>
      </c>
      <c r="F142" s="12" t="s">
        <v>306</v>
      </c>
      <c r="G142" s="12" t="s">
        <v>307</v>
      </c>
      <c r="H142" s="12" t="s">
        <v>308</v>
      </c>
      <c r="I142" s="12">
        <v>0</v>
      </c>
      <c r="J142" s="12" t="s">
        <v>34</v>
      </c>
      <c r="K142" s="12" t="s">
        <v>34</v>
      </c>
      <c r="L142" s="12">
        <v>0</v>
      </c>
      <c r="M142" s="12" t="s">
        <v>34</v>
      </c>
      <c r="N142" s="12"/>
      <c r="O142" s="12">
        <v>0</v>
      </c>
      <c r="P142" s="12" t="s">
        <v>34</v>
      </c>
      <c r="Q142" s="12">
        <v>0</v>
      </c>
      <c r="R142" s="12" t="s">
        <v>34</v>
      </c>
      <c r="S142" s="12"/>
      <c r="T142" s="12" t="s">
        <v>36</v>
      </c>
      <c r="U142" s="12">
        <v>710</v>
      </c>
      <c r="V142" s="12"/>
      <c r="W142" s="12" t="s">
        <v>148</v>
      </c>
      <c r="X142" s="12" t="s">
        <v>241</v>
      </c>
      <c r="Y142" s="12">
        <f t="shared" si="0"/>
        <v>710</v>
      </c>
      <c r="Z142" s="12">
        <f>132+202+39</f>
        <v>373</v>
      </c>
      <c r="AA142" s="12">
        <f>5+22+42+141</f>
        <v>210</v>
      </c>
      <c r="AB142" s="12">
        <v>127</v>
      </c>
      <c r="AC142" s="12" t="s">
        <v>309</v>
      </c>
      <c r="AD142" s="12"/>
      <c r="AE142" s="12">
        <v>1</v>
      </c>
      <c r="AF142" s="12"/>
      <c r="AG142" s="12"/>
      <c r="AH142" s="12"/>
      <c r="AI142" s="12"/>
      <c r="AJ142" s="12"/>
      <c r="AK142" s="12"/>
      <c r="AL142" s="12"/>
      <c r="AM142" s="12"/>
      <c r="AN142" s="12"/>
      <c r="AO142" s="12"/>
      <c r="AP142" s="12"/>
      <c r="AQ142" s="12"/>
      <c r="AR142" s="12"/>
      <c r="AS142" s="12"/>
      <c r="AT142" s="12"/>
    </row>
    <row r="143" spans="1:46" x14ac:dyDescent="0.2">
      <c r="A143" s="12"/>
      <c r="B143" s="12"/>
      <c r="C143" s="12" t="s">
        <v>30</v>
      </c>
      <c r="D143" s="12" t="s">
        <v>31</v>
      </c>
      <c r="E143" s="12">
        <v>7</v>
      </c>
      <c r="F143" s="12" t="s">
        <v>306</v>
      </c>
      <c r="G143" s="12" t="s">
        <v>307</v>
      </c>
      <c r="H143" s="12" t="s">
        <v>308</v>
      </c>
      <c r="I143" s="12">
        <v>0</v>
      </c>
      <c r="J143" s="12" t="s">
        <v>34</v>
      </c>
      <c r="K143" s="12" t="s">
        <v>34</v>
      </c>
      <c r="L143" s="12">
        <v>0</v>
      </c>
      <c r="M143" s="12" t="s">
        <v>34</v>
      </c>
      <c r="N143" s="12"/>
      <c r="O143" s="12">
        <v>0</v>
      </c>
      <c r="P143" s="12" t="s">
        <v>34</v>
      </c>
      <c r="Q143" s="12">
        <v>0</v>
      </c>
      <c r="R143" s="12" t="s">
        <v>34</v>
      </c>
      <c r="S143" s="12"/>
      <c r="T143" s="12" t="s">
        <v>39</v>
      </c>
      <c r="U143" s="12">
        <v>2166</v>
      </c>
      <c r="V143" s="12"/>
      <c r="W143" s="12" t="s">
        <v>148</v>
      </c>
      <c r="X143" s="12" t="s">
        <v>241</v>
      </c>
      <c r="Y143" s="12">
        <f t="shared" si="0"/>
        <v>2166</v>
      </c>
      <c r="Z143" s="12">
        <f>366+726+124</f>
        <v>1216</v>
      </c>
      <c r="AA143" s="12">
        <f>16+106+162+666</f>
        <v>950</v>
      </c>
      <c r="AB143" s="12">
        <v>0</v>
      </c>
      <c r="AC143" s="12" t="s">
        <v>353</v>
      </c>
      <c r="AD143" s="12"/>
      <c r="AE143" s="12">
        <v>0</v>
      </c>
      <c r="AF143" s="12"/>
      <c r="AG143" s="12"/>
      <c r="AH143" s="12"/>
      <c r="AI143" s="12"/>
      <c r="AJ143" s="12"/>
      <c r="AK143" s="12"/>
      <c r="AL143" s="12"/>
      <c r="AM143" s="12"/>
      <c r="AN143" s="12"/>
      <c r="AO143" s="12"/>
      <c r="AP143" s="12"/>
      <c r="AQ143" s="12"/>
      <c r="AR143" s="12"/>
      <c r="AS143" s="12"/>
      <c r="AT143" s="12"/>
    </row>
    <row r="144" spans="1:46" x14ac:dyDescent="0.2">
      <c r="A144" s="12"/>
      <c r="B144" s="12"/>
      <c r="C144" s="12" t="s">
        <v>61</v>
      </c>
      <c r="D144" s="12" t="s">
        <v>31</v>
      </c>
      <c r="E144" s="12">
        <v>4</v>
      </c>
      <c r="F144" s="12"/>
      <c r="G144" s="12" t="s">
        <v>310</v>
      </c>
      <c r="H144" s="12" t="s">
        <v>311</v>
      </c>
      <c r="I144" s="12">
        <v>0</v>
      </c>
      <c r="J144" s="12" t="s">
        <v>34</v>
      </c>
      <c r="K144" s="12" t="s">
        <v>34</v>
      </c>
      <c r="L144" s="12">
        <v>0</v>
      </c>
      <c r="M144" s="12" t="s">
        <v>34</v>
      </c>
      <c r="N144" s="12"/>
      <c r="O144" s="12">
        <v>0</v>
      </c>
      <c r="P144" s="12" t="s">
        <v>34</v>
      </c>
      <c r="Q144" s="12">
        <v>0</v>
      </c>
      <c r="R144" s="12" t="s">
        <v>34</v>
      </c>
      <c r="S144" s="12"/>
      <c r="T144" s="12" t="s">
        <v>36</v>
      </c>
      <c r="U144" s="12">
        <v>1059</v>
      </c>
      <c r="V144" s="12"/>
      <c r="W144" s="12" t="s">
        <v>148</v>
      </c>
      <c r="X144" s="12" t="s">
        <v>241</v>
      </c>
      <c r="Y144" s="12">
        <f t="shared" si="0"/>
        <v>1059</v>
      </c>
      <c r="Z144" s="12">
        <v>750</v>
      </c>
      <c r="AA144" s="12">
        <f>57+86+120</f>
        <v>263</v>
      </c>
      <c r="AB144" s="12">
        <v>46</v>
      </c>
      <c r="AC144" s="12" t="s">
        <v>312</v>
      </c>
      <c r="AD144" s="12"/>
      <c r="AE144" s="12">
        <v>1</v>
      </c>
      <c r="AF144" s="12"/>
      <c r="AG144" s="12"/>
      <c r="AH144" s="12"/>
      <c r="AI144" s="12"/>
      <c r="AJ144" s="12"/>
      <c r="AK144" s="12"/>
      <c r="AL144" s="12"/>
      <c r="AM144" s="12"/>
      <c r="AN144" s="12"/>
      <c r="AO144" s="12"/>
      <c r="AP144" s="12"/>
      <c r="AQ144" s="12"/>
      <c r="AR144" s="12"/>
      <c r="AS144" s="12"/>
      <c r="AT144" s="12"/>
    </row>
    <row r="145" spans="1:46" x14ac:dyDescent="0.2">
      <c r="A145" s="12"/>
      <c r="B145" s="12"/>
      <c r="C145" s="12" t="s">
        <v>61</v>
      </c>
      <c r="D145" s="12" t="s">
        <v>31</v>
      </c>
      <c r="E145" s="12">
        <v>4</v>
      </c>
      <c r="F145" s="12"/>
      <c r="G145" s="12" t="s">
        <v>310</v>
      </c>
      <c r="H145" s="12" t="s">
        <v>311</v>
      </c>
      <c r="I145" s="12">
        <v>0</v>
      </c>
      <c r="J145" s="12" t="s">
        <v>34</v>
      </c>
      <c r="K145" s="12" t="s">
        <v>34</v>
      </c>
      <c r="L145" s="12">
        <v>0</v>
      </c>
      <c r="M145" s="12" t="s">
        <v>34</v>
      </c>
      <c r="N145" s="12"/>
      <c r="O145" s="12">
        <v>0</v>
      </c>
      <c r="P145" s="12" t="s">
        <v>34</v>
      </c>
      <c r="Q145" s="12">
        <v>0</v>
      </c>
      <c r="R145" s="12" t="s">
        <v>34</v>
      </c>
      <c r="S145" s="12"/>
      <c r="T145" s="12" t="s">
        <v>39</v>
      </c>
      <c r="U145" s="12">
        <v>2590</v>
      </c>
      <c r="V145" s="12"/>
      <c r="W145" s="12" t="s">
        <v>148</v>
      </c>
      <c r="X145" s="12" t="s">
        <v>241</v>
      </c>
      <c r="Y145" s="12">
        <f t="shared" si="0"/>
        <v>2590</v>
      </c>
      <c r="Z145" s="12">
        <v>1877</v>
      </c>
      <c r="AA145" s="12">
        <f>118+277+287</f>
        <v>682</v>
      </c>
      <c r="AB145" s="12">
        <v>31</v>
      </c>
      <c r="AC145" s="12" t="s">
        <v>313</v>
      </c>
      <c r="AD145" s="12"/>
      <c r="AE145" s="12">
        <v>0</v>
      </c>
      <c r="AF145" s="12"/>
      <c r="AG145" s="12"/>
      <c r="AH145" s="12"/>
      <c r="AI145" s="12"/>
      <c r="AJ145" s="12"/>
      <c r="AK145" s="12"/>
      <c r="AL145" s="12"/>
      <c r="AM145" s="12"/>
      <c r="AN145" s="12"/>
      <c r="AO145" s="12"/>
      <c r="AP145" s="12"/>
      <c r="AQ145" s="12"/>
      <c r="AR145" s="12"/>
      <c r="AS145" s="12"/>
      <c r="AT145" s="12"/>
    </row>
    <row r="146" spans="1:46" x14ac:dyDescent="0.2">
      <c r="A146" s="12"/>
      <c r="B146" s="12"/>
      <c r="C146" s="12" t="s">
        <v>61</v>
      </c>
      <c r="D146" s="12" t="s">
        <v>31</v>
      </c>
      <c r="E146" s="12">
        <v>4</v>
      </c>
      <c r="F146" s="12"/>
      <c r="G146" s="12" t="s">
        <v>314</v>
      </c>
      <c r="H146" s="12" t="s">
        <v>311</v>
      </c>
      <c r="I146" s="12">
        <v>0</v>
      </c>
      <c r="J146" s="12" t="s">
        <v>34</v>
      </c>
      <c r="K146" s="12" t="s">
        <v>34</v>
      </c>
      <c r="L146" s="12">
        <v>0</v>
      </c>
      <c r="M146" s="12" t="s">
        <v>34</v>
      </c>
      <c r="N146" s="12"/>
      <c r="O146" s="12">
        <v>0</v>
      </c>
      <c r="P146" s="12" t="s">
        <v>34</v>
      </c>
      <c r="Q146" s="12">
        <v>0</v>
      </c>
      <c r="R146" s="12" t="s">
        <v>34</v>
      </c>
      <c r="S146" s="12"/>
      <c r="T146" s="12" t="s">
        <v>36</v>
      </c>
      <c r="U146" s="12">
        <v>1059</v>
      </c>
      <c r="V146" s="12"/>
      <c r="W146" s="12" t="s">
        <v>148</v>
      </c>
      <c r="X146" s="12" t="s">
        <v>241</v>
      </c>
      <c r="Y146" s="12">
        <f t="shared" si="0"/>
        <v>1059</v>
      </c>
      <c r="Z146" s="12">
        <v>430</v>
      </c>
      <c r="AA146" s="12">
        <f>354+119+91</f>
        <v>564</v>
      </c>
      <c r="AB146" s="12">
        <v>65</v>
      </c>
      <c r="AC146" s="12" t="s">
        <v>315</v>
      </c>
      <c r="AD146" s="12"/>
      <c r="AE146" s="12">
        <v>1</v>
      </c>
      <c r="AF146" s="12"/>
      <c r="AG146" s="12"/>
      <c r="AH146" s="12"/>
      <c r="AI146" s="12"/>
      <c r="AJ146" s="12"/>
      <c r="AK146" s="12"/>
      <c r="AL146" s="12"/>
      <c r="AM146" s="12"/>
      <c r="AN146" s="12"/>
      <c r="AO146" s="12"/>
      <c r="AP146" s="12"/>
      <c r="AQ146" s="12"/>
      <c r="AR146" s="12"/>
      <c r="AS146" s="12"/>
      <c r="AT146" s="12"/>
    </row>
    <row r="147" spans="1:46" x14ac:dyDescent="0.2">
      <c r="A147" s="12"/>
      <c r="B147" s="12"/>
      <c r="C147" s="12" t="s">
        <v>61</v>
      </c>
      <c r="D147" s="12" t="s">
        <v>31</v>
      </c>
      <c r="E147" s="12">
        <v>4</v>
      </c>
      <c r="F147" s="12"/>
      <c r="G147" s="12" t="s">
        <v>314</v>
      </c>
      <c r="H147" s="12" t="s">
        <v>311</v>
      </c>
      <c r="I147" s="12">
        <v>0</v>
      </c>
      <c r="J147" s="12" t="s">
        <v>34</v>
      </c>
      <c r="K147" s="12" t="s">
        <v>34</v>
      </c>
      <c r="L147" s="12">
        <v>0</v>
      </c>
      <c r="M147" s="12" t="s">
        <v>34</v>
      </c>
      <c r="N147" s="12"/>
      <c r="O147" s="12">
        <v>0</v>
      </c>
      <c r="P147" s="12" t="s">
        <v>34</v>
      </c>
      <c r="Q147" s="12">
        <v>0</v>
      </c>
      <c r="R147" s="12" t="s">
        <v>34</v>
      </c>
      <c r="S147" s="12"/>
      <c r="T147" s="12" t="s">
        <v>39</v>
      </c>
      <c r="U147" s="12">
        <v>2590</v>
      </c>
      <c r="V147" s="12"/>
      <c r="W147" s="12" t="s">
        <v>148</v>
      </c>
      <c r="X147" s="12" t="s">
        <v>241</v>
      </c>
      <c r="Y147" s="12">
        <f t="shared" si="0"/>
        <v>2590</v>
      </c>
      <c r="Z147" s="12">
        <v>999</v>
      </c>
      <c r="AA147" s="12">
        <f>888+322+342</f>
        <v>1552</v>
      </c>
      <c r="AB147" s="12">
        <v>39</v>
      </c>
      <c r="AC147" s="12" t="s">
        <v>316</v>
      </c>
      <c r="AD147" s="12"/>
      <c r="AE147" s="12">
        <v>0</v>
      </c>
      <c r="AF147" s="12"/>
      <c r="AG147" s="12"/>
      <c r="AH147" s="12"/>
      <c r="AI147" s="12"/>
      <c r="AJ147" s="12"/>
      <c r="AK147" s="12"/>
      <c r="AL147" s="12"/>
      <c r="AM147" s="12"/>
      <c r="AN147" s="12"/>
      <c r="AO147" s="12"/>
      <c r="AP147" s="12"/>
      <c r="AQ147" s="12"/>
      <c r="AR147" s="12"/>
      <c r="AS147" s="12"/>
      <c r="AT147" s="12"/>
    </row>
    <row r="148" spans="1:46" x14ac:dyDescent="0.2">
      <c r="A148" s="12"/>
      <c r="B148" s="12"/>
      <c r="C148" s="12" t="s">
        <v>367</v>
      </c>
      <c r="D148" s="12" t="s">
        <v>62</v>
      </c>
      <c r="E148" s="12">
        <v>2</v>
      </c>
      <c r="F148" s="12"/>
      <c r="G148" s="12" t="s">
        <v>317</v>
      </c>
      <c r="H148" s="12" t="s">
        <v>318</v>
      </c>
      <c r="I148" s="12">
        <v>0</v>
      </c>
      <c r="J148" s="12" t="s">
        <v>34</v>
      </c>
      <c r="K148" s="12" t="s">
        <v>34</v>
      </c>
      <c r="L148" s="12">
        <v>0</v>
      </c>
      <c r="M148" s="12" t="s">
        <v>34</v>
      </c>
      <c r="N148" s="12"/>
      <c r="O148" s="12">
        <v>0</v>
      </c>
      <c r="P148" s="12" t="s">
        <v>34</v>
      </c>
      <c r="Q148" s="12">
        <v>1</v>
      </c>
      <c r="R148" s="12" t="s">
        <v>324</v>
      </c>
      <c r="S148" s="12"/>
      <c r="T148" s="12" t="s">
        <v>36</v>
      </c>
      <c r="U148" s="12">
        <v>1059</v>
      </c>
      <c r="V148" s="12"/>
      <c r="W148" s="12" t="s">
        <v>148</v>
      </c>
      <c r="X148" s="12" t="s">
        <v>241</v>
      </c>
      <c r="Y148" s="12">
        <f t="shared" si="0"/>
        <v>1059</v>
      </c>
      <c r="Z148" s="12">
        <v>906</v>
      </c>
      <c r="AA148" s="12">
        <v>127</v>
      </c>
      <c r="AB148" s="12">
        <v>26</v>
      </c>
      <c r="AC148" s="12" t="s">
        <v>319</v>
      </c>
      <c r="AD148" s="12"/>
      <c r="AE148" s="12">
        <v>1</v>
      </c>
      <c r="AF148" s="12"/>
      <c r="AG148" s="12"/>
      <c r="AH148" s="12"/>
      <c r="AI148" s="12"/>
      <c r="AJ148" s="12"/>
      <c r="AK148" s="12"/>
      <c r="AL148" s="12"/>
      <c r="AM148" s="12"/>
      <c r="AN148" s="12"/>
      <c r="AO148" s="12"/>
      <c r="AP148" s="12"/>
      <c r="AQ148" s="12"/>
      <c r="AR148" s="12"/>
      <c r="AS148" s="12"/>
      <c r="AT148" s="12"/>
    </row>
    <row r="149" spans="1:46" x14ac:dyDescent="0.2">
      <c r="A149" s="12"/>
      <c r="B149" s="12"/>
      <c r="C149" s="12" t="s">
        <v>367</v>
      </c>
      <c r="D149" s="12" t="s">
        <v>62</v>
      </c>
      <c r="E149" s="12">
        <v>2</v>
      </c>
      <c r="F149" s="12"/>
      <c r="G149" s="12" t="s">
        <v>317</v>
      </c>
      <c r="H149" s="12" t="s">
        <v>318</v>
      </c>
      <c r="I149" s="12">
        <v>0</v>
      </c>
      <c r="J149" s="12" t="s">
        <v>34</v>
      </c>
      <c r="K149" s="12" t="s">
        <v>34</v>
      </c>
      <c r="L149" s="12">
        <v>0</v>
      </c>
      <c r="M149" s="12" t="s">
        <v>34</v>
      </c>
      <c r="N149" s="12"/>
      <c r="O149" s="12">
        <v>0</v>
      </c>
      <c r="P149" s="12" t="s">
        <v>34</v>
      </c>
      <c r="Q149" s="12">
        <v>1</v>
      </c>
      <c r="R149" s="12" t="s">
        <v>324</v>
      </c>
      <c r="S149" s="12"/>
      <c r="T149" s="12" t="s">
        <v>39</v>
      </c>
      <c r="U149" s="12">
        <v>2590</v>
      </c>
      <c r="V149" s="12"/>
      <c r="W149" s="12" t="s">
        <v>148</v>
      </c>
      <c r="X149" s="12" t="s">
        <v>241</v>
      </c>
      <c r="Y149" s="12">
        <f t="shared" si="0"/>
        <v>2590</v>
      </c>
      <c r="Z149" s="12">
        <v>2258</v>
      </c>
      <c r="AA149" s="12">
        <v>314</v>
      </c>
      <c r="AB149" s="12">
        <v>18</v>
      </c>
      <c r="AC149" s="12" t="s">
        <v>320</v>
      </c>
      <c r="AD149" s="12"/>
      <c r="AE149" s="12">
        <v>0</v>
      </c>
      <c r="AF149" s="12"/>
      <c r="AG149" s="12"/>
      <c r="AH149" s="12"/>
      <c r="AI149" s="12"/>
      <c r="AJ149" s="12"/>
      <c r="AK149" s="12"/>
      <c r="AL149" s="12"/>
      <c r="AM149" s="12"/>
      <c r="AN149" s="12"/>
      <c r="AO149" s="12"/>
      <c r="AP149" s="12"/>
      <c r="AQ149" s="12"/>
      <c r="AR149" s="12"/>
      <c r="AS149" s="12"/>
      <c r="AT149" s="12"/>
    </row>
    <row r="150" spans="1:46" x14ac:dyDescent="0.2">
      <c r="A150" s="12"/>
      <c r="B150" s="12"/>
      <c r="C150" s="12" t="s">
        <v>367</v>
      </c>
      <c r="D150" s="12" t="s">
        <v>62</v>
      </c>
      <c r="E150" s="12">
        <v>2</v>
      </c>
      <c r="F150" s="12"/>
      <c r="G150" s="12" t="s">
        <v>321</v>
      </c>
      <c r="H150" s="12" t="s">
        <v>232</v>
      </c>
      <c r="I150" s="12">
        <v>0</v>
      </c>
      <c r="J150" s="12" t="s">
        <v>34</v>
      </c>
      <c r="K150" s="12" t="s">
        <v>34</v>
      </c>
      <c r="L150" s="12">
        <v>0</v>
      </c>
      <c r="M150" s="12" t="s">
        <v>34</v>
      </c>
      <c r="N150" s="12"/>
      <c r="O150" s="12">
        <v>0</v>
      </c>
      <c r="P150" s="12" t="s">
        <v>34</v>
      </c>
      <c r="Q150" s="12">
        <v>0</v>
      </c>
      <c r="R150" s="12" t="s">
        <v>34</v>
      </c>
      <c r="S150" s="12"/>
      <c r="T150" s="12" t="s">
        <v>36</v>
      </c>
      <c r="U150" s="12">
        <v>906</v>
      </c>
      <c r="V150" s="12"/>
      <c r="W150" s="12" t="s">
        <v>148</v>
      </c>
      <c r="X150" s="12" t="s">
        <v>241</v>
      </c>
      <c r="Y150" s="12">
        <f t="shared" si="0"/>
        <v>906</v>
      </c>
      <c r="Z150" s="12">
        <v>749</v>
      </c>
      <c r="AA150" s="12">
        <v>148</v>
      </c>
      <c r="AB150" s="12">
        <v>9</v>
      </c>
      <c r="AC150" s="12" t="s">
        <v>322</v>
      </c>
      <c r="AD150" s="12"/>
      <c r="AE150" s="12">
        <v>1</v>
      </c>
      <c r="AF150" s="12"/>
      <c r="AG150" s="12"/>
      <c r="AH150" s="12"/>
      <c r="AI150" s="12"/>
      <c r="AJ150" s="12"/>
      <c r="AK150" s="12"/>
      <c r="AL150" s="12"/>
      <c r="AM150" s="12"/>
      <c r="AN150" s="12"/>
      <c r="AO150" s="12"/>
      <c r="AP150" s="12"/>
      <c r="AQ150" s="12"/>
      <c r="AR150" s="12"/>
      <c r="AS150" s="12"/>
      <c r="AT150" s="12"/>
    </row>
    <row r="151" spans="1:46" x14ac:dyDescent="0.2">
      <c r="A151" s="12"/>
      <c r="B151" s="12"/>
      <c r="C151" s="12" t="s">
        <v>367</v>
      </c>
      <c r="D151" s="12" t="s">
        <v>62</v>
      </c>
      <c r="E151" s="12">
        <v>2</v>
      </c>
      <c r="F151" s="12"/>
      <c r="G151" s="12" t="s">
        <v>321</v>
      </c>
      <c r="H151" s="12" t="s">
        <v>232</v>
      </c>
      <c r="I151" s="12">
        <v>0</v>
      </c>
      <c r="J151" s="12" t="s">
        <v>34</v>
      </c>
      <c r="K151" s="12" t="s">
        <v>34</v>
      </c>
      <c r="L151" s="12">
        <v>0</v>
      </c>
      <c r="M151" s="12" t="s">
        <v>34</v>
      </c>
      <c r="N151" s="12"/>
      <c r="O151" s="12">
        <v>0</v>
      </c>
      <c r="P151" s="12" t="s">
        <v>34</v>
      </c>
      <c r="Q151" s="12">
        <v>0</v>
      </c>
      <c r="R151" s="12" t="s">
        <v>34</v>
      </c>
      <c r="S151" s="12"/>
      <c r="T151" s="12" t="s">
        <v>39</v>
      </c>
      <c r="U151" s="12">
        <v>2258</v>
      </c>
      <c r="V151" s="12"/>
      <c r="W151" s="12" t="s">
        <v>148</v>
      </c>
      <c r="X151" s="12" t="s">
        <v>241</v>
      </c>
      <c r="Y151" s="12">
        <f t="shared" si="0"/>
        <v>2258</v>
      </c>
      <c r="Z151" s="12">
        <v>1963</v>
      </c>
      <c r="AA151" s="12">
        <v>290</v>
      </c>
      <c r="AB151" s="12">
        <v>5</v>
      </c>
      <c r="AC151" s="12" t="s">
        <v>323</v>
      </c>
      <c r="AD151" s="12"/>
      <c r="AE151" s="12">
        <v>0</v>
      </c>
      <c r="AF151" s="12"/>
      <c r="AG151" s="12"/>
      <c r="AH151" s="12"/>
      <c r="AI151" s="12"/>
      <c r="AJ151" s="12"/>
      <c r="AK151" s="12"/>
      <c r="AL151" s="12"/>
      <c r="AM151" s="12"/>
      <c r="AN151" s="12"/>
      <c r="AO151" s="12"/>
      <c r="AP151" s="12"/>
      <c r="AQ151" s="12"/>
      <c r="AR151" s="12"/>
      <c r="AS151" s="12"/>
      <c r="AT151" s="12"/>
    </row>
    <row r="152" spans="1:46" ht="25" customHeight="1" x14ac:dyDescent="0.2">
      <c r="A152" s="12"/>
      <c r="B152" s="12"/>
      <c r="C152" s="1" t="s">
        <v>369</v>
      </c>
      <c r="D152" s="12" t="s">
        <v>62</v>
      </c>
      <c r="E152" s="12">
        <v>4</v>
      </c>
      <c r="F152" s="12"/>
      <c r="G152" s="17" t="s">
        <v>364</v>
      </c>
      <c r="H152" s="12" t="s">
        <v>325</v>
      </c>
      <c r="I152" s="12">
        <v>0</v>
      </c>
      <c r="J152" s="12" t="s">
        <v>34</v>
      </c>
      <c r="K152" s="12" t="s">
        <v>34</v>
      </c>
      <c r="L152" s="12">
        <v>0</v>
      </c>
      <c r="M152" s="12" t="s">
        <v>34</v>
      </c>
      <c r="N152" s="12"/>
      <c r="O152" s="12">
        <v>0</v>
      </c>
      <c r="P152" s="12" t="s">
        <v>34</v>
      </c>
      <c r="Q152" s="12">
        <v>0</v>
      </c>
      <c r="R152" s="12" t="s">
        <v>34</v>
      </c>
      <c r="S152" s="12"/>
      <c r="T152" s="12" t="s">
        <v>36</v>
      </c>
      <c r="U152" s="12"/>
      <c r="V152" s="12"/>
      <c r="W152" s="12" t="s">
        <v>148</v>
      </c>
      <c r="X152" s="12" t="s">
        <v>241</v>
      </c>
      <c r="Y152" s="12"/>
      <c r="Z152" s="12"/>
      <c r="AA152" s="12"/>
      <c r="AB152" s="12"/>
      <c r="AC152" s="12" t="s">
        <v>326</v>
      </c>
      <c r="AD152" s="12"/>
      <c r="AE152" s="12">
        <v>1</v>
      </c>
      <c r="AF152" s="12"/>
      <c r="AG152" s="12"/>
      <c r="AH152" s="12"/>
      <c r="AI152" s="12"/>
      <c r="AJ152" s="12"/>
      <c r="AK152" s="12"/>
      <c r="AL152" s="12"/>
      <c r="AM152" s="12"/>
      <c r="AN152" s="12"/>
      <c r="AO152" s="12"/>
      <c r="AP152" s="12"/>
      <c r="AQ152" s="12"/>
      <c r="AR152" s="12"/>
      <c r="AS152" s="12"/>
      <c r="AT152" s="12"/>
    </row>
    <row r="153" spans="1:46" ht="30" customHeight="1" x14ac:dyDescent="0.2">
      <c r="A153" s="12"/>
      <c r="B153" s="12"/>
      <c r="C153" s="1" t="s">
        <v>369</v>
      </c>
      <c r="D153" s="12" t="s">
        <v>62</v>
      </c>
      <c r="E153" s="12">
        <v>4</v>
      </c>
      <c r="F153" s="12"/>
      <c r="G153" s="17" t="s">
        <v>364</v>
      </c>
      <c r="H153" s="12" t="s">
        <v>325</v>
      </c>
      <c r="I153" s="12">
        <v>0</v>
      </c>
      <c r="J153" s="12" t="s">
        <v>34</v>
      </c>
      <c r="K153" s="12" t="s">
        <v>34</v>
      </c>
      <c r="L153" s="12">
        <v>0</v>
      </c>
      <c r="M153" s="12" t="s">
        <v>34</v>
      </c>
      <c r="N153" s="12"/>
      <c r="O153" s="12">
        <v>0</v>
      </c>
      <c r="P153" s="12" t="s">
        <v>34</v>
      </c>
      <c r="Q153" s="12">
        <v>0</v>
      </c>
      <c r="R153" s="12" t="s">
        <v>34</v>
      </c>
      <c r="S153" s="12"/>
      <c r="T153" s="12" t="s">
        <v>39</v>
      </c>
      <c r="U153" s="12"/>
      <c r="V153" s="12"/>
      <c r="W153" s="12" t="s">
        <v>148</v>
      </c>
      <c r="X153" s="12" t="s">
        <v>241</v>
      </c>
      <c r="Y153" s="12"/>
      <c r="Z153" s="12"/>
      <c r="AA153" s="12"/>
      <c r="AB153" s="12"/>
      <c r="AC153" s="12" t="s">
        <v>327</v>
      </c>
      <c r="AD153" s="12"/>
      <c r="AE153" s="12">
        <v>0</v>
      </c>
      <c r="AF153" s="12"/>
      <c r="AG153" s="12"/>
      <c r="AH153" s="12"/>
      <c r="AI153" s="12"/>
      <c r="AJ153" s="12"/>
      <c r="AK153" s="12"/>
      <c r="AL153" s="12"/>
      <c r="AM153" s="12"/>
      <c r="AN153" s="12"/>
      <c r="AO153" s="12"/>
      <c r="AP153" s="12"/>
      <c r="AQ153" s="12"/>
      <c r="AR153" s="12"/>
      <c r="AS153" s="12"/>
      <c r="AT153" s="12"/>
    </row>
    <row r="154" spans="1:46" x14ac:dyDescent="0.2">
      <c r="A154" s="12"/>
      <c r="B154" s="12"/>
      <c r="C154" s="12" t="s">
        <v>367</v>
      </c>
      <c r="D154" s="12" t="s">
        <v>62</v>
      </c>
      <c r="E154" s="12">
        <v>2</v>
      </c>
      <c r="F154" s="12"/>
      <c r="G154" s="12" t="s">
        <v>328</v>
      </c>
      <c r="H154" s="12" t="s">
        <v>329</v>
      </c>
      <c r="I154" s="12">
        <v>0</v>
      </c>
      <c r="J154" s="12" t="s">
        <v>34</v>
      </c>
      <c r="K154" s="12" t="s">
        <v>34</v>
      </c>
      <c r="L154" s="12">
        <v>0</v>
      </c>
      <c r="M154" s="12" t="s">
        <v>34</v>
      </c>
      <c r="N154" s="12"/>
      <c r="O154" s="12">
        <v>0</v>
      </c>
      <c r="P154" s="12" t="s">
        <v>34</v>
      </c>
      <c r="Q154" s="12">
        <v>0</v>
      </c>
      <c r="R154" s="12" t="s">
        <v>34</v>
      </c>
      <c r="S154" s="12"/>
      <c r="T154" s="12" t="s">
        <v>36</v>
      </c>
      <c r="U154" s="12">
        <v>1059</v>
      </c>
      <c r="V154" s="12"/>
      <c r="W154" s="12" t="s">
        <v>148</v>
      </c>
      <c r="X154" s="12" t="s">
        <v>241</v>
      </c>
      <c r="Y154" s="12">
        <f>Z154+AA154+AB154</f>
        <v>1059</v>
      </c>
      <c r="Z154" s="12">
        <v>624</v>
      </c>
      <c r="AA154" s="12">
        <v>286</v>
      </c>
      <c r="AB154" s="12">
        <v>149</v>
      </c>
      <c r="AC154" s="12" t="s">
        <v>330</v>
      </c>
      <c r="AD154" s="12"/>
      <c r="AE154" s="12">
        <v>1</v>
      </c>
      <c r="AF154" s="12"/>
      <c r="AG154" s="12"/>
      <c r="AH154" s="12"/>
      <c r="AI154" s="12"/>
      <c r="AJ154" s="12"/>
      <c r="AK154" s="12"/>
      <c r="AL154" s="12"/>
      <c r="AM154" s="12"/>
      <c r="AN154" s="12"/>
      <c r="AO154" s="12"/>
      <c r="AP154" s="12"/>
      <c r="AQ154" s="12"/>
      <c r="AR154" s="12"/>
      <c r="AS154" s="12"/>
      <c r="AT154" s="12"/>
    </row>
    <row r="155" spans="1:46" x14ac:dyDescent="0.2">
      <c r="A155" s="12"/>
      <c r="B155" s="12"/>
      <c r="C155" s="12" t="s">
        <v>367</v>
      </c>
      <c r="D155" s="12" t="s">
        <v>62</v>
      </c>
      <c r="E155" s="12">
        <v>2</v>
      </c>
      <c r="F155" s="12"/>
      <c r="G155" s="12" t="s">
        <v>328</v>
      </c>
      <c r="H155" s="12" t="s">
        <v>329</v>
      </c>
      <c r="I155" s="12">
        <v>0</v>
      </c>
      <c r="J155" s="12" t="s">
        <v>34</v>
      </c>
      <c r="K155" s="12" t="s">
        <v>34</v>
      </c>
      <c r="L155" s="12">
        <v>0</v>
      </c>
      <c r="M155" s="12" t="s">
        <v>34</v>
      </c>
      <c r="N155" s="12"/>
      <c r="O155" s="12">
        <v>0</v>
      </c>
      <c r="P155" s="12" t="s">
        <v>34</v>
      </c>
      <c r="Q155" s="12">
        <v>0</v>
      </c>
      <c r="R155" s="12" t="s">
        <v>34</v>
      </c>
      <c r="S155" s="12"/>
      <c r="T155" s="12" t="s">
        <v>39</v>
      </c>
      <c r="U155" s="12">
        <v>2590</v>
      </c>
      <c r="V155" s="12"/>
      <c r="W155" s="12" t="s">
        <v>148</v>
      </c>
      <c r="X155" s="12" t="s">
        <v>241</v>
      </c>
      <c r="Y155" s="12">
        <f>Z155+AA155+AB155</f>
        <v>2590</v>
      </c>
      <c r="Z155" s="12">
        <v>1791</v>
      </c>
      <c r="AA155" s="12">
        <v>746</v>
      </c>
      <c r="AB155" s="12">
        <v>53</v>
      </c>
      <c r="AC155" s="12" t="s">
        <v>331</v>
      </c>
      <c r="AD155" s="12"/>
      <c r="AE155" s="12">
        <v>0</v>
      </c>
      <c r="AF155" s="12"/>
      <c r="AG155" s="12"/>
      <c r="AH155" s="12"/>
      <c r="AI155" s="12"/>
      <c r="AJ155" s="12"/>
      <c r="AK155" s="12"/>
      <c r="AL155" s="12"/>
      <c r="AM155" s="12"/>
      <c r="AN155" s="12"/>
      <c r="AO155" s="12"/>
      <c r="AP155" s="12"/>
      <c r="AQ155" s="12"/>
      <c r="AR155" s="12"/>
      <c r="AS155" s="12"/>
      <c r="AT155" s="12"/>
    </row>
    <row r="156" spans="1:46" ht="21" customHeight="1" x14ac:dyDescent="0.2">
      <c r="A156" s="12"/>
      <c r="B156" s="12"/>
      <c r="C156" s="12" t="s">
        <v>366</v>
      </c>
      <c r="D156" s="12" t="s">
        <v>62</v>
      </c>
      <c r="E156" s="12">
        <v>5</v>
      </c>
      <c r="F156" s="12"/>
      <c r="G156" s="12" t="s">
        <v>332</v>
      </c>
      <c r="H156" s="12" t="s">
        <v>336</v>
      </c>
      <c r="I156" s="12">
        <v>0</v>
      </c>
      <c r="J156" s="12" t="s">
        <v>34</v>
      </c>
      <c r="K156" s="12" t="s">
        <v>34</v>
      </c>
      <c r="L156" s="12">
        <v>0</v>
      </c>
      <c r="M156" s="12" t="s">
        <v>34</v>
      </c>
      <c r="N156" s="12"/>
      <c r="O156" s="12">
        <v>0</v>
      </c>
      <c r="P156" s="12" t="s">
        <v>34</v>
      </c>
      <c r="Q156" s="12">
        <v>0</v>
      </c>
      <c r="R156" s="12" t="s">
        <v>34</v>
      </c>
      <c r="S156" s="12"/>
      <c r="T156" s="12" t="s">
        <v>36</v>
      </c>
      <c r="U156" s="12"/>
      <c r="V156" s="12"/>
      <c r="W156" s="12" t="s">
        <v>148</v>
      </c>
      <c r="X156" s="12" t="s">
        <v>241</v>
      </c>
      <c r="Y156" s="12"/>
      <c r="Z156" s="12"/>
      <c r="AA156" s="12"/>
      <c r="AB156" s="12"/>
      <c r="AC156" s="12" t="s">
        <v>333</v>
      </c>
      <c r="AD156" s="12"/>
      <c r="AE156" s="12">
        <v>1</v>
      </c>
      <c r="AF156" s="12"/>
      <c r="AG156" s="12"/>
      <c r="AH156" s="12"/>
      <c r="AI156" s="12"/>
      <c r="AJ156" s="12"/>
      <c r="AK156" s="12"/>
      <c r="AL156" s="12"/>
      <c r="AM156" s="12"/>
      <c r="AN156" s="12"/>
      <c r="AO156" s="12"/>
      <c r="AP156" s="12"/>
      <c r="AQ156" s="12"/>
      <c r="AR156" s="12"/>
      <c r="AS156" s="12"/>
      <c r="AT156" s="12"/>
    </row>
    <row r="157" spans="1:46" ht="23" customHeight="1" x14ac:dyDescent="0.2">
      <c r="A157" s="12"/>
      <c r="B157" s="12"/>
      <c r="C157" s="12" t="s">
        <v>366</v>
      </c>
      <c r="D157" s="12" t="s">
        <v>62</v>
      </c>
      <c r="E157" s="12">
        <v>5</v>
      </c>
      <c r="F157" s="12"/>
      <c r="G157" s="12" t="s">
        <v>332</v>
      </c>
      <c r="H157" s="12" t="s">
        <v>336</v>
      </c>
      <c r="I157" s="12">
        <v>0</v>
      </c>
      <c r="J157" s="12" t="s">
        <v>34</v>
      </c>
      <c r="K157" s="12" t="s">
        <v>34</v>
      </c>
      <c r="L157" s="12">
        <v>0</v>
      </c>
      <c r="M157" s="12" t="s">
        <v>34</v>
      </c>
      <c r="N157" s="12"/>
      <c r="O157" s="12">
        <v>0</v>
      </c>
      <c r="P157" s="12" t="s">
        <v>34</v>
      </c>
      <c r="Q157" s="12">
        <v>0</v>
      </c>
      <c r="R157" s="12" t="s">
        <v>34</v>
      </c>
      <c r="S157" s="12"/>
      <c r="T157" s="12" t="s">
        <v>39</v>
      </c>
      <c r="U157" s="12"/>
      <c r="V157" s="12"/>
      <c r="W157" s="12" t="s">
        <v>148</v>
      </c>
      <c r="X157" s="12" t="s">
        <v>241</v>
      </c>
      <c r="Y157" s="12"/>
      <c r="Z157" s="12"/>
      <c r="AA157" s="12"/>
      <c r="AB157" s="12"/>
      <c r="AC157" s="12" t="s">
        <v>334</v>
      </c>
      <c r="AD157" s="12"/>
      <c r="AE157" s="12">
        <v>0</v>
      </c>
      <c r="AF157" s="12"/>
      <c r="AG157" s="12"/>
      <c r="AH157" s="12"/>
      <c r="AI157" s="12"/>
      <c r="AJ157" s="12"/>
      <c r="AK157" s="12"/>
      <c r="AL157" s="12"/>
      <c r="AM157" s="12"/>
      <c r="AN157" s="12"/>
      <c r="AO157" s="12"/>
      <c r="AP157" s="12"/>
      <c r="AQ157" s="12"/>
      <c r="AR157" s="12"/>
      <c r="AS157" s="12"/>
      <c r="AT157" s="12"/>
    </row>
    <row r="158" spans="1:46" x14ac:dyDescent="0.2">
      <c r="A158" s="12"/>
      <c r="B158" s="12"/>
      <c r="C158" s="12" t="s">
        <v>365</v>
      </c>
      <c r="D158" s="12" t="s">
        <v>31</v>
      </c>
      <c r="E158" s="12">
        <v>11</v>
      </c>
      <c r="F158" s="12" t="s">
        <v>335</v>
      </c>
      <c r="G158" s="12" t="s">
        <v>337</v>
      </c>
      <c r="H158" s="12" t="s">
        <v>338</v>
      </c>
      <c r="I158" s="12">
        <v>0</v>
      </c>
      <c r="J158" s="12" t="s">
        <v>34</v>
      </c>
      <c r="K158" s="12" t="s">
        <v>34</v>
      </c>
      <c r="L158" s="12">
        <v>0</v>
      </c>
      <c r="M158" s="12" t="s">
        <v>34</v>
      </c>
      <c r="N158" s="12"/>
      <c r="O158" s="12">
        <v>0</v>
      </c>
      <c r="P158" s="12" t="s">
        <v>34</v>
      </c>
      <c r="Q158" s="12">
        <v>0</v>
      </c>
      <c r="R158" s="12" t="s">
        <v>34</v>
      </c>
      <c r="S158" s="12"/>
      <c r="T158" s="12" t="s">
        <v>36</v>
      </c>
      <c r="U158" s="12">
        <v>1059</v>
      </c>
      <c r="V158" s="12"/>
      <c r="W158" s="12" t="s">
        <v>148</v>
      </c>
      <c r="X158" s="12" t="s">
        <v>241</v>
      </c>
      <c r="Y158" s="12">
        <f>Z158+AA158+AB158</f>
        <v>1059</v>
      </c>
      <c r="Z158" s="12">
        <f>155+102+164+130+96</f>
        <v>647</v>
      </c>
      <c r="AA158" s="12">
        <f>109+43+39+41+29+52</f>
        <v>313</v>
      </c>
      <c r="AB158" s="12">
        <v>99</v>
      </c>
      <c r="AC158" s="12" t="s">
        <v>339</v>
      </c>
      <c r="AD158" s="12"/>
      <c r="AE158" s="12">
        <v>1</v>
      </c>
      <c r="AF158" s="12"/>
      <c r="AG158" s="12"/>
      <c r="AH158" s="12"/>
      <c r="AI158" s="12"/>
      <c r="AJ158" s="12"/>
      <c r="AK158" s="12"/>
      <c r="AL158" s="12"/>
      <c r="AM158" s="12"/>
      <c r="AN158" s="12"/>
      <c r="AO158" s="12"/>
      <c r="AP158" s="12"/>
      <c r="AQ158" s="12"/>
      <c r="AR158" s="12"/>
      <c r="AS158" s="12"/>
      <c r="AT158" s="12"/>
    </row>
    <row r="159" spans="1:46" x14ac:dyDescent="0.2">
      <c r="A159" s="12"/>
      <c r="B159" s="12"/>
      <c r="C159" s="12" t="s">
        <v>365</v>
      </c>
      <c r="D159" s="12" t="s">
        <v>31</v>
      </c>
      <c r="E159" s="12">
        <v>11</v>
      </c>
      <c r="F159" s="12" t="s">
        <v>335</v>
      </c>
      <c r="G159" s="12" t="s">
        <v>337</v>
      </c>
      <c r="H159" s="12" t="s">
        <v>338</v>
      </c>
      <c r="I159" s="12">
        <v>0</v>
      </c>
      <c r="J159" s="12" t="s">
        <v>34</v>
      </c>
      <c r="K159" s="12" t="s">
        <v>34</v>
      </c>
      <c r="L159" s="12">
        <v>0</v>
      </c>
      <c r="M159" s="12" t="s">
        <v>34</v>
      </c>
      <c r="N159" s="12"/>
      <c r="O159" s="12">
        <v>0</v>
      </c>
      <c r="P159" s="12" t="s">
        <v>34</v>
      </c>
      <c r="Q159" s="12">
        <v>0</v>
      </c>
      <c r="R159" s="12" t="s">
        <v>34</v>
      </c>
      <c r="S159" s="12"/>
      <c r="T159" s="12" t="s">
        <v>39</v>
      </c>
      <c r="U159" s="12">
        <v>2590</v>
      </c>
      <c r="V159" s="12"/>
      <c r="W159" s="12" t="s">
        <v>148</v>
      </c>
      <c r="X159" s="12" t="s">
        <v>241</v>
      </c>
      <c r="Y159" s="12">
        <f>Z159+AA159+AB159</f>
        <v>2590</v>
      </c>
      <c r="Z159" s="12">
        <f>440+307+401+323+203</f>
        <v>1674</v>
      </c>
      <c r="AA159" s="12">
        <f>391+82+84+117+65+92</f>
        <v>831</v>
      </c>
      <c r="AB159" s="12">
        <v>85</v>
      </c>
      <c r="AC159" s="12" t="s">
        <v>354</v>
      </c>
      <c r="AD159" s="12"/>
      <c r="AE159" s="12">
        <v>0</v>
      </c>
      <c r="AF159" s="12"/>
      <c r="AG159" s="12"/>
      <c r="AH159" s="12"/>
      <c r="AI159" s="12"/>
      <c r="AJ159" s="12"/>
      <c r="AK159" s="12"/>
      <c r="AL159" s="12"/>
      <c r="AM159" s="12"/>
      <c r="AN159" s="12"/>
      <c r="AO159" s="12"/>
      <c r="AP159" s="12"/>
      <c r="AQ159" s="12"/>
      <c r="AR159" s="12"/>
      <c r="AS159" s="12"/>
      <c r="AT159" s="12"/>
    </row>
    <row r="160" spans="1:46" x14ac:dyDescent="0.2">
      <c r="A160" s="12"/>
      <c r="B160" s="12"/>
      <c r="C160" s="12" t="s">
        <v>365</v>
      </c>
      <c r="D160" s="12" t="s">
        <v>31</v>
      </c>
      <c r="E160" s="12">
        <v>11</v>
      </c>
      <c r="F160" s="12"/>
      <c r="G160" s="12" t="s">
        <v>340</v>
      </c>
      <c r="H160" s="12" t="s">
        <v>338</v>
      </c>
      <c r="I160" s="12">
        <v>0</v>
      </c>
      <c r="J160" s="12" t="s">
        <v>34</v>
      </c>
      <c r="K160" s="12" t="s">
        <v>34</v>
      </c>
      <c r="L160" s="12">
        <v>0</v>
      </c>
      <c r="M160" s="12" t="s">
        <v>34</v>
      </c>
      <c r="N160" s="12"/>
      <c r="O160" s="12">
        <v>0</v>
      </c>
      <c r="P160" s="12" t="s">
        <v>34</v>
      </c>
      <c r="Q160" s="12">
        <v>0</v>
      </c>
      <c r="R160" s="12" t="s">
        <v>34</v>
      </c>
      <c r="S160" s="12"/>
      <c r="T160" s="12" t="s">
        <v>36</v>
      </c>
      <c r="U160" s="12">
        <v>1059</v>
      </c>
      <c r="V160" s="12"/>
      <c r="W160" s="12" t="s">
        <v>148</v>
      </c>
      <c r="X160" s="12" t="s">
        <v>241</v>
      </c>
      <c r="Y160" s="12">
        <f>Z160+AA160+AB160</f>
        <v>1059</v>
      </c>
      <c r="Z160" s="12">
        <f>160+151+189+119+87</f>
        <v>706</v>
      </c>
      <c r="AA160" s="12">
        <f>102+44+32+25+17+38</f>
        <v>258</v>
      </c>
      <c r="AB160" s="12">
        <v>95</v>
      </c>
      <c r="AC160" s="12" t="s">
        <v>341</v>
      </c>
      <c r="AD160" s="12"/>
      <c r="AE160" s="12">
        <v>1</v>
      </c>
      <c r="AF160" s="12"/>
      <c r="AG160" s="12"/>
      <c r="AH160" s="12"/>
      <c r="AI160" s="12"/>
      <c r="AJ160" s="12"/>
      <c r="AK160" s="12"/>
      <c r="AL160" s="12"/>
      <c r="AM160" s="12"/>
      <c r="AN160" s="12"/>
      <c r="AO160" s="12"/>
      <c r="AP160" s="12"/>
      <c r="AQ160" s="12"/>
      <c r="AR160" s="12"/>
      <c r="AS160" s="12"/>
      <c r="AT160" s="12"/>
    </row>
    <row r="161" spans="1:46" x14ac:dyDescent="0.2">
      <c r="A161" s="12"/>
      <c r="B161" s="12"/>
      <c r="C161" s="12" t="s">
        <v>365</v>
      </c>
      <c r="D161" s="12" t="s">
        <v>31</v>
      </c>
      <c r="E161" s="12">
        <v>11</v>
      </c>
      <c r="F161" s="12"/>
      <c r="G161" s="12" t="s">
        <v>340</v>
      </c>
      <c r="H161" s="12" t="s">
        <v>338</v>
      </c>
      <c r="I161" s="12">
        <v>0</v>
      </c>
      <c r="J161" s="12" t="s">
        <v>34</v>
      </c>
      <c r="K161" s="12" t="s">
        <v>34</v>
      </c>
      <c r="L161" s="12">
        <v>0</v>
      </c>
      <c r="M161" s="12" t="s">
        <v>34</v>
      </c>
      <c r="N161" s="12"/>
      <c r="O161" s="12">
        <v>0</v>
      </c>
      <c r="P161" s="12" t="s">
        <v>34</v>
      </c>
      <c r="Q161" s="12">
        <v>0</v>
      </c>
      <c r="R161" s="12" t="s">
        <v>34</v>
      </c>
      <c r="S161" s="12"/>
      <c r="T161" s="12" t="s">
        <v>39</v>
      </c>
      <c r="U161" s="12">
        <v>2590</v>
      </c>
      <c r="V161" s="12"/>
      <c r="W161" s="12" t="s">
        <v>148</v>
      </c>
      <c r="X161" s="12" t="s">
        <v>241</v>
      </c>
      <c r="Y161" s="12">
        <f>Z161+AA161+AB161</f>
        <v>2590</v>
      </c>
      <c r="Z161" s="12">
        <f>461+391+469+264+158</f>
        <v>1743</v>
      </c>
      <c r="AA161" s="12">
        <f>100+56+97+90+88+329</f>
        <v>760</v>
      </c>
      <c r="AB161" s="12">
        <v>87</v>
      </c>
      <c r="AC161" s="12" t="s">
        <v>342</v>
      </c>
      <c r="AD161" s="12"/>
      <c r="AE161" s="12">
        <v>0</v>
      </c>
      <c r="AF161" s="12"/>
      <c r="AG161" s="12"/>
      <c r="AH161" s="12"/>
      <c r="AI161" s="12"/>
      <c r="AJ161" s="12"/>
      <c r="AK161" s="12"/>
      <c r="AL161" s="12"/>
      <c r="AM161" s="12"/>
      <c r="AN161" s="12"/>
      <c r="AO161" s="12"/>
      <c r="AP161" s="12"/>
      <c r="AQ161" s="12"/>
      <c r="AR161" s="12"/>
      <c r="AS161" s="12"/>
      <c r="AT161" s="12"/>
    </row>
    <row r="162" spans="1:46"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row>
    <row r="163" spans="1:46"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row>
    <row r="164" spans="1:46" ht="20" customHeigh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row>
    <row r="165" spans="1:46" ht="19" customHeigh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row>
    <row r="166" spans="1:46"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row>
    <row r="167" spans="1:46"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row>
    <row r="168" spans="1:46"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row>
    <row r="169" spans="1:46"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row>
    <row r="170" spans="1:46"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row>
    <row r="171" spans="1:46"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row>
    <row r="172" spans="1:46"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row>
    <row r="173" spans="1:46"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row>
    <row r="174" spans="1:46"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row>
    <row r="175" spans="1:46"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row>
    <row r="176" spans="1:46"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row>
    <row r="177" spans="1:46"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row>
    <row r="178" spans="1:46"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row>
    <row r="179" spans="1:46"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row>
    <row r="180" spans="1:46"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row>
    <row r="181" spans="1:46"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row>
    <row r="182" spans="1:46"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row>
    <row r="183" spans="1:46"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row>
    <row r="184" spans="1:46"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row>
    <row r="185" spans="1:46"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row>
    <row r="186" spans="1:46"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row>
    <row r="187" spans="1:46"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row>
    <row r="188" spans="1:46"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row>
    <row r="189" spans="1:46"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row>
    <row r="190" spans="1:46"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row>
    <row r="191" spans="1:46"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row>
    <row r="192" spans="1:46"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row>
    <row r="193" spans="1:46"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row>
    <row r="194" spans="1:46"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row>
    <row r="195" spans="1:46"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row>
    <row r="196" spans="1:46"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row>
    <row r="197" spans="1:46"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row>
    <row r="198" spans="1:46"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row>
    <row r="199" spans="1:46"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row>
    <row r="200" spans="1:46"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row>
    <row r="201" spans="1:46"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row>
    <row r="202" spans="1:46"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row>
    <row r="203" spans="1:46"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row>
    <row r="204" spans="1:46"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row>
    <row r="205" spans="1:46"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row>
    <row r="206" spans="1:46"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row>
    <row r="207" spans="1:46"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row>
    <row r="208" spans="1:46"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row>
    <row r="209" spans="1:46"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row>
    <row r="210" spans="1:46"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row>
    <row r="211" spans="1:46"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row>
    <row r="212" spans="1:46"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row>
    <row r="213" spans="1:46"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row>
    <row r="214" spans="1:46"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row>
    <row r="215" spans="1:46"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row>
    <row r="216" spans="1:46"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row>
    <row r="217" spans="1:46"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row>
    <row r="218" spans="1:46"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row>
    <row r="219" spans="1:46"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row>
    <row r="220" spans="1:46"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row>
    <row r="221" spans="1:46"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row>
    <row r="222" spans="1:46"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row>
    <row r="223" spans="1:46"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row>
    <row r="224" spans="1:46"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row>
    <row r="225" spans="1:46"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row>
    <row r="226" spans="1:46"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row>
    <row r="227" spans="1:46"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row>
    <row r="228" spans="1:46"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row>
    <row r="229" spans="1:46"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row>
    <row r="230" spans="1:46"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row>
    <row r="231" spans="1:46"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row>
    <row r="232" spans="1:46"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row>
    <row r="233" spans="1:46"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row>
    <row r="234" spans="1:46"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row>
    <row r="235" spans="1:46"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row>
    <row r="236" spans="1:46"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row>
    <row r="237" spans="1:46"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row>
    <row r="238" spans="1:46"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row>
    <row r="239" spans="1:46"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row>
    <row r="240" spans="1:46"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row>
    <row r="241" spans="1:46"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row>
    <row r="242" spans="1:46"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row>
    <row r="243" spans="1:46"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row>
    <row r="244" spans="1:46"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row>
    <row r="245" spans="1:46"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row>
    <row r="246" spans="1:46"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row>
    <row r="247" spans="1:46"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row>
    <row r="248" spans="1:46"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row>
    <row r="249" spans="1:46"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row>
    <row r="250" spans="1:46"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row>
    <row r="251" spans="1:46"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row>
    <row r="252" spans="1:46"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row>
    <row r="253" spans="1:46"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row>
    <row r="254" spans="1:46"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row>
    <row r="255" spans="1:46"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row>
    <row r="256" spans="1:46"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row>
    <row r="257" spans="1:46"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row>
    <row r="258" spans="1:46"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row>
    <row r="259" spans="1:46"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row>
    <row r="260" spans="1:46"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row>
    <row r="261" spans="1:46"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row>
    <row r="262" spans="1:46"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row>
    <row r="263" spans="1:46"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row>
    <row r="264" spans="1:46"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row>
    <row r="265" spans="1:46"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row>
    <row r="266" spans="1:46"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row>
    <row r="267" spans="1:46"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row>
    <row r="268" spans="1:46"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row>
    <row r="269" spans="1:46"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row>
    <row r="270" spans="1:46"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row>
    <row r="271" spans="1:46"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row>
    <row r="272" spans="1:46"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row>
    <row r="273" spans="1:46"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row>
    <row r="274" spans="1:46"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row>
    <row r="275" spans="1:46"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row>
    <row r="276" spans="1:46"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row>
    <row r="277" spans="1:46"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row>
    <row r="278" spans="1:46"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row>
    <row r="279" spans="1:46"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row>
    <row r="280" spans="1:46"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row>
    <row r="281" spans="1:46"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row>
    <row r="282" spans="1:46"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row>
    <row r="283" spans="1:46"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row>
    <row r="284" spans="1:46"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row>
    <row r="285" spans="1:46"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row>
    <row r="286" spans="1:46"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row>
    <row r="287" spans="1:46"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row>
    <row r="288" spans="1:46"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row>
    <row r="289" spans="1:46"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row>
    <row r="290" spans="1:46"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row>
    <row r="291" spans="1:46"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row>
    <row r="292" spans="1:46"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row>
    <row r="293" spans="1:46"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row>
    <row r="294" spans="1:46"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row>
    <row r="295" spans="1:46"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row>
    <row r="296" spans="1:46"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row>
    <row r="297" spans="1:46"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row>
    <row r="298" spans="1:46"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row>
    <row r="299" spans="1:46"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row>
    <row r="300" spans="1:46"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Kimberly Ortleb</cp:lastModifiedBy>
  <cp:revision/>
  <dcterms:created xsi:type="dcterms:W3CDTF">2018-01-15T19:53:03Z</dcterms:created>
  <dcterms:modified xsi:type="dcterms:W3CDTF">2018-05-29T02:38:21Z</dcterms:modified>
  <cp:category/>
  <cp:contentStatus/>
</cp:coreProperties>
</file>