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github\sons_and_daughters\"/>
    </mc:Choice>
  </mc:AlternateContent>
  <xr:revisionPtr revIDLastSave="0" documentId="13_ncr:1_{93A9F197-CF9F-4AC5-859A-86253AC9A13C}" xr6:coauthVersionLast="45" xr6:coauthVersionMax="45" xr10:uidLastSave="{00000000-0000-0000-0000-000000000000}"/>
  <bookViews>
    <workbookView xWindow="-120" yWindow="-120" windowWidth="29040" windowHeight="158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5" i="2" l="1"/>
  <c r="G14" i="2"/>
  <c r="G11" i="2"/>
  <c r="G5" i="2" l="1"/>
  <c r="G43" i="2"/>
  <c r="G46" i="2"/>
  <c r="G15" i="2"/>
  <c r="G3" i="2"/>
  <c r="G51" i="2" l="1"/>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<sst xmlns="http://schemas.openxmlformats.org/spreadsheetml/2006/main" count="259" uniqueCount="209">
  <si>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</si>
  <si>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</si>
  <si>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</si>
  <si>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</si>
  <si>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</si>
  <si>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</si>
  <si>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</si>
  <si>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</si>
  <si>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</si>
  <si>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</si>
  <si>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</si>
  <si>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</si>
  <si>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</si>
  <si>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</si>
  <si>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</si>
  <si>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</si>
  <si>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</si>
  <si>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</si>
  <si>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</si>
  <si>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</si>
  <si>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</si>
  <si>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</si>
  <si>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</si>
  <si>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</si>
  <si>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</si>
  <si>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</si>
  <si>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</si>
  <si>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</si>
  <si>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</si>
  <si>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</si>
  <si>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</si>
  <si>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</si>
  <si>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</si>
  <si>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</si>
  <si>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</si>
  <si>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</si>
  <si>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</si>
  <si>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</si>
  <si>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</si>
  <si>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</si>
  <si>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</si>
  <si>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</si>
  <si>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</si>
  <si>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</si>
  <si>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</si>
  <si>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</si>
  <si>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</si>
  <si>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</si>
  <si>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</si>
  <si>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</si>
  <si>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</si>
  <si>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</si>
  <si>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</si>
  <si>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</si>
  <si>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</si>
  <si>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</si>
  <si>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</si>
  <si>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</si>
  <si>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</si>
  <si>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</si>
  <si>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</si>
  <si>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</si>
  <si>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</si>
  <si>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</si>
  <si>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</si>
  <si>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</si>
  <si>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</si>
  <si>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</si>
  <si>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</si>
  <si>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</si>
  <si>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</si>
  <si>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</si>
  <si>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</si>
  <si>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</si>
  <si>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</si>
  <si>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</si>
  <si>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</si>
  <si>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</si>
  <si>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</si>
  <si>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</si>
  <si>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</si>
  <si>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</si>
  <si>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</si>
  <si>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</si>
  <si>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</si>
  <si>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</si>
  <si>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</si>
  <si>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</si>
  <si>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</si>
  <si>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</si>
  <si>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</si>
  <si>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</si>
  <si>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</si>
  <si>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</si>
  <si>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</si>
  <si>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</si>
  <si>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</si>
  <si>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</si>
  <si>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</si>
  <si>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</si>
  <si>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</si>
  <si>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</si>
  <si>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</si>
  <si>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</si>
  <si>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</si>
  <si>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</si>
  <si>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</si>
  <si>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163 companies in 9 pages - need spider</t>
  </si>
  <si>
    <t>Blocked</t>
  </si>
  <si>
    <t xml:space="preserve">91 records found, copied into csv. </t>
  </si>
  <si>
    <t>Need spider - Found 309 matching record(s).  Viewing page 1 of 16.</t>
  </si>
  <si>
    <t>Your Search Criteria returns 43783 results which is more than 500 results. Need to figure out how to get 500 son and then spider</t>
  </si>
  <si>
    <t>Found 33 and are in csv ready for regex</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</si>
  <si>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</si>
  <si>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</si>
  <si>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</si>
  <si>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</si>
  <si>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</si>
  <si>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</si>
  <si>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</si>
  <si>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</si>
  <si>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</si>
  <si>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</si>
  <si>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</si>
  <si>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</si>
  <si>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</si>
  <si>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</si>
  <si>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</si>
  <si>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</si>
  <si>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</si>
  <si>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</si>
  <si>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</si>
  <si>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120 contain daughter but need spider</t>
  </si>
  <si>
    <t>15506 contain son but need spider</t>
  </si>
  <si>
    <t>74 contain daughter, need spider</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</si>
  <si>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</si>
  <si>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</si>
  <si>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</si>
  <si>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</si>
  <si>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</si>
  <si>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</si>
  <si>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</si>
  <si>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</si>
  <si>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</si>
  <si>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</si>
  <si>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</si>
  <si>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</si>
  <si>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</si>
  <si>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daughter search would yield 221 but doesn't show. Daughters show 152 results.</t>
  </si>
  <si>
    <t>son would yield 4,740 but doesn't show. Sons would yiled 275 but doesn't show</t>
  </si>
  <si>
    <t>65 rows copy pasted to csv</t>
  </si>
  <si>
    <t>Page 1 of 12, records 1 to 25 of 278 -- need spider</t>
  </si>
  <si>
    <t>76 results in 8 pages, spider would be best</t>
  </si>
  <si>
    <t>shows up to 1000 results in pages of 10 - ouch. Needs spider</t>
  </si>
  <si>
    <t>Found 27 with DAUGHTER* &amp; 19 with *DAUGHTER. Copied easily to CSV</t>
  </si>
  <si>
    <t>Found 679 with son* and 2954 with *son. Was able to relatively easy copy/paste in xls and then dedup in R</t>
  </si>
  <si>
    <t>Need to figure out how to create customized URL to use rvest - help!</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</si>
  <si>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</si>
  <si>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</si>
  <si>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</si>
  <si>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</si>
  <si>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</si>
  <si>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</si>
  <si>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</si>
  <si>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</si>
  <si>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</si>
  <si>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</si>
  <si>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</si>
  <si>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</si>
  <si>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</si>
  <si>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</si>
  <si>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</si>
  <si>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</si>
  <si>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keyword search of son gives error. Sons keyword search returns 1390 but really need spider to get to r to do regex</t>
  </si>
  <si>
    <t>Can't get URL to rvest, help!</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</si>
  <si>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</si>
  <si>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</si>
  <si>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</si>
  <si>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</si>
  <si>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</si>
  <si>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</si>
  <si>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</si>
  <si>
    <t>Can't generate URL to rvest. Could copy paste but would be long.</t>
  </si>
  <si>
    <t>I think it doesn't show if 200+? Rows. What we do?</t>
  </si>
  <si>
    <t>Your Search Criteria returns 29121 results which is more than 500 results. Can show all results but copy/paste would be horrible</t>
  </si>
  <si>
    <t xml:space="preserve">Can't get URL to rvest and copy/paste would be too much. </t>
  </si>
  <si>
    <t>URL pattern is ood. Rvest works almost but need pattern to loop.</t>
  </si>
  <si>
    <t>Was able to download the full DB in a friendly way. Had to do some sorting and cleaning in excel cause R was freaking so used edited version.</t>
  </si>
  <si>
    <t>Full DB was downloaded</t>
  </si>
  <si>
    <t>Can't be Done</t>
  </si>
  <si>
    <t>I copy pasted and did regex</t>
  </si>
  <si>
    <t>Gaurav grabbed data with selenium. I did estimates and cleaning in R</t>
  </si>
  <si>
    <t>Gaurav pulled with selenium and I calculated</t>
  </si>
  <si>
    <t>I copy pasted from 8 pages</t>
  </si>
  <si>
    <t>Problematic search since capped at 500. Searched multiple times for son/sons and start/contains mix to maximize n. But son is severely underrepresented</t>
  </si>
  <si>
    <t>Son is severely underrepresented so caveat this estimate.</t>
  </si>
  <si>
    <t>Gaurav pulled with rvest loop and I calculated</t>
  </si>
  <si>
    <t xml:space="preserve">Gaurav pulled with selenium </t>
  </si>
  <si>
    <t>Walter copy/pasted 516 rows from 21 screens</t>
  </si>
  <si>
    <t>Walter copy/pasted from search</t>
  </si>
  <si>
    <t xml:space="preserve">Gaurav did selenium </t>
  </si>
  <si>
    <t>Blocked. URLs are customized but randomly so don't know how to iterate withouth having to copy paste all of them. Tried one of the links in R and failed anyway. Walter can do it with lots of copy/pastes if there is not another option?</t>
  </si>
  <si>
    <t>Horrible output format and can't customize URL for rvest. @Gaurav, can you scrap or I can try and do many copy/pastes?</t>
  </si>
  <si>
    <t>Keep getting error, try later.</t>
  </si>
  <si>
    <t>Caps at 500, need spider cause shows only 10 per page</t>
  </si>
  <si>
    <t>Blocked cause can't generate url to rvest. Copy/pastse is last resort</t>
  </si>
  <si>
    <t>Copy pasted but it's messy cause combines all attributes but ok for our work</t>
  </si>
  <si>
    <t>690 for son* copy pasted. For *son I need spider and I can't get URL link like Arkansas as Gaurav suggested</t>
  </si>
  <si>
    <t>son is EXTREMELY underrepresented. If we want more accurate # I need help from Gaurav for son spider. But this ratio makes point and extremely conservative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</si>
</sst>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d.sos.in.gov/publicbusinesssearch" TargetMode="External"/><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3" Type="http://schemas.openxmlformats.org/officeDocument/2006/relationships/hyperlink" Target="https://www.sos.arkansas.gov/corps/search_all.php"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sheetPr filterMode="1"/>
  <dimension ref="A1:H51"/>
  <sheetViews>
    <sheetView tabSelected="1" workbookViewId="0">
      <pane ySplit="1" topLeftCell="A2" activePane="bottomLeft" state="frozen"/>
      <selection pane="bottomLeft" activeCell="D47" sqref="D47"/>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117</v>
      </c>
      <c r="H1" s="3" t="s">
        <v>129</v>
      </c>
    </row>
    <row r="2" spans="1:8" hidden="1" x14ac:dyDescent="0.25">
      <c r="A2" s="1">
        <v>1</v>
      </c>
      <c r="B2" s="1" t="s">
        <v>0</v>
      </c>
      <c r="C2" s="1" t="s">
        <v>46</v>
      </c>
      <c r="D2" s="1" t="s">
        <v>104</v>
      </c>
    </row>
    <row r="3" spans="1:8" hidden="1" x14ac:dyDescent="0.25">
      <c r="A3" s="1">
        <v>2</v>
      </c>
      <c r="B3" s="1" t="s">
        <v>1</v>
      </c>
      <c r="C3" s="2" t="s">
        <v>49</v>
      </c>
      <c r="D3" s="1" t="s">
        <v>118</v>
      </c>
      <c r="E3" s="1" t="s">
        <v>190</v>
      </c>
      <c r="F3" s="1" t="s">
        <v>191</v>
      </c>
      <c r="G3" s="5">
        <f>246/22</f>
        <v>11.181818181818182</v>
      </c>
    </row>
    <row r="4" spans="1:8" ht="30" x14ac:dyDescent="0.25">
      <c r="A4" s="1">
        <v>3</v>
      </c>
      <c r="B4" s="1" t="s">
        <v>2</v>
      </c>
      <c r="C4" s="2" t="s">
        <v>52</v>
      </c>
      <c r="D4" s="1" t="s">
        <v>189</v>
      </c>
      <c r="E4" s="1" t="s">
        <v>107</v>
      </c>
      <c r="F4" s="1" t="s">
        <v>111</v>
      </c>
      <c r="H4" s="1" t="s">
        <v>156</v>
      </c>
    </row>
    <row r="5" spans="1:8" hidden="1" x14ac:dyDescent="0.25">
      <c r="A5" s="1">
        <v>4</v>
      </c>
      <c r="B5" s="1" t="s">
        <v>3</v>
      </c>
      <c r="C5" s="2" t="s">
        <v>54</v>
      </c>
      <c r="D5" s="1" t="s">
        <v>118</v>
      </c>
      <c r="E5" s="1" t="s">
        <v>109</v>
      </c>
      <c r="F5" s="1" t="s">
        <v>196</v>
      </c>
      <c r="G5" s="5">
        <f>1482/87</f>
        <v>17.03448275862069</v>
      </c>
    </row>
    <row r="6" spans="1:8" hidden="1" x14ac:dyDescent="0.25">
      <c r="A6" s="1">
        <v>5</v>
      </c>
      <c r="B6" s="1" t="s">
        <v>4</v>
      </c>
      <c r="C6" s="1" t="s">
        <v>56</v>
      </c>
      <c r="D6" s="1" t="s">
        <v>104</v>
      </c>
    </row>
    <row r="7" spans="1:8" ht="30" x14ac:dyDescent="0.25">
      <c r="A7" s="1">
        <v>6</v>
      </c>
      <c r="B7" s="1" t="s">
        <v>5</v>
      </c>
      <c r="C7" s="2" t="s">
        <v>58</v>
      </c>
      <c r="D7" s="1" t="s">
        <v>189</v>
      </c>
      <c r="E7" s="1" t="s">
        <v>110</v>
      </c>
      <c r="F7" s="1" t="s">
        <v>157</v>
      </c>
      <c r="H7" s="1" t="s">
        <v>158</v>
      </c>
    </row>
    <row r="8" spans="1:8" ht="30" hidden="1" x14ac:dyDescent="0.25">
      <c r="A8" s="1">
        <v>7</v>
      </c>
      <c r="B8" s="1" t="s">
        <v>6</v>
      </c>
      <c r="C8" s="2" t="s">
        <v>60</v>
      </c>
      <c r="D8" s="1" t="s">
        <v>118</v>
      </c>
      <c r="E8" s="1" t="s">
        <v>154</v>
      </c>
      <c r="F8" s="1" t="s">
        <v>155</v>
      </c>
      <c r="G8" s="5">
        <f>875/43</f>
        <v>20.348837209302324</v>
      </c>
    </row>
    <row r="9" spans="1:8" ht="30" hidden="1" x14ac:dyDescent="0.25">
      <c r="A9" s="1">
        <v>8</v>
      </c>
      <c r="B9" s="1" t="s">
        <v>7</v>
      </c>
      <c r="C9" s="2" t="s">
        <v>62</v>
      </c>
      <c r="D9" s="1" t="s">
        <v>118</v>
      </c>
      <c r="E9" s="1" t="s">
        <v>112</v>
      </c>
      <c r="F9" s="1" t="s">
        <v>159</v>
      </c>
      <c r="G9" s="5">
        <f>24/33</f>
        <v>0.72727272727272729</v>
      </c>
      <c r="H9" s="1" t="s">
        <v>160</v>
      </c>
    </row>
    <row r="10" spans="1:8" ht="60" hidden="1" x14ac:dyDescent="0.25">
      <c r="A10" s="1">
        <v>9</v>
      </c>
      <c r="B10" s="1" t="s">
        <v>8</v>
      </c>
      <c r="C10" s="7" t="s">
        <v>64</v>
      </c>
      <c r="D10" s="1" t="s">
        <v>118</v>
      </c>
      <c r="E10" s="1" t="s">
        <v>161</v>
      </c>
      <c r="F10" s="1" t="s">
        <v>162</v>
      </c>
      <c r="G10" s="5">
        <f>729/176</f>
        <v>4.1420454545454541</v>
      </c>
      <c r="H10" s="1" t="s">
        <v>163</v>
      </c>
    </row>
    <row r="11" spans="1:8" hidden="1" x14ac:dyDescent="0.25">
      <c r="A11" s="1">
        <v>10</v>
      </c>
      <c r="B11" s="1" t="s">
        <v>9</v>
      </c>
      <c r="C11" s="2" t="s">
        <v>66</v>
      </c>
      <c r="D11" s="1" t="s">
        <v>118</v>
      </c>
      <c r="E11" s="1" t="s">
        <v>198</v>
      </c>
      <c r="F11" s="1" t="s">
        <v>197</v>
      </c>
      <c r="G11" s="5">
        <f>6002/497</f>
        <v>12.076458752515091</v>
      </c>
    </row>
    <row r="12" spans="1:8" hidden="1" x14ac:dyDescent="0.25">
      <c r="A12" s="1">
        <v>11</v>
      </c>
      <c r="B12" s="1" t="s">
        <v>10</v>
      </c>
      <c r="C12" s="1" t="s">
        <v>68</v>
      </c>
      <c r="D12" s="1" t="s">
        <v>104</v>
      </c>
    </row>
    <row r="13" spans="1:8" hidden="1" x14ac:dyDescent="0.25">
      <c r="A13" s="1">
        <v>12</v>
      </c>
      <c r="B13" s="1" t="s">
        <v>11</v>
      </c>
      <c r="C13" s="1" t="s">
        <v>70</v>
      </c>
      <c r="D13" s="1" t="s">
        <v>104</v>
      </c>
    </row>
    <row r="14" spans="1:8" hidden="1" x14ac:dyDescent="0.25">
      <c r="A14" s="1">
        <v>13</v>
      </c>
      <c r="B14" s="1" t="s">
        <v>72</v>
      </c>
      <c r="C14" s="2" t="s">
        <v>73</v>
      </c>
      <c r="D14" s="1" t="s">
        <v>118</v>
      </c>
      <c r="E14" s="1" t="s">
        <v>199</v>
      </c>
      <c r="F14" s="1" t="s">
        <v>200</v>
      </c>
      <c r="G14" s="5">
        <f>2324/48</f>
        <v>48.416666666666664</v>
      </c>
    </row>
    <row r="15" spans="1:8" hidden="1" x14ac:dyDescent="0.25">
      <c r="A15" s="1">
        <v>14</v>
      </c>
      <c r="B15" s="1" t="s">
        <v>76</v>
      </c>
      <c r="C15" s="2" t="s">
        <v>77</v>
      </c>
      <c r="D15" s="1" t="s">
        <v>118</v>
      </c>
      <c r="E15" s="1" t="s">
        <v>193</v>
      </c>
      <c r="F15" s="1" t="s">
        <v>192</v>
      </c>
      <c r="G15" s="5">
        <f>4928/195</f>
        <v>25.271794871794871</v>
      </c>
    </row>
    <row r="16" spans="1:8" ht="60" x14ac:dyDescent="0.25">
      <c r="A16" s="1">
        <v>15</v>
      </c>
      <c r="B16" s="1" t="s">
        <v>12</v>
      </c>
      <c r="C16" s="2" t="s">
        <v>80</v>
      </c>
      <c r="D16" s="1" t="s">
        <v>108</v>
      </c>
      <c r="E16" s="1" t="s">
        <v>113</v>
      </c>
      <c r="F16" s="1" t="s">
        <v>114</v>
      </c>
      <c r="H16" s="1" t="s">
        <v>201</v>
      </c>
    </row>
    <row r="17" spans="1:8" ht="30" hidden="1" x14ac:dyDescent="0.25">
      <c r="A17" s="1">
        <v>16</v>
      </c>
      <c r="B17" s="1" t="s">
        <v>13</v>
      </c>
      <c r="C17" s="2" t="s">
        <v>82</v>
      </c>
      <c r="D17" s="1" t="s">
        <v>118</v>
      </c>
      <c r="E17" s="1" t="s">
        <v>115</v>
      </c>
      <c r="F17" s="1" t="s">
        <v>116</v>
      </c>
      <c r="G17" s="5">
        <f>75/14</f>
        <v>5.3571428571428568</v>
      </c>
    </row>
    <row r="18" spans="1:8" ht="30" hidden="1" x14ac:dyDescent="0.25">
      <c r="A18" s="1">
        <v>17</v>
      </c>
      <c r="B18" s="1" t="s">
        <v>14</v>
      </c>
      <c r="C18" s="2" t="s">
        <v>84</v>
      </c>
      <c r="D18" s="1" t="s">
        <v>118</v>
      </c>
      <c r="E18" s="1" t="s">
        <v>119</v>
      </c>
      <c r="F18" s="1" t="s">
        <v>120</v>
      </c>
      <c r="G18" s="5">
        <f>66/16</f>
        <v>4.125</v>
      </c>
    </row>
    <row r="19" spans="1:8" ht="45" hidden="1" x14ac:dyDescent="0.25">
      <c r="A19" s="1">
        <v>18</v>
      </c>
      <c r="B19" s="1" t="s">
        <v>15</v>
      </c>
      <c r="C19" s="2" t="s">
        <v>86</v>
      </c>
      <c r="D19" s="1" t="s">
        <v>118</v>
      </c>
      <c r="E19" s="1" t="s">
        <v>121</v>
      </c>
      <c r="F19" s="1" t="s">
        <v>122</v>
      </c>
      <c r="G19" s="5">
        <f>250/250</f>
        <v>1</v>
      </c>
      <c r="H19" s="1" t="s">
        <v>164</v>
      </c>
    </row>
    <row r="20" spans="1:8" hidden="1" x14ac:dyDescent="0.25">
      <c r="A20" s="1">
        <v>19</v>
      </c>
      <c r="B20" s="1" t="s">
        <v>16</v>
      </c>
      <c r="C20" s="2" t="s">
        <v>88</v>
      </c>
      <c r="D20" s="1" t="s">
        <v>118</v>
      </c>
      <c r="E20" s="1" t="s">
        <v>123</v>
      </c>
      <c r="F20" s="1" t="s">
        <v>124</v>
      </c>
      <c r="G20" s="6">
        <f>45/52</f>
        <v>0.86538461538461542</v>
      </c>
    </row>
    <row r="21" spans="1:8" hidden="1" x14ac:dyDescent="0.25">
      <c r="A21" s="1">
        <v>20</v>
      </c>
      <c r="B21" s="1" t="s">
        <v>17</v>
      </c>
      <c r="C21" s="2" t="s">
        <v>90</v>
      </c>
      <c r="D21" s="1" t="s">
        <v>118</v>
      </c>
      <c r="E21" s="1" t="s">
        <v>125</v>
      </c>
      <c r="F21" s="1" t="s">
        <v>126</v>
      </c>
      <c r="G21" s="5">
        <f>128/82</f>
        <v>1.5609756097560976</v>
      </c>
    </row>
    <row r="22" spans="1:8" ht="30" hidden="1" x14ac:dyDescent="0.25">
      <c r="A22" s="1">
        <v>21</v>
      </c>
      <c r="B22" s="1" t="s">
        <v>18</v>
      </c>
      <c r="C22" s="2" t="s">
        <v>92</v>
      </c>
      <c r="D22" s="1" t="s">
        <v>118</v>
      </c>
      <c r="E22" s="1" t="s">
        <v>127</v>
      </c>
      <c r="F22" s="1" t="s">
        <v>128</v>
      </c>
      <c r="G22" s="5">
        <f>5979/147</f>
        <v>40.673469387755105</v>
      </c>
    </row>
    <row r="23" spans="1:8" hidden="1" x14ac:dyDescent="0.25">
      <c r="A23" s="1">
        <v>22</v>
      </c>
      <c r="B23" s="1" t="s">
        <v>19</v>
      </c>
      <c r="C23" s="1" t="s">
        <v>94</v>
      </c>
      <c r="D23" s="1" t="s">
        <v>104</v>
      </c>
    </row>
    <row r="24" spans="1:8" ht="60" hidden="1" x14ac:dyDescent="0.25">
      <c r="A24" s="1">
        <v>23</v>
      </c>
      <c r="B24" s="1" t="s">
        <v>20</v>
      </c>
      <c r="C24" s="2" t="s">
        <v>96</v>
      </c>
      <c r="D24" s="1" t="s">
        <v>118</v>
      </c>
      <c r="E24" s="1" t="s">
        <v>165</v>
      </c>
      <c r="F24" s="1" t="s">
        <v>166</v>
      </c>
      <c r="G24" s="5">
        <f>392/213</f>
        <v>1.84037558685446</v>
      </c>
      <c r="H24" s="1" t="s">
        <v>167</v>
      </c>
    </row>
    <row r="25" spans="1:8" ht="30" hidden="1" x14ac:dyDescent="0.25">
      <c r="A25" s="1">
        <v>24</v>
      </c>
      <c r="B25" s="1" t="s">
        <v>21</v>
      </c>
      <c r="C25" s="2" t="s">
        <v>98</v>
      </c>
      <c r="D25" s="1" t="s">
        <v>118</v>
      </c>
      <c r="E25" s="1" t="s">
        <v>169</v>
      </c>
      <c r="F25" s="1" t="s">
        <v>168</v>
      </c>
      <c r="G25" s="5">
        <f>(752+1166)/(22+143)</f>
        <v>11.624242424242425</v>
      </c>
      <c r="H25" s="1" t="s">
        <v>170</v>
      </c>
    </row>
    <row r="26" spans="1:8" ht="30" x14ac:dyDescent="0.25">
      <c r="A26" s="1">
        <v>25</v>
      </c>
      <c r="B26" s="1" t="s">
        <v>22</v>
      </c>
      <c r="C26" s="2" t="s">
        <v>100</v>
      </c>
      <c r="D26" s="1" t="s">
        <v>108</v>
      </c>
      <c r="E26" s="1" t="s">
        <v>171</v>
      </c>
      <c r="F26" s="1" t="s">
        <v>172</v>
      </c>
      <c r="H26" s="1" t="s">
        <v>202</v>
      </c>
    </row>
    <row r="27" spans="1:8" hidden="1" x14ac:dyDescent="0.25">
      <c r="A27" s="1">
        <v>26</v>
      </c>
      <c r="B27" s="1" t="s">
        <v>47</v>
      </c>
      <c r="C27" s="1" t="s">
        <v>48</v>
      </c>
      <c r="D27" s="1" t="s">
        <v>104</v>
      </c>
    </row>
    <row r="28" spans="1:8" ht="30" x14ac:dyDescent="0.25">
      <c r="A28" s="1">
        <v>27</v>
      </c>
      <c r="B28" s="1" t="s">
        <v>50</v>
      </c>
      <c r="C28" s="2" t="s">
        <v>51</v>
      </c>
      <c r="D28" s="1" t="s">
        <v>108</v>
      </c>
      <c r="E28" s="1" t="s">
        <v>130</v>
      </c>
      <c r="F28" s="1" t="s">
        <v>173</v>
      </c>
      <c r="G28" s="5" t="s">
        <v>131</v>
      </c>
      <c r="H28" s="1" t="s">
        <v>203</v>
      </c>
    </row>
    <row r="29" spans="1:8" hidden="1" x14ac:dyDescent="0.25">
      <c r="A29" s="1">
        <v>28</v>
      </c>
      <c r="B29" s="1" t="s">
        <v>23</v>
      </c>
      <c r="C29" s="1" t="s">
        <v>53</v>
      </c>
      <c r="D29" s="1" t="s">
        <v>104</v>
      </c>
    </row>
    <row r="30" spans="1:8" x14ac:dyDescent="0.25">
      <c r="A30" s="1">
        <v>29</v>
      </c>
      <c r="B30" s="1" t="s">
        <v>24</v>
      </c>
      <c r="C30" s="2" t="s">
        <v>55</v>
      </c>
      <c r="D30" s="1" t="s">
        <v>118</v>
      </c>
      <c r="E30" s="1" t="s">
        <v>132</v>
      </c>
      <c r="F30" s="1" t="s">
        <v>133</v>
      </c>
      <c r="H30" s="1" t="s">
        <v>174</v>
      </c>
    </row>
    <row r="31" spans="1:8" x14ac:dyDescent="0.25">
      <c r="A31" s="1">
        <v>30</v>
      </c>
      <c r="B31" s="1" t="s">
        <v>25</v>
      </c>
      <c r="C31" s="2" t="s">
        <v>57</v>
      </c>
      <c r="D31" s="1" t="s">
        <v>108</v>
      </c>
      <c r="E31" s="1" t="s">
        <v>134</v>
      </c>
      <c r="F31" s="1" t="s">
        <v>204</v>
      </c>
      <c r="H31" s="1" t="s">
        <v>205</v>
      </c>
    </row>
    <row r="32" spans="1:8" ht="30" x14ac:dyDescent="0.25">
      <c r="A32" s="1">
        <v>31</v>
      </c>
      <c r="B32" s="1" t="s">
        <v>26</v>
      </c>
      <c r="C32" s="2" t="s">
        <v>59</v>
      </c>
      <c r="D32" s="1" t="s">
        <v>108</v>
      </c>
      <c r="E32" s="1" t="s">
        <v>135</v>
      </c>
      <c r="F32" s="1" t="s">
        <v>136</v>
      </c>
      <c r="H32" s="1" t="s">
        <v>175</v>
      </c>
    </row>
    <row r="33" spans="1:8" ht="60" hidden="1" x14ac:dyDescent="0.25">
      <c r="A33" s="1">
        <v>32</v>
      </c>
      <c r="B33" s="1" t="s">
        <v>27</v>
      </c>
      <c r="C33" s="2" t="s">
        <v>61</v>
      </c>
      <c r="D33" s="1" t="s">
        <v>118</v>
      </c>
      <c r="E33" s="1" t="s">
        <v>176</v>
      </c>
      <c r="F33" s="1" t="s">
        <v>176</v>
      </c>
      <c r="G33" s="5">
        <f>1190/745</f>
        <v>1.5973154362416107</v>
      </c>
      <c r="H33" s="1" t="s">
        <v>177</v>
      </c>
    </row>
    <row r="34" spans="1:8" ht="30" x14ac:dyDescent="0.25">
      <c r="A34" s="1">
        <v>33</v>
      </c>
      <c r="B34" s="1" t="s">
        <v>28</v>
      </c>
      <c r="C34" s="2" t="s">
        <v>63</v>
      </c>
      <c r="D34" s="1" t="s">
        <v>108</v>
      </c>
      <c r="E34" s="1" t="s">
        <v>137</v>
      </c>
      <c r="F34" s="1" t="s">
        <v>138</v>
      </c>
      <c r="H34" s="1" t="s">
        <v>178</v>
      </c>
    </row>
    <row r="35" spans="1:8" ht="30" hidden="1" x14ac:dyDescent="0.25">
      <c r="A35" s="1">
        <v>34</v>
      </c>
      <c r="B35" s="1" t="s">
        <v>29</v>
      </c>
      <c r="C35" s="2" t="s">
        <v>65</v>
      </c>
      <c r="D35" s="1" t="s">
        <v>118</v>
      </c>
      <c r="E35" s="1" t="s">
        <v>179</v>
      </c>
      <c r="F35" s="1" t="s">
        <v>180</v>
      </c>
      <c r="G35" s="5">
        <f>605/23</f>
        <v>26.304347826086957</v>
      </c>
      <c r="H35" s="8" t="s">
        <v>181</v>
      </c>
    </row>
    <row r="36" spans="1:8" hidden="1" x14ac:dyDescent="0.25">
      <c r="A36" s="1">
        <v>35</v>
      </c>
      <c r="B36" s="1" t="s">
        <v>30</v>
      </c>
      <c r="C36" s="1" t="s">
        <v>67</v>
      </c>
      <c r="D36" s="1" t="s">
        <v>104</v>
      </c>
    </row>
    <row r="37" spans="1:8" x14ac:dyDescent="0.25">
      <c r="A37" s="1">
        <v>36</v>
      </c>
      <c r="B37" s="1" t="s">
        <v>31</v>
      </c>
      <c r="C37" s="2" t="s">
        <v>69</v>
      </c>
      <c r="D37" s="1" t="s">
        <v>108</v>
      </c>
      <c r="E37" s="1" t="s">
        <v>139</v>
      </c>
      <c r="F37" s="1" t="s">
        <v>140</v>
      </c>
      <c r="H37" s="1" t="s">
        <v>182</v>
      </c>
    </row>
    <row r="38" spans="1:8" hidden="1" x14ac:dyDescent="0.25">
      <c r="A38" s="1">
        <v>37</v>
      </c>
      <c r="B38" s="1" t="s">
        <v>32</v>
      </c>
      <c r="C38" s="1" t="s">
        <v>71</v>
      </c>
      <c r="D38" s="1" t="s">
        <v>104</v>
      </c>
    </row>
    <row r="39" spans="1:8" hidden="1" x14ac:dyDescent="0.25">
      <c r="A39" s="1">
        <v>38</v>
      </c>
      <c r="B39" s="1" t="s">
        <v>74</v>
      </c>
      <c r="C39" s="1" t="s">
        <v>75</v>
      </c>
      <c r="D39" s="1" t="s">
        <v>104</v>
      </c>
    </row>
    <row r="40" spans="1:8" ht="30" hidden="1" x14ac:dyDescent="0.25">
      <c r="A40" s="1">
        <v>39</v>
      </c>
      <c r="B40" s="1" t="s">
        <v>78</v>
      </c>
      <c r="C40" s="2" t="s">
        <v>79</v>
      </c>
      <c r="D40" s="1" t="s">
        <v>118</v>
      </c>
      <c r="E40" s="1" t="s">
        <v>141</v>
      </c>
      <c r="F40" s="1" t="s">
        <v>142</v>
      </c>
      <c r="G40" s="5">
        <f>206/12</f>
        <v>17.166666666666668</v>
      </c>
    </row>
    <row r="41" spans="1:8" ht="30" hidden="1" x14ac:dyDescent="0.25">
      <c r="A41" s="1">
        <v>40</v>
      </c>
      <c r="B41" s="1" t="s">
        <v>33</v>
      </c>
      <c r="C41" s="2" t="s">
        <v>81</v>
      </c>
      <c r="D41" s="1" t="s">
        <v>118</v>
      </c>
      <c r="E41" s="1" t="s">
        <v>143</v>
      </c>
      <c r="F41" s="1" t="s">
        <v>144</v>
      </c>
      <c r="G41" s="5">
        <f>(27222*9/60)/59</f>
        <v>69.208474576271186</v>
      </c>
      <c r="H41" s="1" t="s">
        <v>145</v>
      </c>
    </row>
    <row r="42" spans="1:8" ht="30" hidden="1" x14ac:dyDescent="0.25">
      <c r="A42" s="1">
        <v>41</v>
      </c>
      <c r="B42" s="1" t="s">
        <v>34</v>
      </c>
      <c r="C42" s="2" t="s">
        <v>83</v>
      </c>
      <c r="D42" s="1" t="s">
        <v>118</v>
      </c>
      <c r="E42" s="1" t="s">
        <v>146</v>
      </c>
      <c r="F42" s="1" t="s">
        <v>146</v>
      </c>
      <c r="G42" s="5">
        <f>129/11</f>
        <v>11.727272727272727</v>
      </c>
    </row>
    <row r="43" spans="1:8" ht="45" hidden="1" x14ac:dyDescent="0.25">
      <c r="A43" s="1">
        <v>42</v>
      </c>
      <c r="B43" s="1" t="s">
        <v>35</v>
      </c>
      <c r="C43" s="2" t="s">
        <v>85</v>
      </c>
      <c r="D43" s="1" t="s">
        <v>118</v>
      </c>
      <c r="E43" s="1" t="s">
        <v>147</v>
      </c>
      <c r="F43" s="1" t="s">
        <v>194</v>
      </c>
      <c r="G43" s="5">
        <f>203/132</f>
        <v>1.5378787878787878</v>
      </c>
      <c r="H43" s="1" t="s">
        <v>195</v>
      </c>
    </row>
    <row r="44" spans="1:8" ht="30" x14ac:dyDescent="0.25">
      <c r="A44" s="1">
        <v>43</v>
      </c>
      <c r="B44" s="1" t="s">
        <v>36</v>
      </c>
      <c r="C44" s="2" t="s">
        <v>87</v>
      </c>
      <c r="D44" s="1" t="s">
        <v>189</v>
      </c>
      <c r="E44" s="1" t="s">
        <v>148</v>
      </c>
      <c r="F44" s="1" t="s">
        <v>149</v>
      </c>
      <c r="H44" s="1" t="s">
        <v>183</v>
      </c>
    </row>
    <row r="45" spans="1:8" ht="45" hidden="1" x14ac:dyDescent="0.25">
      <c r="A45" s="1">
        <v>44</v>
      </c>
      <c r="B45" s="1" t="s">
        <v>37</v>
      </c>
      <c r="C45" s="2" t="s">
        <v>89</v>
      </c>
      <c r="D45" s="1" t="s">
        <v>118</v>
      </c>
      <c r="E45" s="1" t="s">
        <v>206</v>
      </c>
      <c r="F45" s="1" t="s">
        <v>207</v>
      </c>
      <c r="G45" s="5">
        <f>81/16</f>
        <v>5.0625</v>
      </c>
      <c r="H45" s="1" t="s">
        <v>208</v>
      </c>
    </row>
    <row r="46" spans="1:8" hidden="1" x14ac:dyDescent="0.25">
      <c r="A46" s="1">
        <v>45</v>
      </c>
      <c r="B46" s="1" t="s">
        <v>38</v>
      </c>
      <c r="C46" s="2" t="s">
        <v>91</v>
      </c>
      <c r="D46" s="1" t="s">
        <v>118</v>
      </c>
      <c r="E46" s="1" t="s">
        <v>150</v>
      </c>
      <c r="F46" s="1" t="s">
        <v>192</v>
      </c>
      <c r="G46" s="5">
        <f>1361/63</f>
        <v>21.603174603174605</v>
      </c>
    </row>
    <row r="47" spans="1:8" ht="30" x14ac:dyDescent="0.25">
      <c r="A47" s="1">
        <v>46</v>
      </c>
      <c r="B47" s="1" t="s">
        <v>39</v>
      </c>
      <c r="C47" s="2" t="s">
        <v>93</v>
      </c>
      <c r="D47" s="1" t="s">
        <v>108</v>
      </c>
      <c r="E47" s="1" t="s">
        <v>151</v>
      </c>
      <c r="F47" s="1" t="s">
        <v>184</v>
      </c>
      <c r="H47" s="1" t="s">
        <v>185</v>
      </c>
    </row>
    <row r="48" spans="1:8" hidden="1" x14ac:dyDescent="0.25">
      <c r="A48" s="1">
        <v>47</v>
      </c>
      <c r="B48" s="1" t="s">
        <v>40</v>
      </c>
      <c r="C48" s="1" t="s">
        <v>95</v>
      </c>
      <c r="D48" s="1" t="s">
        <v>104</v>
      </c>
    </row>
    <row r="49" spans="1:8" x14ac:dyDescent="0.25">
      <c r="A49" s="1">
        <v>48</v>
      </c>
      <c r="B49" s="1" t="s">
        <v>41</v>
      </c>
      <c r="C49" s="2" t="s">
        <v>97</v>
      </c>
      <c r="D49" s="1" t="s">
        <v>118</v>
      </c>
      <c r="E49" s="1" t="s">
        <v>152</v>
      </c>
      <c r="F49" s="1" t="s">
        <v>153</v>
      </c>
      <c r="H49" s="1" t="s">
        <v>186</v>
      </c>
    </row>
    <row r="50" spans="1:8" hidden="1" x14ac:dyDescent="0.25">
      <c r="A50" s="1">
        <v>49</v>
      </c>
      <c r="B50" s="1" t="s">
        <v>42</v>
      </c>
      <c r="C50" s="1" t="s">
        <v>99</v>
      </c>
      <c r="D50" s="1" t="s">
        <v>104</v>
      </c>
    </row>
    <row r="51" spans="1:8" ht="45" hidden="1" x14ac:dyDescent="0.25">
      <c r="A51" s="1">
        <v>50</v>
      </c>
      <c r="B51" s="1" t="s">
        <v>43</v>
      </c>
      <c r="C51" s="2" t="s">
        <v>101</v>
      </c>
      <c r="D51" s="1" t="s">
        <v>118</v>
      </c>
      <c r="E51" s="1" t="s">
        <v>188</v>
      </c>
      <c r="F51" s="1" t="s">
        <v>188</v>
      </c>
      <c r="G51" s="5">
        <f>238/21</f>
        <v>11.333333333333334</v>
      </c>
      <c r="H51" s="1" t="s">
        <v>187</v>
      </c>
    </row>
  </sheetData>
  <autoFilter ref="A1:G51" xr:uid="{1A7DA3E6-5977-4334-8866-21B6D35E68F1}">
    <filterColumn colId="3">
      <filters>
        <filter val="Blocked"/>
        <filter val="Can't be Done"/>
      </filters>
    </filterColumn>
  </autoFilter>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soodoku</cp:lastModifiedBy>
  <dcterms:created xsi:type="dcterms:W3CDTF">2019-12-02T02:38:56Z</dcterms:created>
  <dcterms:modified xsi:type="dcterms:W3CDTF">2019-12-30T15:37:16Z</dcterms:modified>
</cp:coreProperties>
</file>